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landhydro.sharepoint.com/sites/PMOWorkingSpace/Shared Documents/Working Space/7. WBS/"/>
    </mc:Choice>
  </mc:AlternateContent>
  <xr:revisionPtr revIDLastSave="0" documentId="8_{BF81D31A-D118-4DE1-9470-08D09C893756}" xr6:coauthVersionLast="47" xr6:coauthVersionMax="47" xr10:uidLastSave="{00000000-0000-0000-0000-000000000000}"/>
  <bookViews>
    <workbookView xWindow="-110" yWindow="-110" windowWidth="19420" windowHeight="11500" tabRatio="747" firstSheet="6" activeTab="5" xr2:uid="{D98AB527-F099-4AF6-AEF4-7FB82D30A08A}"/>
  </bookViews>
  <sheets>
    <sheet name="QH WBS Master" sheetId="7" state="hidden" r:id="rId1"/>
    <sheet name="Data flow" sheetId="8" state="hidden" r:id="rId2"/>
    <sheet name="Example_Previous" sheetId="12" state="hidden" r:id="rId3"/>
    <sheet name="FlatFile Review" sheetId="9" state="hidden" r:id="rId4"/>
    <sheet name="Borumba_Edit" sheetId="10" state="hidden" r:id="rId5"/>
    <sheet name="WBS Master" sheetId="15" r:id="rId6"/>
    <sheet name="Borumba WBS" sheetId="13" r:id="rId7"/>
    <sheet name="Program WBS" sheetId="11" r:id="rId8"/>
  </sheets>
  <externalReferences>
    <externalReference r:id="rId9"/>
    <externalReference r:id="rId10"/>
    <externalReference r:id="rId11"/>
  </externalReferences>
  <definedNames>
    <definedName name="_xlnm._FilterDatabase" localSheetId="6" hidden="1">'Borumba WBS'!$A$1:$J$347</definedName>
    <definedName name="_xlnm._FilterDatabase" localSheetId="4" hidden="1">Borumba_Edit!$A$1:$I$344</definedName>
    <definedName name="_xlnm._FilterDatabase" localSheetId="3" hidden="1">'FlatFile Review'!$F$1:$I$344</definedName>
    <definedName name="_xlnm._FilterDatabase" localSheetId="7" hidden="1">'Program WBS'!$A$2:$S$77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13" l="1"/>
  <c r="L75" i="13"/>
  <c r="O3" i="15"/>
  <c r="Y27" i="11"/>
  <c r="Y26" i="11"/>
  <c r="Y25" i="11"/>
  <c r="Y24" i="11"/>
  <c r="Y23" i="11"/>
  <c r="Y22" i="11"/>
  <c r="Y20" i="11"/>
  <c r="Y19" i="11"/>
  <c r="Y18" i="11"/>
  <c r="Y17" i="11"/>
  <c r="Y16" i="11"/>
  <c r="Y15" i="11"/>
  <c r="Y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14" i="11"/>
  <c r="Y21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Q255" i="15"/>
  <c r="Q254" i="15"/>
  <c r="Q253" i="15"/>
  <c r="Q252" i="15"/>
  <c r="Q251" i="15"/>
  <c r="Q250" i="15"/>
  <c r="Q249" i="15"/>
  <c r="Q248" i="15"/>
  <c r="Q247" i="15"/>
  <c r="Q246" i="15"/>
  <c r="Q245" i="15"/>
  <c r="Q244" i="15"/>
  <c r="Q243" i="15"/>
  <c r="Q242" i="15"/>
  <c r="Q241" i="15"/>
  <c r="Q240" i="15"/>
  <c r="Q239" i="15"/>
  <c r="Q238" i="15"/>
  <c r="Q237" i="15"/>
  <c r="Q236" i="15"/>
  <c r="Q235" i="15"/>
  <c r="Q234" i="15"/>
  <c r="Q233" i="15"/>
  <c r="Q232" i="15"/>
  <c r="Q231" i="15"/>
  <c r="Q230" i="15"/>
  <c r="Q229" i="15"/>
  <c r="Q228" i="15"/>
  <c r="Q227" i="15"/>
  <c r="Q226" i="15"/>
  <c r="Q225" i="15"/>
  <c r="Q224" i="15"/>
  <c r="Q223" i="15"/>
  <c r="Q222" i="15"/>
  <c r="Q221" i="15"/>
  <c r="Q220" i="15"/>
  <c r="Q219" i="15"/>
  <c r="Q218" i="15"/>
  <c r="Q217" i="15"/>
  <c r="Q216" i="15"/>
  <c r="Q215" i="15"/>
  <c r="Q214" i="15"/>
  <c r="Q213" i="15"/>
  <c r="Q212" i="15"/>
  <c r="Q211" i="15"/>
  <c r="Q210" i="15"/>
  <c r="Q209" i="15"/>
  <c r="Q208" i="15"/>
  <c r="Q207" i="15"/>
  <c r="Q206" i="15"/>
  <c r="Q205" i="15"/>
  <c r="Q204" i="15"/>
  <c r="Q203" i="15"/>
  <c r="Q202" i="15"/>
  <c r="Q201" i="15"/>
  <c r="Q200" i="15"/>
  <c r="Q199" i="15"/>
  <c r="Q198" i="15"/>
  <c r="Q197" i="15"/>
  <c r="Q196" i="15"/>
  <c r="Q195" i="15"/>
  <c r="Q194" i="15"/>
  <c r="Q193" i="15"/>
  <c r="Q192" i="15"/>
  <c r="Q191" i="15"/>
  <c r="Q190" i="15"/>
  <c r="Q189" i="15"/>
  <c r="Q188" i="15"/>
  <c r="Q187" i="15"/>
  <c r="Q186" i="15"/>
  <c r="Q185" i="15"/>
  <c r="Q184" i="15"/>
  <c r="Q183" i="15"/>
  <c r="Q182" i="15"/>
  <c r="Q181" i="15"/>
  <c r="Q180" i="15"/>
  <c r="Q179" i="15"/>
  <c r="Q178" i="15"/>
  <c r="Q177" i="15"/>
  <c r="Q176" i="15"/>
  <c r="Q175" i="15"/>
  <c r="Q174" i="15"/>
  <c r="Q173" i="15"/>
  <c r="Q172" i="15"/>
  <c r="Q171" i="15"/>
  <c r="Q170" i="15"/>
  <c r="Q169" i="15"/>
  <c r="Q168" i="15"/>
  <c r="Q167" i="15"/>
  <c r="Q166" i="15"/>
  <c r="Q165" i="15"/>
  <c r="Q164" i="15"/>
  <c r="Q163" i="15"/>
  <c r="Q162" i="15"/>
  <c r="Q161" i="15"/>
  <c r="Q160" i="15"/>
  <c r="Q159" i="15"/>
  <c r="Q158" i="15"/>
  <c r="Q157" i="15"/>
  <c r="Q156" i="15"/>
  <c r="Q155" i="15"/>
  <c r="Q154" i="15"/>
  <c r="Q153" i="15"/>
  <c r="Q152" i="15"/>
  <c r="Q151" i="15"/>
  <c r="Q150" i="15"/>
  <c r="Q149" i="15"/>
  <c r="Q148" i="15"/>
  <c r="Q147" i="15"/>
  <c r="Q146" i="15"/>
  <c r="Q145" i="15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Q129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Q112" i="15"/>
  <c r="Q111" i="15"/>
  <c r="Q110" i="15"/>
  <c r="Q109" i="15"/>
  <c r="Q108" i="15"/>
  <c r="Q107" i="15"/>
  <c r="Q106" i="15"/>
  <c r="Q105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" i="15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6" i="13"/>
  <c r="L77" i="13"/>
  <c r="L78" i="13"/>
  <c r="L79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2" i="13"/>
  <c r="R3" i="15" l="1"/>
  <c r="P23" i="11"/>
  <c r="F214" i="13"/>
  <c r="M214" i="13" s="1"/>
  <c r="F206" i="13"/>
  <c r="M206" i="13" s="1"/>
  <c r="O214" i="13" l="1"/>
  <c r="P214" i="13" s="1"/>
  <c r="O206" i="13"/>
  <c r="P206" i="13" s="1"/>
  <c r="D239" i="13" l="1"/>
  <c r="D240" i="13"/>
  <c r="F239" i="13"/>
  <c r="M239" i="13" s="1"/>
  <c r="F240" i="13"/>
  <c r="O240" i="13" s="1"/>
  <c r="P240" i="13" s="1"/>
  <c r="M240" i="13" l="1"/>
  <c r="O239" i="13"/>
  <c r="P239" i="13" s="1"/>
  <c r="O2" i="13"/>
  <c r="P2" i="13" s="1"/>
  <c r="M2" i="13" l="1"/>
  <c r="F161" i="13"/>
  <c r="O161" i="13" s="1"/>
  <c r="F160" i="13"/>
  <c r="D316" i="13"/>
  <c r="D314" i="13"/>
  <c r="D307" i="13"/>
  <c r="D308" i="13"/>
  <c r="D309" i="13"/>
  <c r="D310" i="13"/>
  <c r="D311" i="13"/>
  <c r="D312" i="13"/>
  <c r="D305" i="13"/>
  <c r="D303" i="13"/>
  <c r="D301" i="13"/>
  <c r="D299" i="13"/>
  <c r="D300" i="13"/>
  <c r="D297" i="13"/>
  <c r="D295" i="13"/>
  <c r="D292" i="13"/>
  <c r="D290" i="13"/>
  <c r="D288" i="13"/>
  <c r="D286" i="13"/>
  <c r="D284" i="13"/>
  <c r="D282" i="13"/>
  <c r="D280" i="13"/>
  <c r="D278" i="13"/>
  <c r="D276" i="13"/>
  <c r="D274" i="13"/>
  <c r="D272" i="13"/>
  <c r="D270" i="13"/>
  <c r="D268" i="13"/>
  <c r="D266" i="13"/>
  <c r="D263" i="13"/>
  <c r="D261" i="13"/>
  <c r="D259" i="13"/>
  <c r="D257" i="13"/>
  <c r="D255" i="13"/>
  <c r="D253" i="13"/>
  <c r="D251" i="13"/>
  <c r="D249" i="13"/>
  <c r="D247" i="13"/>
  <c r="D245" i="13"/>
  <c r="D317" i="13"/>
  <c r="D315" i="13"/>
  <c r="D313" i="13"/>
  <c r="D306" i="13"/>
  <c r="D304" i="13"/>
  <c r="D302" i="13"/>
  <c r="D298" i="13"/>
  <c r="D296" i="13"/>
  <c r="D294" i="13"/>
  <c r="D291" i="13"/>
  <c r="D289" i="13"/>
  <c r="D287" i="13"/>
  <c r="D285" i="13"/>
  <c r="D283" i="13"/>
  <c r="D281" i="13"/>
  <c r="D279" i="13"/>
  <c r="D277" i="13"/>
  <c r="D275" i="13"/>
  <c r="D273" i="13"/>
  <c r="D271" i="13"/>
  <c r="D269" i="13"/>
  <c r="D267" i="13"/>
  <c r="D265" i="13"/>
  <c r="D262" i="13"/>
  <c r="D260" i="13"/>
  <c r="D258" i="13"/>
  <c r="D256" i="13"/>
  <c r="D254" i="13"/>
  <c r="D252" i="13"/>
  <c r="D250" i="13"/>
  <c r="D248" i="13"/>
  <c r="D246" i="13"/>
  <c r="D244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O324" i="13" s="1"/>
  <c r="P324" i="13" s="1"/>
  <c r="F323" i="13"/>
  <c r="O323" i="13" s="1"/>
  <c r="P323" i="13" s="1"/>
  <c r="F322" i="13"/>
  <c r="F321" i="13"/>
  <c r="O321" i="13" s="1"/>
  <c r="P321" i="13" s="1"/>
  <c r="F320" i="13"/>
  <c r="F319" i="13"/>
  <c r="O319" i="13" s="1"/>
  <c r="P319" i="13" s="1"/>
  <c r="F318" i="13"/>
  <c r="O318" i="13" s="1"/>
  <c r="F317" i="13"/>
  <c r="O317" i="13" s="1"/>
  <c r="P317" i="13" s="1"/>
  <c r="F316" i="13"/>
  <c r="O316" i="13" s="1"/>
  <c r="F315" i="13"/>
  <c r="O315" i="13" s="1"/>
  <c r="P315" i="13" s="1"/>
  <c r="F314" i="13"/>
  <c r="O314" i="13" s="1"/>
  <c r="F313" i="13"/>
  <c r="F312" i="13"/>
  <c r="F311" i="13"/>
  <c r="F310" i="13"/>
  <c r="F309" i="13"/>
  <c r="F308" i="13"/>
  <c r="F307" i="13"/>
  <c r="F306" i="13"/>
  <c r="O306" i="13" s="1"/>
  <c r="P306" i="13" s="1"/>
  <c r="F305" i="13"/>
  <c r="O305" i="13" s="1"/>
  <c r="F304" i="13"/>
  <c r="O304" i="13" s="1"/>
  <c r="P304" i="13" s="1"/>
  <c r="F303" i="13"/>
  <c r="O303" i="13" s="1"/>
  <c r="F302" i="13"/>
  <c r="O302" i="13" s="1"/>
  <c r="P302" i="13" s="1"/>
  <c r="F301" i="13"/>
  <c r="O301" i="13" s="1"/>
  <c r="F300" i="13"/>
  <c r="O300" i="13" s="1"/>
  <c r="P300" i="13" s="1"/>
  <c r="F299" i="13"/>
  <c r="O299" i="13" s="1"/>
  <c r="F298" i="13"/>
  <c r="O298" i="13" s="1"/>
  <c r="P298" i="13" s="1"/>
  <c r="F297" i="13"/>
  <c r="O297" i="13" s="1"/>
  <c r="F296" i="13"/>
  <c r="O296" i="13" s="1"/>
  <c r="P296" i="13" s="1"/>
  <c r="F295" i="13"/>
  <c r="O295" i="13" s="1"/>
  <c r="F294" i="13"/>
  <c r="O294" i="13" s="1"/>
  <c r="P294" i="13" s="1"/>
  <c r="F293" i="13"/>
  <c r="O293" i="13" s="1"/>
  <c r="P293" i="13" s="1"/>
  <c r="F292" i="13"/>
  <c r="O292" i="13" s="1"/>
  <c r="F291" i="13"/>
  <c r="F290" i="13"/>
  <c r="O290" i="13" s="1"/>
  <c r="F289" i="13"/>
  <c r="O289" i="13" s="1"/>
  <c r="P289" i="13" s="1"/>
  <c r="F288" i="13"/>
  <c r="O288" i="13" s="1"/>
  <c r="F287" i="13"/>
  <c r="F286" i="13"/>
  <c r="O286" i="13" s="1"/>
  <c r="F285" i="13"/>
  <c r="F284" i="13"/>
  <c r="O284" i="13" s="1"/>
  <c r="F283" i="13"/>
  <c r="F282" i="13"/>
  <c r="O282" i="13" s="1"/>
  <c r="F281" i="13"/>
  <c r="F280" i="13"/>
  <c r="O280" i="13" s="1"/>
  <c r="F279" i="13"/>
  <c r="F278" i="13"/>
  <c r="O278" i="13" s="1"/>
  <c r="F277" i="13"/>
  <c r="F276" i="13"/>
  <c r="O276" i="13" s="1"/>
  <c r="F275" i="13"/>
  <c r="F274" i="13"/>
  <c r="O274" i="13" s="1"/>
  <c r="F273" i="13"/>
  <c r="F272" i="13"/>
  <c r="O272" i="13" s="1"/>
  <c r="F271" i="13"/>
  <c r="F270" i="13"/>
  <c r="O270" i="13" s="1"/>
  <c r="F269" i="13"/>
  <c r="O269" i="13" s="1"/>
  <c r="P269" i="13" s="1"/>
  <c r="F268" i="13"/>
  <c r="O268" i="13" s="1"/>
  <c r="F267" i="13"/>
  <c r="O267" i="13" s="1"/>
  <c r="P267" i="13" s="1"/>
  <c r="F266" i="13"/>
  <c r="O266" i="13" s="1"/>
  <c r="F265" i="13"/>
  <c r="O265" i="13" s="1"/>
  <c r="P265" i="13" s="1"/>
  <c r="F264" i="13"/>
  <c r="O264" i="13" s="1"/>
  <c r="P264" i="13" s="1"/>
  <c r="F263" i="13"/>
  <c r="O263" i="13" s="1"/>
  <c r="F262" i="13"/>
  <c r="O262" i="13" s="1"/>
  <c r="P262" i="13" s="1"/>
  <c r="F261" i="13"/>
  <c r="O261" i="13" s="1"/>
  <c r="F260" i="13"/>
  <c r="F259" i="13"/>
  <c r="O259" i="13" s="1"/>
  <c r="F258" i="13"/>
  <c r="F257" i="13"/>
  <c r="O257" i="13" s="1"/>
  <c r="F256" i="13"/>
  <c r="F255" i="13"/>
  <c r="O255" i="13" s="1"/>
  <c r="F254" i="13"/>
  <c r="F253" i="13"/>
  <c r="O253" i="13" s="1"/>
  <c r="F252" i="13"/>
  <c r="F251" i="13"/>
  <c r="O251" i="13" s="1"/>
  <c r="P251" i="13" s="1"/>
  <c r="F250" i="13"/>
  <c r="F249" i="13"/>
  <c r="O249" i="13" s="1"/>
  <c r="F248" i="13"/>
  <c r="F247" i="13"/>
  <c r="O247" i="13" s="1"/>
  <c r="F246" i="13"/>
  <c r="O246" i="13" s="1"/>
  <c r="P246" i="13" s="1"/>
  <c r="F245" i="13"/>
  <c r="O245" i="13" s="1"/>
  <c r="F244" i="13"/>
  <c r="O244" i="13" s="1"/>
  <c r="P244" i="13" s="1"/>
  <c r="F243" i="13"/>
  <c r="O243" i="13" s="1"/>
  <c r="P243" i="13" s="1"/>
  <c r="F242" i="13"/>
  <c r="O242" i="13" s="1"/>
  <c r="F241" i="13"/>
  <c r="O241" i="13" s="1"/>
  <c r="P241" i="13" s="1"/>
  <c r="F238" i="13"/>
  <c r="O238" i="13" s="1"/>
  <c r="F237" i="13"/>
  <c r="F236" i="13"/>
  <c r="O236" i="13" s="1"/>
  <c r="F235" i="13"/>
  <c r="F234" i="13"/>
  <c r="O234" i="13" s="1"/>
  <c r="F233" i="13"/>
  <c r="F232" i="13"/>
  <c r="O232" i="13" s="1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O216" i="13" s="1"/>
  <c r="F215" i="13"/>
  <c r="F213" i="13"/>
  <c r="O213" i="13" s="1"/>
  <c r="F212" i="13"/>
  <c r="O212" i="13" s="1"/>
  <c r="P212" i="13" s="1"/>
  <c r="F211" i="13"/>
  <c r="O211" i="13" s="1"/>
  <c r="F210" i="13"/>
  <c r="O210" i="13" s="1"/>
  <c r="P210" i="13" s="1"/>
  <c r="F209" i="13"/>
  <c r="O209" i="13" s="1"/>
  <c r="P209" i="13" s="1"/>
  <c r="F208" i="13"/>
  <c r="O208" i="13" s="1"/>
  <c r="F207" i="13"/>
  <c r="F205" i="13"/>
  <c r="F204" i="13"/>
  <c r="F203" i="13"/>
  <c r="O203" i="13" s="1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O166" i="13" s="1"/>
  <c r="F165" i="13"/>
  <c r="F164" i="13"/>
  <c r="F163" i="13"/>
  <c r="F162" i="13"/>
  <c r="O162" i="13" s="1"/>
  <c r="P162" i="13" s="1"/>
  <c r="F159" i="13"/>
  <c r="O159" i="13" s="1"/>
  <c r="P159" i="13" s="1"/>
  <c r="F158" i="13"/>
  <c r="F157" i="13"/>
  <c r="O157" i="13" s="1"/>
  <c r="P157" i="13" s="1"/>
  <c r="F156" i="13"/>
  <c r="F155" i="13"/>
  <c r="O155" i="13" s="1"/>
  <c r="F154" i="13"/>
  <c r="F153" i="13"/>
  <c r="O153" i="13" s="1"/>
  <c r="F152" i="13"/>
  <c r="F151" i="13"/>
  <c r="O151" i="13" s="1"/>
  <c r="F150" i="13"/>
  <c r="F149" i="13"/>
  <c r="O149" i="13" s="1"/>
  <c r="F148" i="13"/>
  <c r="F147" i="13"/>
  <c r="O147" i="13" s="1"/>
  <c r="F146" i="13"/>
  <c r="F145" i="13"/>
  <c r="O145" i="13" s="1"/>
  <c r="F144" i="13"/>
  <c r="F143" i="13"/>
  <c r="O143" i="13" s="1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O118" i="13" s="1"/>
  <c r="F117" i="13"/>
  <c r="F116" i="13"/>
  <c r="F115" i="13"/>
  <c r="O115" i="13" s="1"/>
  <c r="F114" i="13"/>
  <c r="F113" i="13"/>
  <c r="F112" i="13"/>
  <c r="F111" i="13"/>
  <c r="O111" i="13" s="1"/>
  <c r="F110" i="13"/>
  <c r="F109" i="13"/>
  <c r="F108" i="13"/>
  <c r="F107" i="13"/>
  <c r="F106" i="13"/>
  <c r="F105" i="13"/>
  <c r="O105" i="13" s="1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O85" i="13" s="1"/>
  <c r="P85" i="13" s="1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O57" i="13" s="1"/>
  <c r="P57" i="13" s="1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8" i="10"/>
  <c r="F67" i="10"/>
  <c r="F66" i="10"/>
  <c r="F63" i="10"/>
  <c r="F62" i="10"/>
  <c r="F61" i="10"/>
  <c r="F60" i="10"/>
  <c r="F59" i="10"/>
  <c r="F58" i="10"/>
  <c r="F65" i="10"/>
  <c r="F69" i="10"/>
  <c r="F20" i="10"/>
  <c r="F64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O218" i="13" l="1"/>
  <c r="O230" i="13"/>
  <c r="O256" i="13"/>
  <c r="P256" i="13" s="1"/>
  <c r="P268" i="13"/>
  <c r="P280" i="13"/>
  <c r="P292" i="13"/>
  <c r="P316" i="13"/>
  <c r="O328" i="13"/>
  <c r="P328" i="13" s="1"/>
  <c r="O340" i="13"/>
  <c r="O23" i="13"/>
  <c r="P23" i="13" s="1"/>
  <c r="O59" i="13"/>
  <c r="P155" i="13"/>
  <c r="O181" i="13"/>
  <c r="O229" i="13"/>
  <c r="O327" i="13"/>
  <c r="P327" i="13" s="1"/>
  <c r="O84" i="13"/>
  <c r="P84" i="13" s="1"/>
  <c r="O182" i="13"/>
  <c r="P182" i="13" s="1"/>
  <c r="O110" i="13"/>
  <c r="O122" i="13"/>
  <c r="O134" i="13"/>
  <c r="P134" i="13" s="1"/>
  <c r="O146" i="13"/>
  <c r="P146" i="13" s="1"/>
  <c r="O158" i="13"/>
  <c r="P158" i="13" s="1"/>
  <c r="O172" i="13"/>
  <c r="O184" i="13"/>
  <c r="O196" i="13"/>
  <c r="P208" i="13"/>
  <c r="O220" i="13"/>
  <c r="P232" i="13"/>
  <c r="O258" i="13"/>
  <c r="P258" i="13" s="1"/>
  <c r="P270" i="13"/>
  <c r="P282" i="13"/>
  <c r="P318" i="13"/>
  <c r="O330" i="13"/>
  <c r="P330" i="13" s="1"/>
  <c r="O342" i="13"/>
  <c r="P342" i="13" s="1"/>
  <c r="O3" i="13"/>
  <c r="P3" i="13" s="1"/>
  <c r="O15" i="13"/>
  <c r="O27" i="13"/>
  <c r="O39" i="13"/>
  <c r="O51" i="13"/>
  <c r="O63" i="13"/>
  <c r="O75" i="13"/>
  <c r="O87" i="13"/>
  <c r="O99" i="13"/>
  <c r="P111" i="13"/>
  <c r="O123" i="13"/>
  <c r="O135" i="13"/>
  <c r="P135" i="13" s="1"/>
  <c r="P147" i="13"/>
  <c r="O173" i="13"/>
  <c r="P173" i="13" s="1"/>
  <c r="O185" i="13"/>
  <c r="O197" i="13"/>
  <c r="P197" i="13" s="1"/>
  <c r="O221" i="13"/>
  <c r="O233" i="13"/>
  <c r="P233" i="13" s="1"/>
  <c r="P247" i="13"/>
  <c r="P259" i="13"/>
  <c r="O271" i="13"/>
  <c r="P271" i="13" s="1"/>
  <c r="O283" i="13"/>
  <c r="P283" i="13" s="1"/>
  <c r="P295" i="13"/>
  <c r="O307" i="13"/>
  <c r="O331" i="13"/>
  <c r="P331" i="13" s="1"/>
  <c r="O343" i="13"/>
  <c r="P343" i="13" s="1"/>
  <c r="P143" i="13"/>
  <c r="O217" i="13"/>
  <c r="P217" i="13" s="1"/>
  <c r="O279" i="13"/>
  <c r="P279" i="13" s="1"/>
  <c r="O48" i="13"/>
  <c r="O156" i="13"/>
  <c r="P156" i="13" s="1"/>
  <c r="O37" i="13"/>
  <c r="O109" i="13"/>
  <c r="P109" i="13" s="1"/>
  <c r="O183" i="13"/>
  <c r="P245" i="13"/>
  <c r="O281" i="13"/>
  <c r="P281" i="13" s="1"/>
  <c r="O26" i="13"/>
  <c r="P26" i="13" s="1"/>
  <c r="O50" i="13"/>
  <c r="O74" i="13"/>
  <c r="P74" i="13" s="1"/>
  <c r="O98" i="13"/>
  <c r="O28" i="13"/>
  <c r="O52" i="13"/>
  <c r="O76" i="13"/>
  <c r="O100" i="13"/>
  <c r="O198" i="13"/>
  <c r="O222" i="13"/>
  <c r="O248" i="13"/>
  <c r="P248" i="13" s="1"/>
  <c r="O260" i="13"/>
  <c r="P260" i="13" s="1"/>
  <c r="P272" i="13"/>
  <c r="P284" i="13"/>
  <c r="O308" i="13"/>
  <c r="O320" i="13"/>
  <c r="P320" i="13" s="1"/>
  <c r="O332" i="13"/>
  <c r="P332" i="13" s="1"/>
  <c r="O344" i="13"/>
  <c r="P344" i="13" s="1"/>
  <c r="O107" i="13"/>
  <c r="O60" i="13"/>
  <c r="O170" i="13"/>
  <c r="O73" i="13"/>
  <c r="O121" i="13"/>
  <c r="O171" i="13"/>
  <c r="O14" i="13"/>
  <c r="P14" i="13" s="1"/>
  <c r="O38" i="13"/>
  <c r="O62" i="13"/>
  <c r="P62" i="13" s="1"/>
  <c r="O86" i="13"/>
  <c r="P86" i="13" s="1"/>
  <c r="O4" i="13"/>
  <c r="O16" i="13"/>
  <c r="P16" i="13" s="1"/>
  <c r="O40" i="13"/>
  <c r="O64" i="13"/>
  <c r="O88" i="13"/>
  <c r="O112" i="13"/>
  <c r="O124" i="13"/>
  <c r="O136" i="13"/>
  <c r="O148" i="13"/>
  <c r="P148" i="13" s="1"/>
  <c r="O174" i="13"/>
  <c r="O186" i="13"/>
  <c r="P234" i="13"/>
  <c r="O5" i="13"/>
  <c r="O17" i="13"/>
  <c r="O29" i="13"/>
  <c r="P29" i="13" s="1"/>
  <c r="O41" i="13"/>
  <c r="O53" i="13"/>
  <c r="O65" i="13"/>
  <c r="O77" i="13"/>
  <c r="O89" i="13"/>
  <c r="O101" i="13"/>
  <c r="O113" i="13"/>
  <c r="P113" i="13" s="1"/>
  <c r="O125" i="13"/>
  <c r="O137" i="13"/>
  <c r="P137" i="13" s="1"/>
  <c r="P149" i="13"/>
  <c r="O163" i="13"/>
  <c r="P163" i="13" s="1"/>
  <c r="O175" i="13"/>
  <c r="O187" i="13"/>
  <c r="O199" i="13"/>
  <c r="P211" i="13"/>
  <c r="O223" i="13"/>
  <c r="P223" i="13" s="1"/>
  <c r="O235" i="13"/>
  <c r="P235" i="13" s="1"/>
  <c r="P249" i="13"/>
  <c r="P261" i="13"/>
  <c r="O273" i="13"/>
  <c r="P273" i="13" s="1"/>
  <c r="O285" i="13"/>
  <c r="P285" i="13" s="1"/>
  <c r="P297" i="13"/>
  <c r="O309" i="13"/>
  <c r="O333" i="13"/>
  <c r="P333" i="13" s="1"/>
  <c r="O345" i="13"/>
  <c r="P345" i="13" s="1"/>
  <c r="O83" i="13"/>
  <c r="O205" i="13"/>
  <c r="O24" i="13"/>
  <c r="O144" i="13"/>
  <c r="P144" i="13" s="1"/>
  <c r="O49" i="13"/>
  <c r="P145" i="13"/>
  <c r="O219" i="13"/>
  <c r="O30" i="13"/>
  <c r="O90" i="13"/>
  <c r="O150" i="13"/>
  <c r="P150" i="13" s="1"/>
  <c r="O188" i="13"/>
  <c r="P188" i="13" s="1"/>
  <c r="O224" i="13"/>
  <c r="P236" i="13"/>
  <c r="O250" i="13"/>
  <c r="P250" i="13" s="1"/>
  <c r="P274" i="13"/>
  <c r="P286" i="13"/>
  <c r="O310" i="13"/>
  <c r="O322" i="13"/>
  <c r="P322" i="13" s="1"/>
  <c r="O334" i="13"/>
  <c r="P334" i="13" s="1"/>
  <c r="O346" i="13"/>
  <c r="P346" i="13" s="1"/>
  <c r="P115" i="13"/>
  <c r="O127" i="13"/>
  <c r="O139" i="13"/>
  <c r="P151" i="13"/>
  <c r="O165" i="13"/>
  <c r="P165" i="13" s="1"/>
  <c r="O177" i="13"/>
  <c r="O189" i="13"/>
  <c r="O201" i="13"/>
  <c r="P213" i="13"/>
  <c r="O225" i="13"/>
  <c r="P225" i="13" s="1"/>
  <c r="O237" i="13"/>
  <c r="P237" i="13" s="1"/>
  <c r="P263" i="13"/>
  <c r="O275" i="13"/>
  <c r="P275" i="13" s="1"/>
  <c r="O287" i="13"/>
  <c r="P287" i="13" s="1"/>
  <c r="P299" i="13"/>
  <c r="O311" i="13"/>
  <c r="O335" i="13"/>
  <c r="P335" i="13" s="1"/>
  <c r="O347" i="13"/>
  <c r="P347" i="13" s="1"/>
  <c r="O71" i="13"/>
  <c r="O291" i="13"/>
  <c r="P291" i="13" s="1"/>
  <c r="O108" i="13"/>
  <c r="O133" i="13"/>
  <c r="O207" i="13"/>
  <c r="P207" i="13" s="1"/>
  <c r="P257" i="13"/>
  <c r="O329" i="13"/>
  <c r="P329" i="13" s="1"/>
  <c r="O6" i="13"/>
  <c r="O66" i="13"/>
  <c r="P66" i="13" s="1"/>
  <c r="O126" i="13"/>
  <c r="O176" i="13"/>
  <c r="O79" i="13"/>
  <c r="O8" i="13"/>
  <c r="O44" i="13"/>
  <c r="O92" i="13"/>
  <c r="O140" i="13"/>
  <c r="P140" i="13" s="1"/>
  <c r="O178" i="13"/>
  <c r="P178" i="13" s="1"/>
  <c r="O202" i="13"/>
  <c r="P202" i="13" s="1"/>
  <c r="P238" i="13"/>
  <c r="O252" i="13"/>
  <c r="P252" i="13" s="1"/>
  <c r="P276" i="13"/>
  <c r="P288" i="13"/>
  <c r="O312" i="13"/>
  <c r="O336" i="13"/>
  <c r="P336" i="13" s="1"/>
  <c r="O160" i="13"/>
  <c r="P160" i="13" s="1"/>
  <c r="O9" i="13"/>
  <c r="O21" i="13"/>
  <c r="O33" i="13"/>
  <c r="O45" i="13"/>
  <c r="O69" i="13"/>
  <c r="O81" i="13"/>
  <c r="P81" i="13" s="1"/>
  <c r="O93" i="13"/>
  <c r="P105" i="13"/>
  <c r="O117" i="13"/>
  <c r="O129" i="13"/>
  <c r="O141" i="13"/>
  <c r="P141" i="13" s="1"/>
  <c r="P153" i="13"/>
  <c r="O167" i="13"/>
  <c r="P167" i="13" s="1"/>
  <c r="O179" i="13"/>
  <c r="P179" i="13" s="1"/>
  <c r="O191" i="13"/>
  <c r="P203" i="13"/>
  <c r="O215" i="13"/>
  <c r="P215" i="13" s="1"/>
  <c r="O227" i="13"/>
  <c r="P253" i="13"/>
  <c r="O277" i="13"/>
  <c r="P277" i="13" s="1"/>
  <c r="P301" i="13"/>
  <c r="O313" i="13"/>
  <c r="P313" i="13" s="1"/>
  <c r="O325" i="13"/>
  <c r="O337" i="13"/>
  <c r="P337" i="13" s="1"/>
  <c r="P161" i="13"/>
  <c r="O11" i="13"/>
  <c r="O35" i="13"/>
  <c r="O47" i="13"/>
  <c r="P47" i="13" s="1"/>
  <c r="O95" i="13"/>
  <c r="P95" i="13" s="1"/>
  <c r="O119" i="13"/>
  <c r="P119" i="13" s="1"/>
  <c r="O131" i="13"/>
  <c r="O169" i="13"/>
  <c r="O193" i="13"/>
  <c r="P193" i="13" s="1"/>
  <c r="P255" i="13"/>
  <c r="P303" i="13"/>
  <c r="O339" i="13"/>
  <c r="P339" i="13" s="1"/>
  <c r="O12" i="13"/>
  <c r="O36" i="13"/>
  <c r="O72" i="13"/>
  <c r="O96" i="13"/>
  <c r="O120" i="13"/>
  <c r="O132" i="13"/>
  <c r="P132" i="13" s="1"/>
  <c r="O194" i="13"/>
  <c r="P194" i="13" s="1"/>
  <c r="O13" i="13"/>
  <c r="O25" i="13"/>
  <c r="P25" i="13" s="1"/>
  <c r="O61" i="13"/>
  <c r="O97" i="13"/>
  <c r="O195" i="13"/>
  <c r="O231" i="13"/>
  <c r="P231" i="13" s="1"/>
  <c r="P305" i="13"/>
  <c r="O341" i="13"/>
  <c r="P341" i="13" s="1"/>
  <c r="O18" i="13"/>
  <c r="O42" i="13"/>
  <c r="O54" i="13"/>
  <c r="O78" i="13"/>
  <c r="O102" i="13"/>
  <c r="O114" i="13"/>
  <c r="O138" i="13"/>
  <c r="P138" i="13" s="1"/>
  <c r="O164" i="13"/>
  <c r="O200" i="13"/>
  <c r="P200" i="13" s="1"/>
  <c r="O7" i="13"/>
  <c r="O19" i="13"/>
  <c r="O31" i="13"/>
  <c r="P31" i="13" s="1"/>
  <c r="O43" i="13"/>
  <c r="O55" i="13"/>
  <c r="O67" i="13"/>
  <c r="O91" i="13"/>
  <c r="P91" i="13" s="1"/>
  <c r="O103" i="13"/>
  <c r="O20" i="13"/>
  <c r="P20" i="13" s="1"/>
  <c r="O32" i="13"/>
  <c r="P32" i="13" s="1"/>
  <c r="O56" i="13"/>
  <c r="O68" i="13"/>
  <c r="O80" i="13"/>
  <c r="O104" i="13"/>
  <c r="P104" i="13" s="1"/>
  <c r="O116" i="13"/>
  <c r="P116" i="13" s="1"/>
  <c r="O128" i="13"/>
  <c r="O152" i="13"/>
  <c r="P152" i="13" s="1"/>
  <c r="P166" i="13"/>
  <c r="O190" i="13"/>
  <c r="O226" i="13"/>
  <c r="O10" i="13"/>
  <c r="O22" i="13"/>
  <c r="P22" i="13" s="1"/>
  <c r="O34" i="13"/>
  <c r="O46" i="13"/>
  <c r="O58" i="13"/>
  <c r="P58" i="13" s="1"/>
  <c r="O70" i="13"/>
  <c r="O82" i="13"/>
  <c r="O94" i="13"/>
  <c r="O106" i="13"/>
  <c r="P118" i="13"/>
  <c r="O130" i="13"/>
  <c r="O142" i="13"/>
  <c r="O154" i="13"/>
  <c r="P154" i="13" s="1"/>
  <c r="O168" i="13"/>
  <c r="O180" i="13"/>
  <c r="O192" i="13"/>
  <c r="O204" i="13"/>
  <c r="P204" i="13" s="1"/>
  <c r="P216" i="13"/>
  <c r="O228" i="13"/>
  <c r="P228" i="13" s="1"/>
  <c r="P242" i="13"/>
  <c r="O254" i="13"/>
  <c r="P254" i="13" s="1"/>
  <c r="P266" i="13"/>
  <c r="P278" i="13"/>
  <c r="P290" i="13"/>
  <c r="P314" i="13"/>
  <c r="O326" i="13"/>
  <c r="P326" i="13" s="1"/>
  <c r="O338" i="13"/>
  <c r="P338" i="13" s="1"/>
  <c r="M347" i="13"/>
  <c r="M335" i="13"/>
  <c r="M336" i="13"/>
  <c r="M324" i="13"/>
  <c r="M323" i="13"/>
  <c r="M288" i="13"/>
  <c r="M287" i="13"/>
  <c r="M275" i="13"/>
  <c r="M263" i="13"/>
  <c r="M340" i="13"/>
  <c r="M292" i="13"/>
  <c r="M312" i="13"/>
  <c r="M251" i="13"/>
  <c r="M280" i="13"/>
  <c r="M268" i="13"/>
  <c r="M311" i="13"/>
  <c r="M237" i="13"/>
  <c r="M328" i="13"/>
  <c r="M316" i="13"/>
  <c r="M304" i="13"/>
  <c r="M225" i="13"/>
  <c r="M300" i="13"/>
  <c r="M213" i="13"/>
  <c r="M299" i="13"/>
  <c r="M201" i="13"/>
  <c r="M256" i="13"/>
  <c r="M244" i="13"/>
  <c r="M230" i="13"/>
  <c r="M218" i="13"/>
  <c r="M194" i="13"/>
  <c r="M182" i="13"/>
  <c r="M170" i="13"/>
  <c r="M158" i="13"/>
  <c r="M146" i="13"/>
  <c r="M134" i="13"/>
  <c r="M122" i="13"/>
  <c r="M110" i="13"/>
  <c r="M98" i="13"/>
  <c r="M86" i="13"/>
  <c r="M74" i="13"/>
  <c r="M62" i="13"/>
  <c r="M50" i="13"/>
  <c r="M38" i="13"/>
  <c r="M26" i="13"/>
  <c r="M14" i="13"/>
  <c r="M339" i="13"/>
  <c r="M327" i="13"/>
  <c r="M315" i="13"/>
  <c r="M303" i="13"/>
  <c r="M291" i="13"/>
  <c r="M279" i="13"/>
  <c r="M267" i="13"/>
  <c r="M255" i="13"/>
  <c r="M243" i="13"/>
  <c r="M229" i="13"/>
  <c r="M217" i="13"/>
  <c r="M205" i="13"/>
  <c r="M193" i="13"/>
  <c r="M181" i="13"/>
  <c r="M169" i="13"/>
  <c r="M157" i="13"/>
  <c r="M145" i="13"/>
  <c r="M133" i="13"/>
  <c r="M121" i="13"/>
  <c r="M109" i="13"/>
  <c r="M97" i="13"/>
  <c r="M85" i="13"/>
  <c r="M73" i="13"/>
  <c r="M61" i="13"/>
  <c r="M49" i="13"/>
  <c r="M37" i="13"/>
  <c r="M25" i="13"/>
  <c r="M13" i="13"/>
  <c r="M338" i="13"/>
  <c r="M326" i="13"/>
  <c r="M314" i="13"/>
  <c r="M302" i="13"/>
  <c r="M290" i="13"/>
  <c r="M278" i="13"/>
  <c r="M266" i="13"/>
  <c r="M254" i="13"/>
  <c r="M242" i="13"/>
  <c r="M228" i="13"/>
  <c r="M216" i="13"/>
  <c r="M204" i="13"/>
  <c r="M192" i="13"/>
  <c r="M180" i="13"/>
  <c r="M168" i="13"/>
  <c r="M156" i="13"/>
  <c r="M144" i="13"/>
  <c r="M132" i="13"/>
  <c r="M120" i="13"/>
  <c r="M108" i="13"/>
  <c r="M96" i="13"/>
  <c r="M84" i="13"/>
  <c r="M72" i="13"/>
  <c r="M60" i="13"/>
  <c r="M48" i="13"/>
  <c r="M36" i="13"/>
  <c r="M24" i="13"/>
  <c r="M12" i="13"/>
  <c r="M337" i="13"/>
  <c r="M325" i="13"/>
  <c r="M313" i="13"/>
  <c r="M301" i="13"/>
  <c r="M289" i="13"/>
  <c r="M277" i="13"/>
  <c r="M265" i="13"/>
  <c r="M253" i="13"/>
  <c r="M241" i="13"/>
  <c r="M227" i="13"/>
  <c r="M215" i="13"/>
  <c r="M203" i="13"/>
  <c r="M191" i="13"/>
  <c r="M179" i="13"/>
  <c r="M167" i="13"/>
  <c r="M155" i="13"/>
  <c r="M143" i="13"/>
  <c r="M131" i="13"/>
  <c r="M119" i="13"/>
  <c r="M107" i="13"/>
  <c r="M95" i="13"/>
  <c r="M83" i="13"/>
  <c r="M71" i="13"/>
  <c r="M59" i="13"/>
  <c r="M47" i="13"/>
  <c r="M35" i="13"/>
  <c r="M23" i="13"/>
  <c r="M11" i="13"/>
  <c r="M276" i="13"/>
  <c r="M264" i="13"/>
  <c r="M252" i="13"/>
  <c r="M238" i="13"/>
  <c r="M226" i="13"/>
  <c r="M202" i="13"/>
  <c r="M190" i="13"/>
  <c r="M178" i="13"/>
  <c r="M166" i="13"/>
  <c r="M154" i="13"/>
  <c r="M142" i="13"/>
  <c r="M130" i="13"/>
  <c r="M118" i="13"/>
  <c r="M106" i="13"/>
  <c r="M94" i="13"/>
  <c r="M82" i="13"/>
  <c r="M70" i="13"/>
  <c r="M58" i="13"/>
  <c r="M46" i="13"/>
  <c r="M34" i="13"/>
  <c r="M22" i="13"/>
  <c r="M10" i="13"/>
  <c r="M189" i="13"/>
  <c r="M177" i="13"/>
  <c r="M165" i="13"/>
  <c r="M153" i="13"/>
  <c r="M141" i="13"/>
  <c r="M129" i="13"/>
  <c r="M117" i="13"/>
  <c r="M105" i="13"/>
  <c r="M93" i="13"/>
  <c r="M81" i="13"/>
  <c r="M69" i="13"/>
  <c r="M57" i="13"/>
  <c r="M45" i="13"/>
  <c r="M33" i="13"/>
  <c r="M21" i="13"/>
  <c r="M9" i="13"/>
  <c r="M346" i="13"/>
  <c r="M334" i="13"/>
  <c r="M322" i="13"/>
  <c r="M310" i="13"/>
  <c r="M298" i="13"/>
  <c r="M286" i="13"/>
  <c r="M274" i="13"/>
  <c r="M262" i="13"/>
  <c r="M250" i="13"/>
  <c r="M236" i="13"/>
  <c r="M224" i="13"/>
  <c r="M212" i="13"/>
  <c r="M200" i="13"/>
  <c r="M188" i="13"/>
  <c r="M176" i="13"/>
  <c r="M164" i="13"/>
  <c r="M152" i="13"/>
  <c r="M140" i="13"/>
  <c r="M128" i="13"/>
  <c r="M116" i="13"/>
  <c r="M104" i="13"/>
  <c r="M92" i="13"/>
  <c r="M80" i="13"/>
  <c r="M68" i="13"/>
  <c r="M56" i="13"/>
  <c r="M44" i="13"/>
  <c r="M32" i="13"/>
  <c r="M20" i="13"/>
  <c r="M8" i="13"/>
  <c r="M345" i="13"/>
  <c r="M333" i="13"/>
  <c r="M321" i="13"/>
  <c r="M309" i="13"/>
  <c r="M297" i="13"/>
  <c r="M285" i="13"/>
  <c r="M273" i="13"/>
  <c r="M261" i="13"/>
  <c r="M249" i="13"/>
  <c r="M235" i="13"/>
  <c r="M223" i="13"/>
  <c r="M211" i="13"/>
  <c r="M199" i="13"/>
  <c r="M187" i="13"/>
  <c r="M175" i="13"/>
  <c r="M163" i="13"/>
  <c r="M151" i="13"/>
  <c r="M139" i="13"/>
  <c r="M127" i="13"/>
  <c r="M115" i="13"/>
  <c r="M103" i="13"/>
  <c r="M91" i="13"/>
  <c r="M79" i="13"/>
  <c r="M67" i="13"/>
  <c r="M55" i="13"/>
  <c r="M43" i="13"/>
  <c r="M31" i="13"/>
  <c r="M19" i="13"/>
  <c r="M7" i="13"/>
  <c r="M344" i="13"/>
  <c r="M332" i="13"/>
  <c r="M320" i="13"/>
  <c r="M308" i="13"/>
  <c r="M296" i="13"/>
  <c r="M284" i="13"/>
  <c r="M272" i="13"/>
  <c r="M260" i="13"/>
  <c r="M248" i="13"/>
  <c r="M234" i="13"/>
  <c r="M222" i="13"/>
  <c r="M210" i="13"/>
  <c r="M198" i="13"/>
  <c r="M186" i="13"/>
  <c r="M174" i="13"/>
  <c r="M162" i="13"/>
  <c r="M150" i="13"/>
  <c r="M138" i="13"/>
  <c r="M126" i="13"/>
  <c r="M114" i="13"/>
  <c r="M102" i="13"/>
  <c r="M90" i="13"/>
  <c r="M78" i="13"/>
  <c r="M66" i="13"/>
  <c r="M54" i="13"/>
  <c r="M42" i="13"/>
  <c r="M30" i="13"/>
  <c r="M18" i="13"/>
  <c r="M6" i="13"/>
  <c r="M343" i="13"/>
  <c r="M331" i="13"/>
  <c r="M319" i="13"/>
  <c r="M307" i="13"/>
  <c r="M295" i="13"/>
  <c r="M283" i="13"/>
  <c r="M271" i="13"/>
  <c r="M259" i="13"/>
  <c r="M247" i="13"/>
  <c r="M233" i="13"/>
  <c r="M221" i="13"/>
  <c r="M209" i="13"/>
  <c r="M197" i="13"/>
  <c r="M185" i="13"/>
  <c r="M173" i="13"/>
  <c r="M161" i="13"/>
  <c r="M149" i="13"/>
  <c r="M137" i="13"/>
  <c r="M125" i="13"/>
  <c r="M113" i="13"/>
  <c r="M101" i="13"/>
  <c r="M89" i="13"/>
  <c r="M77" i="13"/>
  <c r="M65" i="13"/>
  <c r="M53" i="13"/>
  <c r="M41" i="13"/>
  <c r="M29" i="13"/>
  <c r="M17" i="13"/>
  <c r="M5" i="13"/>
  <c r="M342" i="13"/>
  <c r="M330" i="13"/>
  <c r="M318" i="13"/>
  <c r="M306" i="13"/>
  <c r="M294" i="13"/>
  <c r="M282" i="13"/>
  <c r="M270" i="13"/>
  <c r="M258" i="13"/>
  <c r="M246" i="13"/>
  <c r="M232" i="13"/>
  <c r="M220" i="13"/>
  <c r="M208" i="13"/>
  <c r="M196" i="13"/>
  <c r="M184" i="13"/>
  <c r="M172" i="13"/>
  <c r="M160" i="13"/>
  <c r="M148" i="13"/>
  <c r="M136" i="13"/>
  <c r="M124" i="13"/>
  <c r="M112" i="13"/>
  <c r="M100" i="13"/>
  <c r="M88" i="13"/>
  <c r="M76" i="13"/>
  <c r="M64" i="13"/>
  <c r="M52" i="13"/>
  <c r="M40" i="13"/>
  <c r="M28" i="13"/>
  <c r="M16" i="13"/>
  <c r="M4" i="13"/>
  <c r="M341" i="13"/>
  <c r="M329" i="13"/>
  <c r="M317" i="13"/>
  <c r="M305" i="13"/>
  <c r="M293" i="13"/>
  <c r="M281" i="13"/>
  <c r="M269" i="13"/>
  <c r="M257" i="13"/>
  <c r="M245" i="13"/>
  <c r="M231" i="13"/>
  <c r="M219" i="13"/>
  <c r="M207" i="13"/>
  <c r="M195" i="13"/>
  <c r="M183" i="13"/>
  <c r="M171" i="13"/>
  <c r="M159" i="13"/>
  <c r="M147" i="13"/>
  <c r="M135" i="13"/>
  <c r="M123" i="13"/>
  <c r="M111" i="13"/>
  <c r="M99" i="13"/>
  <c r="M87" i="13"/>
  <c r="M75" i="13"/>
  <c r="M63" i="13"/>
  <c r="M51" i="13"/>
  <c r="M39" i="13"/>
  <c r="M27" i="13"/>
  <c r="M15" i="13"/>
  <c r="M3" i="13"/>
  <c r="P14" i="11"/>
  <c r="G2" i="12"/>
  <c r="G3" i="12"/>
  <c r="G4" i="12"/>
  <c r="F5" i="12"/>
  <c r="G5" i="12"/>
  <c r="G6" i="12"/>
  <c r="F7" i="12"/>
  <c r="G7" i="12"/>
  <c r="G8" i="12"/>
  <c r="F9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P15" i="11"/>
  <c r="N16" i="11"/>
  <c r="N17" i="11" s="1"/>
  <c r="P16" i="11"/>
  <c r="V16" i="11"/>
  <c r="AA16" i="11"/>
  <c r="P17" i="11"/>
  <c r="V17" i="11"/>
  <c r="AA17" i="11"/>
  <c r="AB17" i="11"/>
  <c r="AL17" i="11"/>
  <c r="AL16" i="11" s="1"/>
  <c r="P18" i="11"/>
  <c r="AA18" i="11"/>
  <c r="AB18" i="11"/>
  <c r="AL18" i="11"/>
  <c r="AB58" i="11" s="1"/>
  <c r="P19" i="11"/>
  <c r="V19" i="11"/>
  <c r="AA19" i="11"/>
  <c r="AL19" i="11"/>
  <c r="AB31" i="11" s="1"/>
  <c r="P20" i="11"/>
  <c r="V20" i="11"/>
  <c r="AA20" i="11"/>
  <c r="AB20" i="11"/>
  <c r="AL20" i="11"/>
  <c r="P21" i="11"/>
  <c r="V21" i="11"/>
  <c r="AA21" i="11"/>
  <c r="AL21" i="11"/>
  <c r="P22" i="11"/>
  <c r="V22" i="11"/>
  <c r="AA22" i="11"/>
  <c r="AB22" i="11"/>
  <c r="AL22" i="11"/>
  <c r="AB46" i="11" s="1"/>
  <c r="P24" i="11"/>
  <c r="AA24" i="11"/>
  <c r="AB24" i="11"/>
  <c r="AL24" i="11"/>
  <c r="AB38" i="11" s="1"/>
  <c r="P25" i="11"/>
  <c r="V25" i="11"/>
  <c r="AA25" i="11"/>
  <c r="AL25" i="11"/>
  <c r="P26" i="11"/>
  <c r="V26" i="11"/>
  <c r="AA26" i="11"/>
  <c r="AB26" i="11"/>
  <c r="AL26" i="11"/>
  <c r="P27" i="11"/>
  <c r="AA27" i="11"/>
  <c r="AB27" i="11"/>
  <c r="AL27" i="11"/>
  <c r="P28" i="11"/>
  <c r="V28" i="11"/>
  <c r="AA28" i="11"/>
  <c r="AB28" i="11"/>
  <c r="AL28" i="11"/>
  <c r="P29" i="11"/>
  <c r="V29" i="11"/>
  <c r="AA29" i="11"/>
  <c r="AL29" i="11"/>
  <c r="AB16" i="11" s="1"/>
  <c r="P30" i="11"/>
  <c r="V30" i="11"/>
  <c r="AA30" i="11"/>
  <c r="AB30" i="11"/>
  <c r="AL30" i="11"/>
  <c r="AB55" i="11" s="1"/>
  <c r="N31" i="11"/>
  <c r="P31" i="11"/>
  <c r="V31" i="11"/>
  <c r="AA31" i="11"/>
  <c r="AL31" i="11"/>
  <c r="AB43" i="11" s="1"/>
  <c r="P32" i="11"/>
  <c r="V32" i="11"/>
  <c r="AA32" i="11"/>
  <c r="AB32" i="11"/>
  <c r="AL32" i="11"/>
  <c r="AB19" i="11" s="1"/>
  <c r="P33" i="11"/>
  <c r="V33" i="11"/>
  <c r="AA33" i="11"/>
  <c r="AB33" i="11"/>
  <c r="AL33" i="11"/>
  <c r="AB54" i="11" s="1"/>
  <c r="P34" i="11"/>
  <c r="V34" i="11"/>
  <c r="AA34" i="11"/>
  <c r="AB34" i="11"/>
  <c r="AL34" i="11"/>
  <c r="AB39" i="11" s="1"/>
  <c r="P35" i="11"/>
  <c r="V35" i="11"/>
  <c r="AA35" i="11"/>
  <c r="AL35" i="11"/>
  <c r="AB53" i="11" s="1"/>
  <c r="P36" i="11"/>
  <c r="V36" i="11"/>
  <c r="AA36" i="11"/>
  <c r="AB36" i="11"/>
  <c r="AL36" i="11"/>
  <c r="AB21" i="11" s="1"/>
  <c r="P37" i="11"/>
  <c r="V37" i="11"/>
  <c r="AA37" i="11"/>
  <c r="AB37" i="11"/>
  <c r="AL37" i="11"/>
  <c r="AB25" i="11" s="1"/>
  <c r="N38" i="11"/>
  <c r="N39" i="11" s="1"/>
  <c r="P38" i="11"/>
  <c r="V38" i="11"/>
  <c r="AA38" i="11"/>
  <c r="AL38" i="11"/>
  <c r="AB35" i="11" s="1"/>
  <c r="P39" i="11"/>
  <c r="V39" i="11"/>
  <c r="AA39" i="11"/>
  <c r="AL39" i="11"/>
  <c r="AB29" i="11" s="1"/>
  <c r="P40" i="11"/>
  <c r="V40" i="11"/>
  <c r="AA40" i="11"/>
  <c r="AL40" i="11"/>
  <c r="AB40" i="11" s="1"/>
  <c r="P41" i="11"/>
  <c r="V41" i="11"/>
  <c r="AA41" i="11"/>
  <c r="AL41" i="11"/>
  <c r="AB42" i="11" s="1"/>
  <c r="P42" i="11"/>
  <c r="V42" i="11"/>
  <c r="AA42" i="11"/>
  <c r="AL42" i="11"/>
  <c r="AB41" i="11" s="1"/>
  <c r="P43" i="11"/>
  <c r="V43" i="11"/>
  <c r="AA43" i="11"/>
  <c r="P44" i="11"/>
  <c r="V44" i="11"/>
  <c r="AA44" i="11"/>
  <c r="P45" i="11"/>
  <c r="V45" i="11"/>
  <c r="AA45" i="11"/>
  <c r="AB45" i="11"/>
  <c r="N46" i="11"/>
  <c r="N47" i="11" s="1"/>
  <c r="P46" i="11"/>
  <c r="V46" i="11"/>
  <c r="AA46" i="11"/>
  <c r="P47" i="11"/>
  <c r="V47" i="11"/>
  <c r="AA47" i="11"/>
  <c r="AB47" i="11"/>
  <c r="P48" i="11"/>
  <c r="V48" i="11"/>
  <c r="AA48" i="11"/>
  <c r="AB48" i="11"/>
  <c r="N49" i="11"/>
  <c r="P49" i="11"/>
  <c r="V49" i="11"/>
  <c r="AA49" i="11"/>
  <c r="P50" i="11"/>
  <c r="V50" i="11"/>
  <c r="AA50" i="11"/>
  <c r="AB50" i="11"/>
  <c r="P51" i="11"/>
  <c r="V51" i="11"/>
  <c r="AA51" i="11"/>
  <c r="P52" i="11"/>
  <c r="V52" i="11"/>
  <c r="AA52" i="11"/>
  <c r="AB52" i="11"/>
  <c r="P53" i="11"/>
  <c r="V53" i="11"/>
  <c r="AA53" i="11"/>
  <c r="P54" i="11"/>
  <c r="V54" i="11"/>
  <c r="AA54" i="11"/>
  <c r="P55" i="11"/>
  <c r="V55" i="11"/>
  <c r="AA55" i="11"/>
  <c r="P56" i="11"/>
  <c r="V56" i="11"/>
  <c r="AA56" i="11"/>
  <c r="AB56" i="11"/>
  <c r="P57" i="11"/>
  <c r="V57" i="11"/>
  <c r="AA57" i="11"/>
  <c r="AB57" i="11"/>
  <c r="N58" i="11"/>
  <c r="P58" i="11"/>
  <c r="V58" i="11"/>
  <c r="AA58" i="11"/>
  <c r="P59" i="11"/>
  <c r="V59" i="11"/>
  <c r="AA59" i="11"/>
  <c r="AB59" i="11"/>
  <c r="P60" i="11"/>
  <c r="V60" i="11"/>
  <c r="AA60" i="11"/>
  <c r="AB60" i="11"/>
  <c r="N61" i="11"/>
  <c r="P61" i="11"/>
  <c r="V61" i="11"/>
  <c r="AA61" i="11"/>
  <c r="AB61" i="11"/>
  <c r="P62" i="11"/>
  <c r="V62" i="11"/>
  <c r="AA62" i="11"/>
  <c r="AB62" i="11"/>
  <c r="P63" i="11"/>
  <c r="V63" i="11"/>
  <c r="AA63" i="11"/>
  <c r="AB63" i="11"/>
  <c r="P64" i="11"/>
  <c r="V64" i="11"/>
  <c r="AA64" i="11"/>
  <c r="AB64" i="11"/>
  <c r="P65" i="11"/>
  <c r="V65" i="11"/>
  <c r="AA65" i="11"/>
  <c r="AB65" i="11"/>
  <c r="P66" i="11"/>
  <c r="V66" i="11"/>
  <c r="AA66" i="11"/>
  <c r="AB66" i="11"/>
  <c r="P67" i="11"/>
  <c r="V67" i="11"/>
  <c r="AA67" i="11"/>
  <c r="AB67" i="11"/>
  <c r="P68" i="11"/>
  <c r="V68" i="11"/>
  <c r="AA68" i="11"/>
  <c r="AB68" i="11"/>
  <c r="P69" i="11"/>
  <c r="V69" i="11"/>
  <c r="AA69" i="11"/>
  <c r="AB69" i="11"/>
  <c r="P70" i="11"/>
  <c r="V70" i="11"/>
  <c r="AA70" i="11"/>
  <c r="AB70" i="11"/>
  <c r="P71" i="11"/>
  <c r="V71" i="11"/>
  <c r="AA71" i="11"/>
  <c r="AB71" i="11"/>
  <c r="P72" i="11"/>
  <c r="V72" i="11"/>
  <c r="AA72" i="11"/>
  <c r="AB72" i="11"/>
  <c r="P73" i="11"/>
  <c r="V73" i="11"/>
  <c r="AA73" i="11"/>
  <c r="AB73" i="11"/>
  <c r="N74" i="11"/>
  <c r="P74" i="11"/>
  <c r="V74" i="11"/>
  <c r="AA74" i="11"/>
  <c r="AB74" i="11"/>
  <c r="P75" i="11"/>
  <c r="V75" i="11"/>
  <c r="AA75" i="11"/>
  <c r="AB75" i="11"/>
  <c r="N76" i="11"/>
  <c r="P76" i="11"/>
  <c r="V76" i="11"/>
  <c r="AA76" i="11"/>
  <c r="AB76" i="11"/>
  <c r="C260" i="9"/>
  <c r="C321" i="9"/>
  <c r="A2" i="9"/>
  <c r="B2" i="9" s="1"/>
  <c r="C2" i="9"/>
  <c r="E2" i="9"/>
  <c r="A3" i="9"/>
  <c r="D3" i="9" s="1"/>
  <c r="B3" i="9"/>
  <c r="C3" i="9"/>
  <c r="E3" i="9"/>
  <c r="A4" i="9"/>
  <c r="B4" i="9" s="1"/>
  <c r="C4" i="9"/>
  <c r="E4" i="9"/>
  <c r="A5" i="9"/>
  <c r="B5" i="9" s="1"/>
  <c r="C5" i="9"/>
  <c r="E5" i="9"/>
  <c r="A6" i="9"/>
  <c r="B6" i="9"/>
  <c r="C6" i="9"/>
  <c r="E6" i="9"/>
  <c r="A7" i="9"/>
  <c r="D7" i="9" s="1"/>
  <c r="C7" i="9"/>
  <c r="E7" i="9"/>
  <c r="A8" i="9"/>
  <c r="B8" i="9"/>
  <c r="C8" i="9"/>
  <c r="E8" i="9"/>
  <c r="A9" i="9"/>
  <c r="B9" i="9" s="1"/>
  <c r="C9" i="9"/>
  <c r="E9" i="9"/>
  <c r="A10" i="9"/>
  <c r="D10" i="9" s="1"/>
  <c r="B10" i="9"/>
  <c r="C10" i="9"/>
  <c r="E10" i="9"/>
  <c r="A11" i="9"/>
  <c r="C11" i="9"/>
  <c r="E11" i="9"/>
  <c r="A12" i="9"/>
  <c r="B12" i="9"/>
  <c r="C12" i="9"/>
  <c r="D12" i="9"/>
  <c r="E12" i="9"/>
  <c r="A13" i="9"/>
  <c r="D13" i="9" s="1"/>
  <c r="B13" i="9"/>
  <c r="C13" i="9"/>
  <c r="E13" i="9"/>
  <c r="A14" i="9"/>
  <c r="B14" i="9" s="1"/>
  <c r="C14" i="9"/>
  <c r="D14" i="9"/>
  <c r="E14" i="9"/>
  <c r="A15" i="9"/>
  <c r="B15" i="9"/>
  <c r="C15" i="9"/>
  <c r="E15" i="9"/>
  <c r="A16" i="9"/>
  <c r="C16" i="9"/>
  <c r="E16" i="9"/>
  <c r="A17" i="9"/>
  <c r="B17" i="9"/>
  <c r="C17" i="9"/>
  <c r="D17" i="9"/>
  <c r="E17" i="9"/>
  <c r="A18" i="9"/>
  <c r="B18" i="9"/>
  <c r="C18" i="9"/>
  <c r="E18" i="9"/>
  <c r="A19" i="9"/>
  <c r="B19" i="9" s="1"/>
  <c r="C19" i="9"/>
  <c r="E19" i="9"/>
  <c r="A20" i="9"/>
  <c r="B20" i="9" s="1"/>
  <c r="C20" i="9"/>
  <c r="E20" i="9"/>
  <c r="A21" i="9"/>
  <c r="B21" i="9" s="1"/>
  <c r="C21" i="9"/>
  <c r="E21" i="9"/>
  <c r="A22" i="9"/>
  <c r="B22" i="9" s="1"/>
  <c r="C22" i="9"/>
  <c r="D22" i="9"/>
  <c r="E22" i="9"/>
  <c r="A23" i="9"/>
  <c r="C23" i="9"/>
  <c r="E23" i="9"/>
  <c r="A24" i="9"/>
  <c r="B24" i="9" s="1"/>
  <c r="C24" i="9"/>
  <c r="E24" i="9"/>
  <c r="A25" i="9"/>
  <c r="B25" i="9"/>
  <c r="C25" i="9"/>
  <c r="E25" i="9"/>
  <c r="A26" i="9"/>
  <c r="B26" i="9" s="1"/>
  <c r="C26" i="9"/>
  <c r="E26" i="9"/>
  <c r="A27" i="9"/>
  <c r="B27" i="9"/>
  <c r="C27" i="9"/>
  <c r="E27" i="9"/>
  <c r="A28" i="9"/>
  <c r="C28" i="9"/>
  <c r="E28" i="9"/>
  <c r="A29" i="9"/>
  <c r="B29" i="9" s="1"/>
  <c r="C29" i="9"/>
  <c r="E29" i="9"/>
  <c r="A30" i="9"/>
  <c r="B30" i="9"/>
  <c r="C30" i="9"/>
  <c r="E30" i="9"/>
  <c r="A31" i="9"/>
  <c r="C31" i="9"/>
  <c r="E31" i="9"/>
  <c r="A32" i="9"/>
  <c r="B32" i="9"/>
  <c r="C32" i="9"/>
  <c r="D32" i="9"/>
  <c r="E32" i="9"/>
  <c r="A33" i="9"/>
  <c r="B33" i="9" s="1"/>
  <c r="C33" i="9"/>
  <c r="E33" i="9"/>
  <c r="A34" i="9"/>
  <c r="C34" i="9"/>
  <c r="E34" i="9"/>
  <c r="A35" i="9"/>
  <c r="B35" i="9"/>
  <c r="C35" i="9"/>
  <c r="E35" i="9"/>
  <c r="A36" i="9"/>
  <c r="B36" i="9" s="1"/>
  <c r="C36" i="9"/>
  <c r="E36" i="9"/>
  <c r="A37" i="9"/>
  <c r="B37" i="9" s="1"/>
  <c r="C37" i="9"/>
  <c r="E37" i="9"/>
  <c r="A38" i="9"/>
  <c r="B38" i="9"/>
  <c r="C38" i="9"/>
  <c r="E38" i="9"/>
  <c r="A39" i="9"/>
  <c r="D39" i="9" s="1"/>
  <c r="B39" i="9"/>
  <c r="C39" i="9"/>
  <c r="E39" i="9"/>
  <c r="A40" i="9"/>
  <c r="B40" i="9" s="1"/>
  <c r="C40" i="9"/>
  <c r="E40" i="9"/>
  <c r="A41" i="9"/>
  <c r="B41" i="9" s="1"/>
  <c r="C41" i="9"/>
  <c r="E41" i="9"/>
  <c r="A42" i="9"/>
  <c r="B42" i="9"/>
  <c r="C42" i="9"/>
  <c r="E42" i="9"/>
  <c r="A43" i="9"/>
  <c r="D43" i="9" s="1"/>
  <c r="C43" i="9"/>
  <c r="E43" i="9"/>
  <c r="A44" i="9"/>
  <c r="B44" i="9"/>
  <c r="C44" i="9"/>
  <c r="E44" i="9"/>
  <c r="A45" i="9"/>
  <c r="B45" i="9" s="1"/>
  <c r="C45" i="9"/>
  <c r="E45" i="9"/>
  <c r="A46" i="9"/>
  <c r="D46" i="9" s="1"/>
  <c r="B46" i="9"/>
  <c r="C46" i="9"/>
  <c r="E46" i="9"/>
  <c r="A47" i="9"/>
  <c r="C47" i="9"/>
  <c r="E47" i="9"/>
  <c r="A48" i="9"/>
  <c r="B48" i="9"/>
  <c r="C48" i="9"/>
  <c r="D48" i="9"/>
  <c r="E48" i="9"/>
  <c r="A49" i="9"/>
  <c r="D49" i="9" s="1"/>
  <c r="B49" i="9"/>
  <c r="C49" i="9"/>
  <c r="E49" i="9"/>
  <c r="A50" i="9"/>
  <c r="B50" i="9" s="1"/>
  <c r="C50" i="9"/>
  <c r="D50" i="9"/>
  <c r="E50" i="9"/>
  <c r="A51" i="9"/>
  <c r="B51" i="9"/>
  <c r="C51" i="9"/>
  <c r="E51" i="9"/>
  <c r="A52" i="9"/>
  <c r="C52" i="9"/>
  <c r="E52" i="9"/>
  <c r="A53" i="9"/>
  <c r="B53" i="9"/>
  <c r="C53" i="9"/>
  <c r="D53" i="9"/>
  <c r="E53" i="9"/>
  <c r="A54" i="9"/>
  <c r="B54" i="9"/>
  <c r="C54" i="9"/>
  <c r="E54" i="9"/>
  <c r="A55" i="9"/>
  <c r="B55" i="9" s="1"/>
  <c r="C55" i="9"/>
  <c r="E55" i="9"/>
  <c r="A56" i="9"/>
  <c r="B56" i="9" s="1"/>
  <c r="C56" i="9"/>
  <c r="E56" i="9"/>
  <c r="A57" i="9"/>
  <c r="B57" i="9" s="1"/>
  <c r="C57" i="9"/>
  <c r="E57" i="9"/>
  <c r="A58" i="9"/>
  <c r="B58" i="9" s="1"/>
  <c r="C58" i="9"/>
  <c r="D58" i="9"/>
  <c r="E58" i="9"/>
  <c r="A59" i="9"/>
  <c r="C59" i="9"/>
  <c r="E59" i="9"/>
  <c r="A60" i="9"/>
  <c r="B60" i="9" s="1"/>
  <c r="C60" i="9"/>
  <c r="E60" i="9"/>
  <c r="A61" i="9"/>
  <c r="B61" i="9"/>
  <c r="C61" i="9"/>
  <c r="E61" i="9"/>
  <c r="A62" i="9"/>
  <c r="B62" i="9" s="1"/>
  <c r="C62" i="9"/>
  <c r="E62" i="9"/>
  <c r="A63" i="9"/>
  <c r="B63" i="9"/>
  <c r="C63" i="9"/>
  <c r="E63" i="9"/>
  <c r="A64" i="9"/>
  <c r="C64" i="9"/>
  <c r="E64" i="9"/>
  <c r="A65" i="9"/>
  <c r="B65" i="9" s="1"/>
  <c r="C65" i="9"/>
  <c r="E65" i="9"/>
  <c r="A66" i="9"/>
  <c r="D66" i="9" s="1"/>
  <c r="B66" i="9"/>
  <c r="C66" i="9"/>
  <c r="E66" i="9"/>
  <c r="A67" i="9"/>
  <c r="C67" i="9"/>
  <c r="E67" i="9"/>
  <c r="A68" i="9"/>
  <c r="B68" i="9"/>
  <c r="C68" i="9"/>
  <c r="D68" i="9"/>
  <c r="E68" i="9"/>
  <c r="A69" i="9"/>
  <c r="B69" i="9" s="1"/>
  <c r="C69" i="9"/>
  <c r="E69" i="9"/>
  <c r="A70" i="9"/>
  <c r="C70" i="9"/>
  <c r="E70" i="9"/>
  <c r="A71" i="9"/>
  <c r="B71" i="9"/>
  <c r="C71" i="9"/>
  <c r="E71" i="9"/>
  <c r="A72" i="9"/>
  <c r="B72" i="9" s="1"/>
  <c r="C72" i="9"/>
  <c r="E72" i="9"/>
  <c r="A73" i="9"/>
  <c r="B73" i="9" s="1"/>
  <c r="C73" i="9"/>
  <c r="E73" i="9"/>
  <c r="A74" i="9"/>
  <c r="B74" i="9"/>
  <c r="C74" i="9"/>
  <c r="E74" i="9"/>
  <c r="A75" i="9"/>
  <c r="D75" i="9" s="1"/>
  <c r="B75" i="9"/>
  <c r="C75" i="9"/>
  <c r="E75" i="9"/>
  <c r="A76" i="9"/>
  <c r="B76" i="9" s="1"/>
  <c r="C76" i="9"/>
  <c r="E76" i="9"/>
  <c r="A77" i="9"/>
  <c r="B77" i="9" s="1"/>
  <c r="C77" i="9"/>
  <c r="E77" i="9"/>
  <c r="A78" i="9"/>
  <c r="B78" i="9"/>
  <c r="C78" i="9"/>
  <c r="E78" i="9"/>
  <c r="A79" i="9"/>
  <c r="D79" i="9" s="1"/>
  <c r="C79" i="9"/>
  <c r="E79" i="9"/>
  <c r="A80" i="9"/>
  <c r="B80" i="9"/>
  <c r="C80" i="9"/>
  <c r="E80" i="9"/>
  <c r="A81" i="9"/>
  <c r="B81" i="9" s="1"/>
  <c r="C81" i="9"/>
  <c r="E81" i="9"/>
  <c r="A82" i="9"/>
  <c r="D82" i="9" s="1"/>
  <c r="B82" i="9"/>
  <c r="C82" i="9"/>
  <c r="E82" i="9"/>
  <c r="A83" i="9"/>
  <c r="C83" i="9"/>
  <c r="E83" i="9"/>
  <c r="A84" i="9"/>
  <c r="B84" i="9"/>
  <c r="C84" i="9"/>
  <c r="D84" i="9"/>
  <c r="E84" i="9"/>
  <c r="A85" i="9"/>
  <c r="D85" i="9" s="1"/>
  <c r="B85" i="9"/>
  <c r="C85" i="9"/>
  <c r="E85" i="9"/>
  <c r="A86" i="9"/>
  <c r="B86" i="9" s="1"/>
  <c r="C86" i="9"/>
  <c r="D86" i="9"/>
  <c r="E86" i="9"/>
  <c r="A87" i="9"/>
  <c r="B87" i="9"/>
  <c r="C87" i="9"/>
  <c r="E87" i="9"/>
  <c r="A88" i="9"/>
  <c r="C88" i="9"/>
  <c r="E88" i="9"/>
  <c r="A89" i="9"/>
  <c r="B89" i="9"/>
  <c r="C89" i="9"/>
  <c r="D89" i="9"/>
  <c r="E89" i="9"/>
  <c r="A90" i="9"/>
  <c r="B90" i="9"/>
  <c r="C90" i="9"/>
  <c r="E90" i="9"/>
  <c r="A91" i="9"/>
  <c r="B91" i="9" s="1"/>
  <c r="C91" i="9"/>
  <c r="E91" i="9"/>
  <c r="A92" i="9"/>
  <c r="B92" i="9" s="1"/>
  <c r="C92" i="9"/>
  <c r="E92" i="9"/>
  <c r="A93" i="9"/>
  <c r="B93" i="9" s="1"/>
  <c r="C93" i="9"/>
  <c r="E93" i="9"/>
  <c r="A94" i="9"/>
  <c r="B94" i="9" s="1"/>
  <c r="C94" i="9"/>
  <c r="D94" i="9"/>
  <c r="E94" i="9"/>
  <c r="A95" i="9"/>
  <c r="C95" i="9"/>
  <c r="E95" i="9"/>
  <c r="A96" i="9"/>
  <c r="B96" i="9" s="1"/>
  <c r="C96" i="9"/>
  <c r="E96" i="9"/>
  <c r="A97" i="9"/>
  <c r="B97" i="9"/>
  <c r="C97" i="9"/>
  <c r="E97" i="9"/>
  <c r="A98" i="9"/>
  <c r="B98" i="9" s="1"/>
  <c r="C98" i="9"/>
  <c r="E98" i="9"/>
  <c r="A99" i="9"/>
  <c r="B99" i="9"/>
  <c r="C99" i="9"/>
  <c r="E99" i="9"/>
  <c r="A100" i="9"/>
  <c r="C100" i="9"/>
  <c r="E100" i="9"/>
  <c r="A101" i="9"/>
  <c r="B101" i="9" s="1"/>
  <c r="C101" i="9"/>
  <c r="E101" i="9"/>
  <c r="A102" i="9"/>
  <c r="D102" i="9" s="1"/>
  <c r="B102" i="9"/>
  <c r="C102" i="9"/>
  <c r="E102" i="9"/>
  <c r="A103" i="9"/>
  <c r="C103" i="9"/>
  <c r="E103" i="9"/>
  <c r="A104" i="9"/>
  <c r="B104" i="9"/>
  <c r="C104" i="9"/>
  <c r="D104" i="9"/>
  <c r="E104" i="9"/>
  <c r="A105" i="9"/>
  <c r="B105" i="9" s="1"/>
  <c r="C105" i="9"/>
  <c r="E105" i="9"/>
  <c r="A106" i="9"/>
  <c r="C106" i="9"/>
  <c r="E106" i="9"/>
  <c r="A107" i="9"/>
  <c r="B107" i="9"/>
  <c r="C107" i="9"/>
  <c r="E107" i="9"/>
  <c r="A108" i="9"/>
  <c r="B108" i="9" s="1"/>
  <c r="C108" i="9"/>
  <c r="E108" i="9"/>
  <c r="A109" i="9"/>
  <c r="B109" i="9" s="1"/>
  <c r="C109" i="9"/>
  <c r="E109" i="9"/>
  <c r="A110" i="9"/>
  <c r="B110" i="9"/>
  <c r="C110" i="9"/>
  <c r="E110" i="9"/>
  <c r="A111" i="9"/>
  <c r="D111" i="9" s="1"/>
  <c r="B111" i="9"/>
  <c r="C111" i="9"/>
  <c r="E111" i="9"/>
  <c r="A112" i="9"/>
  <c r="B112" i="9" s="1"/>
  <c r="C112" i="9"/>
  <c r="E112" i="9"/>
  <c r="A113" i="9"/>
  <c r="B113" i="9" s="1"/>
  <c r="C113" i="9"/>
  <c r="E113" i="9"/>
  <c r="A114" i="9"/>
  <c r="B114" i="9"/>
  <c r="C114" i="9"/>
  <c r="E114" i="9"/>
  <c r="A115" i="9"/>
  <c r="C115" i="9"/>
  <c r="E115" i="9"/>
  <c r="A116" i="9"/>
  <c r="B116" i="9"/>
  <c r="C116" i="9"/>
  <c r="E116" i="9"/>
  <c r="A117" i="9"/>
  <c r="B117" i="9" s="1"/>
  <c r="C117" i="9"/>
  <c r="E117" i="9"/>
  <c r="A118" i="9"/>
  <c r="D118" i="9" s="1"/>
  <c r="B118" i="9"/>
  <c r="C118" i="9"/>
  <c r="E118" i="9"/>
  <c r="A119" i="9"/>
  <c r="C119" i="9"/>
  <c r="E119" i="9"/>
  <c r="A120" i="9"/>
  <c r="B120" i="9"/>
  <c r="C120" i="9"/>
  <c r="D120" i="9"/>
  <c r="E120" i="9"/>
  <c r="A121" i="9"/>
  <c r="D121" i="9" s="1"/>
  <c r="B121" i="9"/>
  <c r="C121" i="9"/>
  <c r="E121" i="9"/>
  <c r="A122" i="9"/>
  <c r="B122" i="9" s="1"/>
  <c r="C122" i="9"/>
  <c r="D122" i="9"/>
  <c r="E122" i="9"/>
  <c r="A123" i="9"/>
  <c r="B123" i="9"/>
  <c r="C123" i="9"/>
  <c r="E123" i="9"/>
  <c r="A124" i="9"/>
  <c r="C124" i="9"/>
  <c r="E124" i="9"/>
  <c r="A125" i="9"/>
  <c r="B125" i="9"/>
  <c r="C125" i="9"/>
  <c r="D125" i="9"/>
  <c r="E125" i="9"/>
  <c r="A126" i="9"/>
  <c r="B126" i="9"/>
  <c r="C126" i="9"/>
  <c r="E126" i="9"/>
  <c r="A127" i="9"/>
  <c r="B127" i="9" s="1"/>
  <c r="C127" i="9"/>
  <c r="E127" i="9"/>
  <c r="A128" i="9"/>
  <c r="B128" i="9" s="1"/>
  <c r="C128" i="9"/>
  <c r="E128" i="9"/>
  <c r="A129" i="9"/>
  <c r="B129" i="9" s="1"/>
  <c r="C129" i="9"/>
  <c r="E129" i="9"/>
  <c r="A130" i="9"/>
  <c r="B130" i="9" s="1"/>
  <c r="C130" i="9"/>
  <c r="D130" i="9"/>
  <c r="E130" i="9"/>
  <c r="A131" i="9"/>
  <c r="C131" i="9"/>
  <c r="E131" i="9"/>
  <c r="A132" i="9"/>
  <c r="B132" i="9" s="1"/>
  <c r="C132" i="9"/>
  <c r="E132" i="9"/>
  <c r="A133" i="9"/>
  <c r="B133" i="9"/>
  <c r="C133" i="9"/>
  <c r="E133" i="9"/>
  <c r="A134" i="9"/>
  <c r="B134" i="9" s="1"/>
  <c r="C134" i="9"/>
  <c r="E134" i="9"/>
  <c r="A135" i="9"/>
  <c r="B135" i="9"/>
  <c r="C135" i="9"/>
  <c r="E135" i="9"/>
  <c r="A136" i="9"/>
  <c r="C136" i="9"/>
  <c r="E136" i="9"/>
  <c r="A137" i="9"/>
  <c r="B137" i="9" s="1"/>
  <c r="C137" i="9"/>
  <c r="E137" i="9"/>
  <c r="A138" i="9"/>
  <c r="D138" i="9" s="1"/>
  <c r="B138" i="9"/>
  <c r="C138" i="9"/>
  <c r="E138" i="9"/>
  <c r="A139" i="9"/>
  <c r="C139" i="9"/>
  <c r="E139" i="9"/>
  <c r="A140" i="9"/>
  <c r="B140" i="9"/>
  <c r="C140" i="9"/>
  <c r="D140" i="9"/>
  <c r="E140" i="9"/>
  <c r="A141" i="9"/>
  <c r="B141" i="9" s="1"/>
  <c r="C141" i="9"/>
  <c r="E141" i="9"/>
  <c r="A142" i="9"/>
  <c r="C142" i="9"/>
  <c r="E142" i="9"/>
  <c r="A143" i="9"/>
  <c r="B143" i="9"/>
  <c r="C143" i="9"/>
  <c r="E143" i="9"/>
  <c r="A144" i="9"/>
  <c r="B144" i="9" s="1"/>
  <c r="C144" i="9"/>
  <c r="E144" i="9"/>
  <c r="A145" i="9"/>
  <c r="B145" i="9" s="1"/>
  <c r="C145" i="9"/>
  <c r="E145" i="9"/>
  <c r="A146" i="9"/>
  <c r="B146" i="9"/>
  <c r="C146" i="9"/>
  <c r="E146" i="9"/>
  <c r="A147" i="9"/>
  <c r="D147" i="9" s="1"/>
  <c r="B147" i="9"/>
  <c r="C147" i="9"/>
  <c r="E147" i="9"/>
  <c r="A148" i="9"/>
  <c r="B148" i="9" s="1"/>
  <c r="C148" i="9"/>
  <c r="E148" i="9"/>
  <c r="A149" i="9"/>
  <c r="B149" i="9" s="1"/>
  <c r="C149" i="9"/>
  <c r="E149" i="9"/>
  <c r="A150" i="9"/>
  <c r="B150" i="9"/>
  <c r="C150" i="9"/>
  <c r="E150" i="9"/>
  <c r="A151" i="9"/>
  <c r="C151" i="9"/>
  <c r="E151" i="9"/>
  <c r="A152" i="9"/>
  <c r="B152" i="9"/>
  <c r="C152" i="9"/>
  <c r="E152" i="9"/>
  <c r="A153" i="9"/>
  <c r="B153" i="9" s="1"/>
  <c r="C153" i="9"/>
  <c r="E153" i="9"/>
  <c r="A154" i="9"/>
  <c r="D154" i="9" s="1"/>
  <c r="B154" i="9"/>
  <c r="C154" i="9"/>
  <c r="E154" i="9"/>
  <c r="A155" i="9"/>
  <c r="C155" i="9"/>
  <c r="E155" i="9"/>
  <c r="A156" i="9"/>
  <c r="B156" i="9"/>
  <c r="C156" i="9"/>
  <c r="D156" i="9"/>
  <c r="E156" i="9"/>
  <c r="A157" i="9"/>
  <c r="D157" i="9" s="1"/>
  <c r="B157" i="9"/>
  <c r="C157" i="9"/>
  <c r="E157" i="9"/>
  <c r="A158" i="9"/>
  <c r="B158" i="9" s="1"/>
  <c r="C158" i="9"/>
  <c r="D158" i="9"/>
  <c r="E158" i="9"/>
  <c r="A159" i="9"/>
  <c r="B159" i="9"/>
  <c r="C159" i="9"/>
  <c r="E159" i="9"/>
  <c r="A160" i="9"/>
  <c r="C160" i="9"/>
  <c r="E160" i="9"/>
  <c r="A161" i="9"/>
  <c r="B161" i="9"/>
  <c r="C161" i="9"/>
  <c r="D161" i="9"/>
  <c r="E161" i="9"/>
  <c r="A162" i="9"/>
  <c r="B162" i="9"/>
  <c r="C162" i="9"/>
  <c r="E162" i="9"/>
  <c r="A163" i="9"/>
  <c r="B163" i="9" s="1"/>
  <c r="C163" i="9"/>
  <c r="E163" i="9"/>
  <c r="A164" i="9"/>
  <c r="B164" i="9" s="1"/>
  <c r="C164" i="9"/>
  <c r="E164" i="9"/>
  <c r="A165" i="9"/>
  <c r="B165" i="9" s="1"/>
  <c r="C165" i="9"/>
  <c r="E165" i="9"/>
  <c r="A166" i="9"/>
  <c r="B166" i="9" s="1"/>
  <c r="C166" i="9"/>
  <c r="E166" i="9"/>
  <c r="A167" i="9"/>
  <c r="C167" i="9"/>
  <c r="E167" i="9"/>
  <c r="A168" i="9"/>
  <c r="B168" i="9" s="1"/>
  <c r="C168" i="9"/>
  <c r="E168" i="9"/>
  <c r="A169" i="9"/>
  <c r="B169" i="9"/>
  <c r="C169" i="9"/>
  <c r="E169" i="9"/>
  <c r="A170" i="9"/>
  <c r="B170" i="9"/>
  <c r="C170" i="9"/>
  <c r="E170" i="9"/>
  <c r="A171" i="9"/>
  <c r="B171" i="9" s="1"/>
  <c r="C171" i="9"/>
  <c r="E171" i="9"/>
  <c r="A172" i="9"/>
  <c r="C172" i="9"/>
  <c r="E172" i="9"/>
  <c r="A173" i="9"/>
  <c r="B173" i="9" s="1"/>
  <c r="C173" i="9"/>
  <c r="E173" i="9"/>
  <c r="A174" i="9"/>
  <c r="B174" i="9"/>
  <c r="C174" i="9"/>
  <c r="E174" i="9"/>
  <c r="A175" i="9"/>
  <c r="C175" i="9"/>
  <c r="E175" i="9"/>
  <c r="A176" i="9"/>
  <c r="B176" i="9"/>
  <c r="C176" i="9"/>
  <c r="D176" i="9"/>
  <c r="E176" i="9"/>
  <c r="A177" i="9"/>
  <c r="B177" i="9" s="1"/>
  <c r="C177" i="9"/>
  <c r="E177" i="9"/>
  <c r="A178" i="9"/>
  <c r="C178" i="9"/>
  <c r="E178" i="9"/>
  <c r="A179" i="9"/>
  <c r="B179" i="9"/>
  <c r="C179" i="9"/>
  <c r="E179" i="9"/>
  <c r="A180" i="9"/>
  <c r="B180" i="9" s="1"/>
  <c r="C180" i="9"/>
  <c r="E180" i="9"/>
  <c r="A181" i="9"/>
  <c r="D181" i="9" s="1"/>
  <c r="B181" i="9"/>
  <c r="C181" i="9"/>
  <c r="E181" i="9"/>
  <c r="A182" i="9"/>
  <c r="B182" i="9"/>
  <c r="C182" i="9"/>
  <c r="E182" i="9"/>
  <c r="A183" i="9"/>
  <c r="B183" i="9"/>
  <c r="C183" i="9"/>
  <c r="E183" i="9"/>
  <c r="A184" i="9"/>
  <c r="B184" i="9" s="1"/>
  <c r="C184" i="9"/>
  <c r="E184" i="9"/>
  <c r="A185" i="9"/>
  <c r="B185" i="9" s="1"/>
  <c r="C185" i="9"/>
  <c r="E185" i="9"/>
  <c r="A186" i="9"/>
  <c r="B186" i="9"/>
  <c r="C186" i="9"/>
  <c r="E186" i="9"/>
  <c r="A187" i="9"/>
  <c r="D187" i="9" s="1"/>
  <c r="C187" i="9"/>
  <c r="E187" i="9"/>
  <c r="A188" i="9"/>
  <c r="B188" i="9" s="1"/>
  <c r="C188" i="9"/>
  <c r="E188" i="9"/>
  <c r="A189" i="9"/>
  <c r="B189" i="9" s="1"/>
  <c r="C189" i="9"/>
  <c r="E189" i="9"/>
  <c r="A190" i="9"/>
  <c r="B190" i="9"/>
  <c r="C190" i="9"/>
  <c r="E190" i="9"/>
  <c r="A191" i="9"/>
  <c r="C191" i="9"/>
  <c r="E191" i="9"/>
  <c r="A192" i="9"/>
  <c r="B192" i="9"/>
  <c r="C192" i="9"/>
  <c r="D192" i="9"/>
  <c r="E192" i="9"/>
  <c r="A193" i="9"/>
  <c r="B193" i="9" s="1"/>
  <c r="C193" i="9"/>
  <c r="E193" i="9"/>
  <c r="A194" i="9"/>
  <c r="D194" i="9" s="1"/>
  <c r="B194" i="9"/>
  <c r="C194" i="9"/>
  <c r="E194" i="9"/>
  <c r="A195" i="9"/>
  <c r="B195" i="9"/>
  <c r="C195" i="9"/>
  <c r="E195" i="9"/>
  <c r="A196" i="9"/>
  <c r="B196" i="9"/>
  <c r="C196" i="9"/>
  <c r="E196" i="9"/>
  <c r="A197" i="9"/>
  <c r="B197" i="9"/>
  <c r="C197" i="9"/>
  <c r="D197" i="9"/>
  <c r="E197" i="9"/>
  <c r="A198" i="9"/>
  <c r="B198" i="9" s="1"/>
  <c r="C198" i="9"/>
  <c r="E198" i="9"/>
  <c r="A199" i="9"/>
  <c r="B199" i="9"/>
  <c r="C199" i="9"/>
  <c r="E199" i="9"/>
  <c r="A200" i="9"/>
  <c r="B200" i="9"/>
  <c r="C200" i="9"/>
  <c r="E200" i="9"/>
  <c r="A201" i="9"/>
  <c r="B201" i="9" s="1"/>
  <c r="C201" i="9"/>
  <c r="E201" i="9"/>
  <c r="A202" i="9"/>
  <c r="B202" i="9" s="1"/>
  <c r="C202" i="9"/>
  <c r="E202" i="9"/>
  <c r="A203" i="9"/>
  <c r="B203" i="9" s="1"/>
  <c r="C203" i="9"/>
  <c r="E203" i="9"/>
  <c r="A204" i="9"/>
  <c r="B204" i="9"/>
  <c r="C204" i="9"/>
  <c r="E204" i="9"/>
  <c r="A205" i="9"/>
  <c r="B205" i="9"/>
  <c r="C205" i="9"/>
  <c r="E205" i="9"/>
  <c r="A206" i="9"/>
  <c r="B206" i="9" s="1"/>
  <c r="C206" i="9"/>
  <c r="E206" i="9"/>
  <c r="A207" i="9"/>
  <c r="B207" i="9" s="1"/>
  <c r="C207" i="9"/>
  <c r="E207" i="9"/>
  <c r="A208" i="9"/>
  <c r="B208" i="9" s="1"/>
  <c r="C208" i="9"/>
  <c r="E208" i="9"/>
  <c r="A209" i="9"/>
  <c r="B209" i="9"/>
  <c r="C209" i="9"/>
  <c r="E209" i="9"/>
  <c r="A210" i="9"/>
  <c r="B210" i="9" s="1"/>
  <c r="C210" i="9"/>
  <c r="E210" i="9"/>
  <c r="A211" i="9"/>
  <c r="B211" i="9"/>
  <c r="C211" i="9"/>
  <c r="D211" i="9"/>
  <c r="E211" i="9"/>
  <c r="A212" i="9"/>
  <c r="B212" i="9" s="1"/>
  <c r="C212" i="9"/>
  <c r="E212" i="9"/>
  <c r="A213" i="9"/>
  <c r="B213" i="9" s="1"/>
  <c r="C213" i="9"/>
  <c r="E213" i="9"/>
  <c r="A214" i="9"/>
  <c r="B214" i="9"/>
  <c r="C214" i="9"/>
  <c r="E214" i="9"/>
  <c r="A215" i="9"/>
  <c r="B215" i="9"/>
  <c r="C215" i="9"/>
  <c r="E215" i="9"/>
  <c r="A216" i="9"/>
  <c r="B216" i="9"/>
  <c r="C216" i="9"/>
  <c r="E216" i="9"/>
  <c r="A217" i="9"/>
  <c r="B217" i="9" s="1"/>
  <c r="C217" i="9"/>
  <c r="E217" i="9"/>
  <c r="A218" i="9"/>
  <c r="B218" i="9"/>
  <c r="C218" i="9"/>
  <c r="D218" i="9"/>
  <c r="E218" i="9"/>
  <c r="A219" i="9"/>
  <c r="B219" i="9"/>
  <c r="C219" i="9"/>
  <c r="E219" i="9"/>
  <c r="A220" i="9"/>
  <c r="B220" i="9"/>
  <c r="C220" i="9"/>
  <c r="E220" i="9"/>
  <c r="A221" i="9"/>
  <c r="B221" i="9"/>
  <c r="C221" i="9"/>
  <c r="E221" i="9"/>
  <c r="A222" i="9"/>
  <c r="B222" i="9" s="1"/>
  <c r="C222" i="9"/>
  <c r="E222" i="9"/>
  <c r="A223" i="9"/>
  <c r="B223" i="9" s="1"/>
  <c r="C223" i="9"/>
  <c r="D223" i="9"/>
  <c r="E223" i="9"/>
  <c r="A224" i="9"/>
  <c r="B224" i="9"/>
  <c r="C224" i="9"/>
  <c r="E224" i="9"/>
  <c r="A225" i="9"/>
  <c r="B225" i="9" s="1"/>
  <c r="C225" i="9"/>
  <c r="E225" i="9"/>
  <c r="A226" i="9"/>
  <c r="B226" i="9" s="1"/>
  <c r="C226" i="9"/>
  <c r="E226" i="9"/>
  <c r="A227" i="9"/>
  <c r="B227" i="9"/>
  <c r="C227" i="9"/>
  <c r="E227" i="9"/>
  <c r="A228" i="9"/>
  <c r="B228" i="9" s="1"/>
  <c r="C228" i="9"/>
  <c r="E228" i="9"/>
  <c r="A229" i="9"/>
  <c r="B229" i="9" s="1"/>
  <c r="C229" i="9"/>
  <c r="E229" i="9"/>
  <c r="A230" i="9"/>
  <c r="B230" i="9"/>
  <c r="C230" i="9"/>
  <c r="D230" i="9"/>
  <c r="E230" i="9"/>
  <c r="A231" i="9"/>
  <c r="B231" i="9"/>
  <c r="C231" i="9"/>
  <c r="E231" i="9"/>
  <c r="A232" i="9"/>
  <c r="B232" i="9"/>
  <c r="C232" i="9"/>
  <c r="E232" i="9"/>
  <c r="A233" i="9"/>
  <c r="B233" i="9"/>
  <c r="C233" i="9"/>
  <c r="D233" i="9"/>
  <c r="E233" i="9"/>
  <c r="A234" i="9"/>
  <c r="B234" i="9" s="1"/>
  <c r="C234" i="9"/>
  <c r="E234" i="9"/>
  <c r="A235" i="9"/>
  <c r="B235" i="9"/>
  <c r="C235" i="9"/>
  <c r="D235" i="9"/>
  <c r="E235" i="9"/>
  <c r="A236" i="9"/>
  <c r="B236" i="9"/>
  <c r="C236" i="9"/>
  <c r="E236" i="9"/>
  <c r="A237" i="9"/>
  <c r="B237" i="9" s="1"/>
  <c r="C237" i="9"/>
  <c r="E237" i="9"/>
  <c r="A238" i="9"/>
  <c r="B238" i="9" s="1"/>
  <c r="C238" i="9"/>
  <c r="E238" i="9"/>
  <c r="A239" i="9"/>
  <c r="B239" i="9"/>
  <c r="C239" i="9"/>
  <c r="E239" i="9"/>
  <c r="A240" i="9"/>
  <c r="B240" i="9"/>
  <c r="C240" i="9"/>
  <c r="E240" i="9"/>
  <c r="A241" i="9"/>
  <c r="B241" i="9"/>
  <c r="C241" i="9"/>
  <c r="D241" i="9"/>
  <c r="E241" i="9"/>
  <c r="A242" i="9"/>
  <c r="B242" i="9"/>
  <c r="C242" i="9"/>
  <c r="E242" i="9"/>
  <c r="A243" i="9"/>
  <c r="B243" i="9" s="1"/>
  <c r="C243" i="9"/>
  <c r="E243" i="9"/>
  <c r="A244" i="9"/>
  <c r="B244" i="9"/>
  <c r="C244" i="9"/>
  <c r="E244" i="9"/>
  <c r="A245" i="9"/>
  <c r="B245" i="9"/>
  <c r="C245" i="9"/>
  <c r="E245" i="9"/>
  <c r="A246" i="9"/>
  <c r="B246" i="9" s="1"/>
  <c r="C246" i="9"/>
  <c r="E246" i="9"/>
  <c r="A247" i="9"/>
  <c r="D247" i="9" s="1"/>
  <c r="B247" i="9"/>
  <c r="C247" i="9"/>
  <c r="E247" i="9"/>
  <c r="A248" i="9"/>
  <c r="B248" i="9" s="1"/>
  <c r="C248" i="9"/>
  <c r="D248" i="9"/>
  <c r="E248" i="9"/>
  <c r="A249" i="9"/>
  <c r="B249" i="9" s="1"/>
  <c r="C249" i="9"/>
  <c r="E249" i="9"/>
  <c r="A250" i="9"/>
  <c r="B250" i="9"/>
  <c r="C250" i="9"/>
  <c r="E250" i="9"/>
  <c r="A251" i="9"/>
  <c r="B251" i="9" s="1"/>
  <c r="C251" i="9"/>
  <c r="E251" i="9"/>
  <c r="A252" i="9"/>
  <c r="B252" i="9" s="1"/>
  <c r="C252" i="9"/>
  <c r="E252" i="9"/>
  <c r="A253" i="9"/>
  <c r="B253" i="9" s="1"/>
  <c r="C253" i="9"/>
  <c r="E253" i="9"/>
  <c r="A254" i="9"/>
  <c r="D254" i="9" s="1"/>
  <c r="B254" i="9"/>
  <c r="C254" i="9"/>
  <c r="E254" i="9"/>
  <c r="A255" i="9"/>
  <c r="B255" i="9" s="1"/>
  <c r="C255" i="9"/>
  <c r="E255" i="9"/>
  <c r="A256" i="9"/>
  <c r="B256" i="9"/>
  <c r="C256" i="9"/>
  <c r="E256" i="9"/>
  <c r="A257" i="9"/>
  <c r="C257" i="9"/>
  <c r="E257" i="9"/>
  <c r="A258" i="9"/>
  <c r="B258" i="9" s="1"/>
  <c r="C258" i="9"/>
  <c r="E258" i="9"/>
  <c r="A259" i="9"/>
  <c r="B259" i="9"/>
  <c r="C259" i="9"/>
  <c r="D259" i="9"/>
  <c r="E259" i="9"/>
  <c r="A260" i="9"/>
  <c r="B260" i="9" s="1"/>
  <c r="E260" i="9"/>
  <c r="A261" i="9"/>
  <c r="B261" i="9" s="1"/>
  <c r="C261" i="9"/>
  <c r="E261" i="9"/>
  <c r="A262" i="9"/>
  <c r="B262" i="9"/>
  <c r="C262" i="9"/>
  <c r="D262" i="9"/>
  <c r="E262" i="9"/>
  <c r="A263" i="9"/>
  <c r="B263" i="9" s="1"/>
  <c r="C263" i="9"/>
  <c r="E263" i="9"/>
  <c r="A264" i="9"/>
  <c r="B264" i="9" s="1"/>
  <c r="C264" i="9"/>
  <c r="D264" i="9"/>
  <c r="E264" i="9"/>
  <c r="A265" i="9"/>
  <c r="B265" i="9"/>
  <c r="C265" i="9"/>
  <c r="E265" i="9"/>
  <c r="A266" i="9"/>
  <c r="B266" i="9" s="1"/>
  <c r="C266" i="9"/>
  <c r="E266" i="9"/>
  <c r="A267" i="9"/>
  <c r="B267" i="9" s="1"/>
  <c r="C267" i="9"/>
  <c r="E267" i="9"/>
  <c r="A268" i="9"/>
  <c r="B268" i="9" s="1"/>
  <c r="C268" i="9"/>
  <c r="E268" i="9"/>
  <c r="A269" i="9"/>
  <c r="B269" i="9" s="1"/>
  <c r="C269" i="9"/>
  <c r="E269" i="9"/>
  <c r="A270" i="9"/>
  <c r="B270" i="9" s="1"/>
  <c r="C270" i="9"/>
  <c r="E270" i="9"/>
  <c r="A271" i="9"/>
  <c r="B271" i="9" s="1"/>
  <c r="C271" i="9"/>
  <c r="E271" i="9"/>
  <c r="A272" i="9"/>
  <c r="B272" i="9"/>
  <c r="C272" i="9"/>
  <c r="E272" i="9"/>
  <c r="A273" i="9"/>
  <c r="B273" i="9" s="1"/>
  <c r="C273" i="9"/>
  <c r="E273" i="9"/>
  <c r="A274" i="9"/>
  <c r="D274" i="9" s="1"/>
  <c r="B274" i="9"/>
  <c r="C274" i="9"/>
  <c r="E274" i="9"/>
  <c r="A275" i="9"/>
  <c r="B275" i="9" s="1"/>
  <c r="C275" i="9"/>
  <c r="E275" i="9"/>
  <c r="A276" i="9"/>
  <c r="B276" i="9" s="1"/>
  <c r="C276" i="9"/>
  <c r="E276" i="9"/>
  <c r="A277" i="9"/>
  <c r="D277" i="9" s="1"/>
  <c r="B277" i="9"/>
  <c r="C277" i="9"/>
  <c r="E277" i="9"/>
  <c r="A278" i="9"/>
  <c r="B278" i="9" s="1"/>
  <c r="C278" i="9"/>
  <c r="E278" i="9"/>
  <c r="A279" i="9"/>
  <c r="B279" i="9" s="1"/>
  <c r="C279" i="9"/>
  <c r="D279" i="9"/>
  <c r="E279" i="9"/>
  <c r="A280" i="9"/>
  <c r="B280" i="9"/>
  <c r="C280" i="9"/>
  <c r="E280" i="9"/>
  <c r="A281" i="9"/>
  <c r="B281" i="9"/>
  <c r="C281" i="9"/>
  <c r="E281" i="9"/>
  <c r="A282" i="9"/>
  <c r="B282" i="9"/>
  <c r="C282" i="9"/>
  <c r="D282" i="9"/>
  <c r="E282" i="9"/>
  <c r="A283" i="9"/>
  <c r="B283" i="9" s="1"/>
  <c r="C283" i="9"/>
  <c r="E283" i="9"/>
  <c r="A284" i="9"/>
  <c r="B284" i="9"/>
  <c r="C284" i="9"/>
  <c r="E284" i="9"/>
  <c r="A285" i="9"/>
  <c r="B285" i="9" s="1"/>
  <c r="C285" i="9"/>
  <c r="E285" i="9"/>
  <c r="A286" i="9"/>
  <c r="B286" i="9"/>
  <c r="C286" i="9"/>
  <c r="D286" i="9"/>
  <c r="E286" i="9"/>
  <c r="A287" i="9"/>
  <c r="B287" i="9" s="1"/>
  <c r="C287" i="9"/>
  <c r="E287" i="9"/>
  <c r="A288" i="9"/>
  <c r="B288" i="9"/>
  <c r="C288" i="9"/>
  <c r="E288" i="9"/>
  <c r="A289" i="9"/>
  <c r="B289" i="9"/>
  <c r="C289" i="9"/>
  <c r="E289" i="9"/>
  <c r="A290" i="9"/>
  <c r="B290" i="9"/>
  <c r="C290" i="9"/>
  <c r="D290" i="9" s="1"/>
  <c r="E290" i="9"/>
  <c r="A291" i="9"/>
  <c r="B291" i="9"/>
  <c r="C291" i="9"/>
  <c r="D291" i="9"/>
  <c r="E291" i="9"/>
  <c r="A292" i="9"/>
  <c r="B292" i="9" s="1"/>
  <c r="C292" i="9"/>
  <c r="E292" i="9"/>
  <c r="A293" i="9"/>
  <c r="B293" i="9"/>
  <c r="C293" i="9"/>
  <c r="E293" i="9"/>
  <c r="A294" i="9"/>
  <c r="B294" i="9"/>
  <c r="C294" i="9"/>
  <c r="E294" i="9"/>
  <c r="A295" i="9"/>
  <c r="B295" i="9"/>
  <c r="C295" i="9"/>
  <c r="E295" i="9"/>
  <c r="A296" i="9"/>
  <c r="B296" i="9" s="1"/>
  <c r="C296" i="9"/>
  <c r="D296" i="9"/>
  <c r="E296" i="9"/>
  <c r="A297" i="9"/>
  <c r="B297" i="9" s="1"/>
  <c r="C297" i="9"/>
  <c r="E297" i="9"/>
  <c r="A298" i="9"/>
  <c r="B298" i="9"/>
  <c r="C298" i="9"/>
  <c r="E298" i="9"/>
  <c r="A299" i="9"/>
  <c r="B299" i="9" s="1"/>
  <c r="C299" i="9"/>
  <c r="E299" i="9"/>
  <c r="A300" i="9"/>
  <c r="B300" i="9" s="1"/>
  <c r="C300" i="9"/>
  <c r="E300" i="9"/>
  <c r="A301" i="9"/>
  <c r="C301" i="9"/>
  <c r="E301" i="9"/>
  <c r="A302" i="9"/>
  <c r="B302" i="9" s="1"/>
  <c r="C302" i="9"/>
  <c r="E302" i="9"/>
  <c r="A303" i="9"/>
  <c r="D303" i="9" s="1"/>
  <c r="B303" i="9"/>
  <c r="C303" i="9"/>
  <c r="E303" i="9"/>
  <c r="A304" i="9"/>
  <c r="B304" i="9" s="1"/>
  <c r="C304" i="9"/>
  <c r="E304" i="9"/>
  <c r="A305" i="9"/>
  <c r="B305" i="9" s="1"/>
  <c r="C305" i="9"/>
  <c r="D305" i="9"/>
  <c r="E305" i="9"/>
  <c r="A306" i="9"/>
  <c r="B306" i="9"/>
  <c r="C306" i="9"/>
  <c r="E306" i="9"/>
  <c r="A307" i="9"/>
  <c r="B307" i="9" s="1"/>
  <c r="C307" i="9"/>
  <c r="E307" i="9"/>
  <c r="A308" i="9"/>
  <c r="B308" i="9" s="1"/>
  <c r="C308" i="9"/>
  <c r="D308" i="9"/>
  <c r="E308" i="9"/>
  <c r="A309" i="9"/>
  <c r="B309" i="9" s="1"/>
  <c r="C309" i="9"/>
  <c r="E309" i="9"/>
  <c r="A310" i="9"/>
  <c r="D310" i="9" s="1"/>
  <c r="C310" i="9"/>
  <c r="E310" i="9"/>
  <c r="A311" i="9"/>
  <c r="B311" i="9" s="1"/>
  <c r="C311" i="9"/>
  <c r="E311" i="9"/>
  <c r="A312" i="9"/>
  <c r="B312" i="9"/>
  <c r="C312" i="9"/>
  <c r="E312" i="9"/>
  <c r="A313" i="9"/>
  <c r="B313" i="9" s="1"/>
  <c r="C313" i="9"/>
  <c r="E313" i="9"/>
  <c r="A314" i="9"/>
  <c r="B314" i="9" s="1"/>
  <c r="C314" i="9"/>
  <c r="E314" i="9"/>
  <c r="A315" i="9"/>
  <c r="B315" i="9"/>
  <c r="C315" i="9"/>
  <c r="D315" i="9"/>
  <c r="E315" i="9"/>
  <c r="A316" i="9"/>
  <c r="B316" i="9"/>
  <c r="C316" i="9"/>
  <c r="E316" i="9"/>
  <c r="A317" i="9"/>
  <c r="B317" i="9"/>
  <c r="C317" i="9"/>
  <c r="E317" i="9"/>
  <c r="A318" i="9"/>
  <c r="B318" i="9"/>
  <c r="C318" i="9"/>
  <c r="D318" i="9"/>
  <c r="E318" i="9"/>
  <c r="A319" i="9"/>
  <c r="B319" i="9" s="1"/>
  <c r="C319" i="9"/>
  <c r="E319" i="9"/>
  <c r="A320" i="9"/>
  <c r="B320" i="9"/>
  <c r="C320" i="9"/>
  <c r="D320" i="9"/>
  <c r="E320" i="9"/>
  <c r="A321" i="9"/>
  <c r="B321" i="9" s="1"/>
  <c r="E321" i="9"/>
  <c r="A322" i="9"/>
  <c r="B322" i="9" s="1"/>
  <c r="C322" i="9"/>
  <c r="E322" i="9"/>
  <c r="A323" i="9"/>
  <c r="B323" i="9" s="1"/>
  <c r="C323" i="9"/>
  <c r="E323" i="9"/>
  <c r="A324" i="9"/>
  <c r="B324" i="9"/>
  <c r="C324" i="9"/>
  <c r="D324" i="9"/>
  <c r="E324" i="9"/>
  <c r="A325" i="9"/>
  <c r="C325" i="9"/>
  <c r="E325" i="9"/>
  <c r="A326" i="9"/>
  <c r="B326" i="9" s="1"/>
  <c r="C326" i="9"/>
  <c r="E326" i="9"/>
  <c r="A327" i="9"/>
  <c r="B327" i="9" s="1"/>
  <c r="C327" i="9"/>
  <c r="E327" i="9"/>
  <c r="A328" i="9"/>
  <c r="B328" i="9" s="1"/>
  <c r="C328" i="9"/>
  <c r="E328" i="9"/>
  <c r="A329" i="9"/>
  <c r="B329" i="9" s="1"/>
  <c r="C329" i="9"/>
  <c r="E329" i="9"/>
  <c r="A330" i="9"/>
  <c r="B330" i="9"/>
  <c r="C330" i="9"/>
  <c r="E330" i="9"/>
  <c r="A331" i="9"/>
  <c r="B331" i="9"/>
  <c r="C331" i="9"/>
  <c r="D331" i="9" s="1"/>
  <c r="E331" i="9"/>
  <c r="A332" i="9"/>
  <c r="B332" i="9" s="1"/>
  <c r="C332" i="9"/>
  <c r="E332" i="9"/>
  <c r="A333" i="9"/>
  <c r="B333" i="9" s="1"/>
  <c r="C333" i="9"/>
  <c r="E333" i="9"/>
  <c r="A334" i="9"/>
  <c r="B334" i="9" s="1"/>
  <c r="C334" i="9"/>
  <c r="E334" i="9"/>
  <c r="A335" i="9"/>
  <c r="B335" i="9"/>
  <c r="C335" i="9"/>
  <c r="E335" i="9"/>
  <c r="A336" i="9"/>
  <c r="D336" i="9" s="1"/>
  <c r="B336" i="9"/>
  <c r="C336" i="9"/>
  <c r="E336" i="9"/>
  <c r="A337" i="9"/>
  <c r="B337" i="9"/>
  <c r="C337" i="9"/>
  <c r="E337" i="9"/>
  <c r="A338" i="9"/>
  <c r="B338" i="9"/>
  <c r="C338" i="9"/>
  <c r="E338" i="9"/>
  <c r="A339" i="9"/>
  <c r="D339" i="9" s="1"/>
  <c r="B339" i="9"/>
  <c r="C339" i="9"/>
  <c r="E339" i="9"/>
  <c r="A340" i="9"/>
  <c r="B340" i="9" s="1"/>
  <c r="C340" i="9"/>
  <c r="E340" i="9"/>
  <c r="A341" i="9"/>
  <c r="B341" i="9"/>
  <c r="C341" i="9"/>
  <c r="D341" i="9"/>
  <c r="E341" i="9"/>
  <c r="A342" i="9"/>
  <c r="C342" i="9"/>
  <c r="E342" i="9"/>
  <c r="A343" i="9"/>
  <c r="B343" i="9" s="1"/>
  <c r="C343" i="9"/>
  <c r="E343" i="9"/>
  <c r="A344" i="9"/>
  <c r="B344" i="9"/>
  <c r="C344" i="9"/>
  <c r="D344" i="9"/>
  <c r="E344" i="9"/>
  <c r="P136" i="13" l="1"/>
  <c r="P28" i="13"/>
  <c r="P192" i="13"/>
  <c r="P97" i="13"/>
  <c r="P120" i="13"/>
  <c r="P325" i="13"/>
  <c r="P191" i="13"/>
  <c r="P177" i="13"/>
  <c r="P127" i="13"/>
  <c r="P77" i="13"/>
  <c r="P5" i="13"/>
  <c r="P170" i="13"/>
  <c r="P48" i="13"/>
  <c r="P185" i="13"/>
  <c r="P99" i="13"/>
  <c r="P27" i="13"/>
  <c r="P172" i="13"/>
  <c r="P110" i="13"/>
  <c r="P46" i="13"/>
  <c r="P80" i="13"/>
  <c r="P18" i="13"/>
  <c r="P227" i="13"/>
  <c r="P117" i="13"/>
  <c r="P33" i="13"/>
  <c r="P176" i="13"/>
  <c r="P49" i="13"/>
  <c r="P124" i="13"/>
  <c r="P4" i="13"/>
  <c r="P308" i="13"/>
  <c r="P222" i="13"/>
  <c r="P98" i="13"/>
  <c r="P307" i="13"/>
  <c r="P130" i="13"/>
  <c r="P190" i="13"/>
  <c r="P103" i="13"/>
  <c r="P43" i="13"/>
  <c r="P42" i="13"/>
  <c r="P311" i="13"/>
  <c r="P180" i="13"/>
  <c r="P61" i="13"/>
  <c r="P96" i="13"/>
  <c r="P65" i="13"/>
  <c r="P38" i="13"/>
  <c r="P60" i="13"/>
  <c r="P183" i="13"/>
  <c r="P87" i="13"/>
  <c r="P15" i="13"/>
  <c r="P59" i="13"/>
  <c r="P129" i="13"/>
  <c r="P45" i="13"/>
  <c r="P312" i="13"/>
  <c r="P79" i="13"/>
  <c r="P75" i="13"/>
  <c r="P220" i="13"/>
  <c r="P106" i="13"/>
  <c r="P68" i="13"/>
  <c r="P19" i="13"/>
  <c r="P114" i="13"/>
  <c r="P126" i="13"/>
  <c r="P125" i="13"/>
  <c r="P94" i="13"/>
  <c r="P56" i="13"/>
  <c r="P7" i="13"/>
  <c r="P102" i="13"/>
  <c r="P93" i="13"/>
  <c r="P9" i="13"/>
  <c r="P92" i="13"/>
  <c r="P71" i="13"/>
  <c r="P90" i="13"/>
  <c r="P187" i="13"/>
  <c r="P88" i="13"/>
  <c r="P100" i="13"/>
  <c r="P50" i="13"/>
  <c r="P164" i="13"/>
  <c r="P13" i="13"/>
  <c r="P36" i="13"/>
  <c r="P169" i="13"/>
  <c r="P11" i="13"/>
  <c r="P24" i="13"/>
  <c r="P41" i="13"/>
  <c r="P174" i="13"/>
  <c r="P171" i="13"/>
  <c r="P63" i="13"/>
  <c r="P340" i="13"/>
  <c r="P168" i="13"/>
  <c r="P72" i="13"/>
  <c r="P35" i="13"/>
  <c r="P309" i="13"/>
  <c r="P53" i="13"/>
  <c r="P186" i="13"/>
  <c r="P128" i="13"/>
  <c r="P82" i="13"/>
  <c r="P10" i="13"/>
  <c r="P67" i="13"/>
  <c r="P78" i="13"/>
  <c r="P44" i="13"/>
  <c r="P6" i="13"/>
  <c r="P30" i="13"/>
  <c r="P175" i="13"/>
  <c r="P64" i="13"/>
  <c r="P76" i="13"/>
  <c r="P37" i="13"/>
  <c r="P12" i="13"/>
  <c r="P131" i="13"/>
  <c r="P133" i="13"/>
  <c r="P201" i="13"/>
  <c r="P205" i="13"/>
  <c r="P101" i="13"/>
  <c r="P121" i="13"/>
  <c r="P221" i="13"/>
  <c r="P123" i="13"/>
  <c r="P51" i="13"/>
  <c r="P196" i="13"/>
  <c r="P229" i="13"/>
  <c r="P21" i="13"/>
  <c r="P199" i="13"/>
  <c r="P112" i="13"/>
  <c r="P198" i="13"/>
  <c r="P107" i="13"/>
  <c r="P142" i="13"/>
  <c r="P70" i="13"/>
  <c r="P226" i="13"/>
  <c r="P55" i="13"/>
  <c r="P54" i="13"/>
  <c r="P69" i="13"/>
  <c r="P8" i="13"/>
  <c r="P219" i="13"/>
  <c r="P40" i="13"/>
  <c r="P52" i="13"/>
  <c r="P230" i="13"/>
  <c r="P310" i="13"/>
  <c r="P34" i="13"/>
  <c r="P195" i="13"/>
  <c r="P108" i="13"/>
  <c r="P189" i="13"/>
  <c r="P139" i="13"/>
  <c r="P224" i="13"/>
  <c r="P83" i="13"/>
  <c r="P89" i="13"/>
  <c r="P17" i="13"/>
  <c r="P73" i="13"/>
  <c r="P39" i="13"/>
  <c r="P184" i="13"/>
  <c r="P122" i="13"/>
  <c r="P181" i="13"/>
  <c r="P218" i="13"/>
  <c r="AB49" i="11"/>
  <c r="AB44" i="11"/>
  <c r="D124" i="9"/>
  <c r="D52" i="9"/>
  <c r="D16" i="9"/>
  <c r="D199" i="9"/>
  <c r="D190" i="9"/>
  <c r="D150" i="9"/>
  <c r="D42" i="9"/>
  <c r="D186" i="9"/>
  <c r="D97" i="9"/>
  <c r="D64" i="9"/>
  <c r="D25" i="9"/>
  <c r="D301" i="9"/>
  <c r="D162" i="9"/>
  <c r="D87" i="9"/>
  <c r="D18" i="9"/>
  <c r="D15" i="9"/>
  <c r="D103" i="9"/>
  <c r="D300" i="9"/>
  <c r="D175" i="9"/>
  <c r="D142" i="9"/>
  <c r="D106" i="9"/>
  <c r="D70" i="9"/>
  <c r="D34" i="9"/>
  <c r="D326" i="9"/>
  <c r="B310" i="9"/>
  <c r="D284" i="9"/>
  <c r="D272" i="9"/>
  <c r="D238" i="9"/>
  <c r="D178" i="9"/>
  <c r="D135" i="9"/>
  <c r="D99" i="9"/>
  <c r="D63" i="9"/>
  <c r="D27" i="9"/>
  <c r="D196" i="9"/>
  <c r="D295" i="9"/>
  <c r="D78" i="9"/>
  <c r="D6" i="9"/>
  <c r="D242" i="9"/>
  <c r="D172" i="9"/>
  <c r="D169" i="9"/>
  <c r="D159" i="9"/>
  <c r="D51" i="9"/>
  <c r="D245" i="9"/>
  <c r="D139" i="9"/>
  <c r="D206" i="9"/>
  <c r="D171" i="9"/>
  <c r="D145" i="9"/>
  <c r="D109" i="9"/>
  <c r="D73" i="9"/>
  <c r="D37" i="9"/>
  <c r="D160" i="9"/>
  <c r="D205" i="9"/>
  <c r="D136" i="9"/>
  <c r="D61" i="9"/>
  <c r="D123" i="9"/>
  <c r="D54" i="9"/>
  <c r="D31" i="9"/>
  <c r="D30" i="9"/>
  <c r="D325" i="9"/>
  <c r="D88" i="9"/>
  <c r="D183" i="9"/>
  <c r="D114" i="9"/>
  <c r="D298" i="9"/>
  <c r="D133" i="9"/>
  <c r="D100" i="9"/>
  <c r="D28" i="9"/>
  <c r="D126" i="9"/>
  <c r="D90" i="9"/>
  <c r="D67" i="9"/>
  <c r="D342" i="9"/>
  <c r="D329" i="9"/>
  <c r="D293" i="9"/>
  <c r="D257" i="9"/>
  <c r="D212" i="9"/>
  <c r="D174" i="9"/>
  <c r="D163" i="9"/>
  <c r="D151" i="9"/>
  <c r="D127" i="9"/>
  <c r="D115" i="9"/>
  <c r="D91" i="9"/>
  <c r="D55" i="9"/>
  <c r="D19" i="9"/>
  <c r="D221" i="9"/>
  <c r="D167" i="9"/>
  <c r="D164" i="9"/>
  <c r="D128" i="9"/>
  <c r="D95" i="9"/>
  <c r="D59" i="9"/>
  <c r="D20" i="9"/>
  <c r="D200" i="9"/>
  <c r="D74" i="9"/>
  <c r="D62" i="9"/>
  <c r="D44" i="9"/>
  <c r="D38" i="9"/>
  <c r="D26" i="9"/>
  <c r="D8" i="9"/>
  <c r="D294" i="9"/>
  <c r="D267" i="9"/>
  <c r="D203" i="9"/>
  <c r="D191" i="9"/>
  <c r="D166" i="9"/>
  <c r="D155" i="9"/>
  <c r="D119" i="9"/>
  <c r="D83" i="9"/>
  <c r="D47" i="9"/>
  <c r="D11" i="9"/>
  <c r="D317" i="9"/>
  <c r="D288" i="9"/>
  <c r="D243" i="9"/>
  <c r="D232" i="9"/>
  <c r="D214" i="9"/>
  <c r="D250" i="9"/>
  <c r="D110" i="9"/>
  <c r="D80" i="9"/>
  <c r="D246" i="9"/>
  <c r="D343" i="9"/>
  <c r="D276" i="9"/>
  <c r="D270" i="9"/>
  <c r="D255" i="9"/>
  <c r="D252" i="9"/>
  <c r="D226" i="9"/>
  <c r="D208" i="9"/>
  <c r="D202" i="9"/>
  <c r="B187" i="9"/>
  <c r="B178" i="9"/>
  <c r="B175" i="9"/>
  <c r="B151" i="9"/>
  <c r="B142" i="9"/>
  <c r="B139" i="9"/>
  <c r="B115" i="9"/>
  <c r="B106" i="9"/>
  <c r="B103" i="9"/>
  <c r="B79" i="9"/>
  <c r="B70" i="9"/>
  <c r="B67" i="9"/>
  <c r="B43" i="9"/>
  <c r="B34" i="9"/>
  <c r="B31" i="9"/>
  <c r="B7" i="9"/>
  <c r="D330" i="9"/>
  <c r="D239" i="9"/>
  <c r="D224" i="9"/>
  <c r="D306" i="9"/>
  <c r="D209" i="9"/>
  <c r="D244" i="9"/>
  <c r="D170" i="9"/>
  <c r="D152" i="9"/>
  <c r="D134" i="9"/>
  <c r="D228" i="9"/>
  <c r="D236" i="9"/>
  <c r="D195" i="9"/>
  <c r="D289" i="9"/>
  <c r="D312" i="9"/>
  <c r="D131" i="9"/>
  <c r="D56" i="9"/>
  <c r="D23" i="9"/>
  <c r="D188" i="9"/>
  <c r="D182" i="9"/>
  <c r="D116" i="9"/>
  <c r="D98" i="9"/>
  <c r="D313" i="9"/>
  <c r="D210" i="9"/>
  <c r="D207" i="9"/>
  <c r="D204" i="9"/>
  <c r="D265" i="9"/>
  <c r="D227" i="9"/>
  <c r="D92" i="9"/>
  <c r="D146" i="9"/>
  <c r="D338" i="9"/>
  <c r="D334" i="9"/>
  <c r="D337" i="9"/>
  <c r="D269" i="9"/>
  <c r="D260" i="9"/>
  <c r="B342" i="9"/>
  <c r="B325" i="9"/>
  <c r="B301" i="9"/>
  <c r="D281" i="9"/>
  <c r="B257" i="9"/>
  <c r="D240" i="9"/>
  <c r="D231" i="9"/>
  <c r="D219" i="9"/>
  <c r="D216" i="9"/>
  <c r="D327" i="9"/>
  <c r="D314" i="9"/>
  <c r="D278" i="9"/>
  <c r="D234" i="9"/>
  <c r="D198" i="9"/>
  <c r="D193" i="9"/>
  <c r="D108" i="9"/>
  <c r="D77" i="9"/>
  <c r="D72" i="9"/>
  <c r="D41" i="9"/>
  <c r="D36" i="9"/>
  <c r="D5" i="9"/>
  <c r="D304" i="9"/>
  <c r="D299" i="9"/>
  <c r="D332" i="9"/>
  <c r="D322" i="9"/>
  <c r="D319" i="9"/>
  <c r="D283" i="9"/>
  <c r="D229" i="9"/>
  <c r="D185" i="9"/>
  <c r="D180" i="9"/>
  <c r="D149" i="9"/>
  <c r="D144" i="9"/>
  <c r="D113" i="9"/>
  <c r="D268" i="9"/>
  <c r="D263" i="9"/>
  <c r="D340" i="9"/>
  <c r="D335" i="9"/>
  <c r="B172" i="9"/>
  <c r="B167" i="9"/>
  <c r="B136" i="9"/>
  <c r="B131" i="9"/>
  <c r="B100" i="9"/>
  <c r="B95" i="9"/>
  <c r="B64" i="9"/>
  <c r="B59" i="9"/>
  <c r="B28" i="9"/>
  <c r="B23" i="9"/>
  <c r="D316" i="9"/>
  <c r="D280" i="9"/>
  <c r="D179" i="9"/>
  <c r="D148" i="9"/>
  <c r="D112" i="9"/>
  <c r="D107" i="9"/>
  <c r="D76" i="9"/>
  <c r="D71" i="9"/>
  <c r="D40" i="9"/>
  <c r="D35" i="9"/>
  <c r="D4" i="9"/>
  <c r="D307" i="9"/>
  <c r="D302" i="9"/>
  <c r="D271" i="9"/>
  <c r="D266" i="9"/>
  <c r="D258" i="9"/>
  <c r="D256" i="9"/>
  <c r="D253" i="9"/>
  <c r="D251" i="9"/>
  <c r="D222" i="9"/>
  <c r="D220" i="9"/>
  <c r="D217" i="9"/>
  <c r="D215" i="9"/>
  <c r="D173" i="9"/>
  <c r="D168" i="9"/>
  <c r="D137" i="9"/>
  <c r="D132" i="9"/>
  <c r="D101" i="9"/>
  <c r="D96" i="9"/>
  <c r="D65" i="9"/>
  <c r="D60" i="9"/>
  <c r="D29" i="9"/>
  <c r="D24" i="9"/>
  <c r="D311" i="9"/>
  <c r="D275" i="9"/>
  <c r="D184" i="9"/>
  <c r="D292" i="9"/>
  <c r="D287" i="9"/>
  <c r="D143" i="9"/>
  <c r="D328" i="9"/>
  <c r="D323" i="9"/>
  <c r="B160" i="9"/>
  <c r="B155" i="9"/>
  <c r="B124" i="9"/>
  <c r="B119" i="9"/>
  <c r="B88" i="9"/>
  <c r="B83" i="9"/>
  <c r="B52" i="9"/>
  <c r="B47" i="9"/>
  <c r="B16" i="9"/>
  <c r="B11" i="9"/>
  <c r="N50" i="11"/>
  <c r="N59" i="11"/>
  <c r="AB51" i="11"/>
  <c r="N40" i="11"/>
  <c r="N18" i="11"/>
  <c r="N19" i="11" s="1"/>
  <c r="N62" i="11"/>
  <c r="N32" i="11"/>
  <c r="D2" i="9"/>
  <c r="B191" i="9"/>
  <c r="D333" i="9"/>
  <c r="D309" i="9"/>
  <c r="D297" i="9"/>
  <c r="D273" i="9"/>
  <c r="D261" i="9"/>
  <c r="D249" i="9"/>
  <c r="D237" i="9"/>
  <c r="D201" i="9"/>
  <c r="D177" i="9"/>
  <c r="D165" i="9"/>
  <c r="D153" i="9"/>
  <c r="D141" i="9"/>
  <c r="D129" i="9"/>
  <c r="D117" i="9"/>
  <c r="D81" i="9"/>
  <c r="D69" i="9"/>
  <c r="D33" i="9"/>
  <c r="D21" i="9"/>
  <c r="D9" i="9"/>
  <c r="D321" i="9"/>
  <c r="D285" i="9"/>
  <c r="D225" i="9"/>
  <c r="D213" i="9"/>
  <c r="D189" i="9"/>
  <c r="D105" i="9"/>
  <c r="D93" i="9"/>
  <c r="D57" i="9"/>
  <c r="D45" i="9"/>
  <c r="P1" i="13" l="1"/>
  <c r="N51" i="11"/>
  <c r="N52" i="11" s="1"/>
  <c r="N33" i="11"/>
  <c r="N63" i="11"/>
  <c r="N20" i="11"/>
  <c r="N41" i="11"/>
  <c r="N42" i="11" l="1"/>
  <c r="N21" i="11"/>
  <c r="N64" i="11"/>
  <c r="N34" i="11"/>
  <c r="N53" i="11"/>
  <c r="N54" i="11" l="1"/>
  <c r="N35" i="11"/>
  <c r="N65" i="11"/>
  <c r="N22" i="11"/>
  <c r="N23" i="11" s="1"/>
  <c r="N24" i="11" s="1"/>
  <c r="N25" i="11" s="1"/>
  <c r="N43" i="11"/>
  <c r="N44" i="11" l="1"/>
  <c r="N66" i="11"/>
  <c r="N36" i="11"/>
  <c r="N55" i="11"/>
  <c r="N56" i="11" l="1"/>
  <c r="N67" i="11"/>
  <c r="N26" i="11"/>
  <c r="N27" i="11" l="1"/>
  <c r="N28" i="11" s="1"/>
  <c r="N68" i="11"/>
  <c r="N69" i="11" l="1"/>
  <c r="N29" i="11"/>
  <c r="N70" i="11" l="1"/>
</calcChain>
</file>

<file path=xl/sharedStrings.xml><?xml version="1.0" encoding="utf-8"?>
<sst xmlns="http://schemas.openxmlformats.org/spreadsheetml/2006/main" count="7615" uniqueCount="1529">
  <si>
    <t>QldHydro Revised WBS Structure</t>
  </si>
  <si>
    <t>Current at 7/03/2024</t>
  </si>
  <si>
    <t>ENTERPRISE</t>
  </si>
  <si>
    <t>L0 - Program</t>
  </si>
  <si>
    <t>L1 - Projects</t>
  </si>
  <si>
    <t>L2 - Phases</t>
  </si>
  <si>
    <t>L3 - Area</t>
  </si>
  <si>
    <t>L4 - Element</t>
  </si>
  <si>
    <t xml:space="preserve">L5 - Sub Element </t>
  </si>
  <si>
    <t>Borumba Control Account</t>
  </si>
  <si>
    <t xml:space="preserve">Pioneer-Burdekin Control Account </t>
  </si>
  <si>
    <t>Group ID</t>
  </si>
  <si>
    <t>Group Description</t>
  </si>
  <si>
    <t xml:space="preserve">Group Description </t>
  </si>
  <si>
    <t>QH</t>
  </si>
  <si>
    <t>QLD Hydro PHES</t>
  </si>
  <si>
    <t>BRI</t>
  </si>
  <si>
    <t>Borumba PHES</t>
  </si>
  <si>
    <t>P0</t>
  </si>
  <si>
    <t>Program</t>
  </si>
  <si>
    <t>QH Costs</t>
  </si>
  <si>
    <t>QH Delivery (Staff)</t>
  </si>
  <si>
    <t>110010</t>
  </si>
  <si>
    <t>Project (Staff)</t>
  </si>
  <si>
    <t>PBI</t>
  </si>
  <si>
    <t>Pioneer-Burdekin PHES</t>
  </si>
  <si>
    <t>P1</t>
  </si>
  <si>
    <t>Feasibility Studies</t>
  </si>
  <si>
    <t xml:space="preserve">Surface Infrastructure and Enabling </t>
  </si>
  <si>
    <t>Project Contractors</t>
  </si>
  <si>
    <t>110020</t>
  </si>
  <si>
    <t>Commercial  (Staff)</t>
  </si>
  <si>
    <t>PRG</t>
  </si>
  <si>
    <t>Program / Corporate</t>
  </si>
  <si>
    <t>P2</t>
  </si>
  <si>
    <t>Options Analysis &amp; DAR</t>
  </si>
  <si>
    <t xml:space="preserve">Underground Waterways </t>
  </si>
  <si>
    <t xml:space="preserve">Engineering </t>
  </si>
  <si>
    <t>110030</t>
  </si>
  <si>
    <t>Engineering Assurance (Staff)</t>
  </si>
  <si>
    <t>P3</t>
  </si>
  <si>
    <t>Design Development &amp; Procurement</t>
  </si>
  <si>
    <t xml:space="preserve">Underground Access &amp; Caverns </t>
  </si>
  <si>
    <t>Environment and Approvals</t>
  </si>
  <si>
    <t>110040</t>
  </si>
  <si>
    <t>Health &amp; Safety (Staff)</t>
  </si>
  <si>
    <t>P4</t>
  </si>
  <si>
    <t>Delivery</t>
  </si>
  <si>
    <t>Powerhouse Mech &amp; Elec</t>
  </si>
  <si>
    <t xml:space="preserve">Community Development and Stakeholder </t>
  </si>
  <si>
    <t>110050</t>
  </si>
  <si>
    <t>Project Controls (Staff)</t>
  </si>
  <si>
    <t>P5</t>
  </si>
  <si>
    <t>Transition to Operations</t>
  </si>
  <si>
    <t>Lower Reservoir</t>
  </si>
  <si>
    <t xml:space="preserve">Heath and Safety </t>
  </si>
  <si>
    <t>110060</t>
  </si>
  <si>
    <t xml:space="preserve">Environment (Staff) </t>
  </si>
  <si>
    <t>P6</t>
  </si>
  <si>
    <t>Close-out</t>
  </si>
  <si>
    <t>Upper Reservoir</t>
  </si>
  <si>
    <t xml:space="preserve">Land Acquisition </t>
  </si>
  <si>
    <t>110070</t>
  </si>
  <si>
    <t>Community and Stakeholder (Staff)</t>
  </si>
  <si>
    <t>Transmissions</t>
  </si>
  <si>
    <t xml:space="preserve">Indirect </t>
  </si>
  <si>
    <t>110080</t>
  </si>
  <si>
    <t>Land (Staff)</t>
  </si>
  <si>
    <t>Contingency &amp; Escalation</t>
  </si>
  <si>
    <t xml:space="preserve">Ops Readiness &amp; Commissioning </t>
  </si>
  <si>
    <t>110090</t>
  </si>
  <si>
    <t>Regional Development (Staff)</t>
  </si>
  <si>
    <t>Contractor Indirect &amp; overheads</t>
  </si>
  <si>
    <t>110100</t>
  </si>
  <si>
    <t>Quality (Staff)</t>
  </si>
  <si>
    <t>Design</t>
  </si>
  <si>
    <t>120010</t>
  </si>
  <si>
    <t>Project Support</t>
  </si>
  <si>
    <t>Camps</t>
  </si>
  <si>
    <t>120020</t>
  </si>
  <si>
    <t xml:space="preserve">Commercial Pre-Contracts </t>
  </si>
  <si>
    <t>Previous Revision WBS</t>
  </si>
  <si>
    <t xml:space="preserve">Geotechnical </t>
  </si>
  <si>
    <t>120030</t>
  </si>
  <si>
    <t>Commercial - Contracts Admin</t>
  </si>
  <si>
    <t>L3 - Work Package</t>
  </si>
  <si>
    <t>L4 - Area</t>
  </si>
  <si>
    <t>Used for Scope Package Coding</t>
  </si>
  <si>
    <t xml:space="preserve">Temporary Water Infrastructure </t>
  </si>
  <si>
    <t>120040</t>
  </si>
  <si>
    <t>Project Controls</t>
  </si>
  <si>
    <t xml:space="preserve">Communication Infrastructure Upgrade </t>
  </si>
  <si>
    <t>120050</t>
  </si>
  <si>
    <t>Legal</t>
  </si>
  <si>
    <t>W01</t>
  </si>
  <si>
    <t>Project Management &amp; Overheads</t>
  </si>
  <si>
    <t>Client Costs</t>
  </si>
  <si>
    <t>Power Supply Upgrade</t>
  </si>
  <si>
    <t>120060</t>
  </si>
  <si>
    <t>Health and Safety Consultants</t>
  </si>
  <si>
    <t xml:space="preserve">Engineering Assurance </t>
  </si>
  <si>
    <t>W02</t>
  </si>
  <si>
    <t>Health &amp; Safety</t>
  </si>
  <si>
    <t>Exploratory &amp; Enabling Works</t>
  </si>
  <si>
    <t>Yabba Creek Road Option 1</t>
  </si>
  <si>
    <t>120070</t>
  </si>
  <si>
    <t>Operation and Maintenance Strategy</t>
  </si>
  <si>
    <t>W03</t>
  </si>
  <si>
    <t>Community &amp; Stakeholder Engagement</t>
  </si>
  <si>
    <t>Old Forestry Drive Option 2</t>
  </si>
  <si>
    <t>120080</t>
  </si>
  <si>
    <t xml:space="preserve"> Specialist Engineering - External Advisory Services</t>
  </si>
  <si>
    <t>W04</t>
  </si>
  <si>
    <t>Cultural Heritage &amp; Native Title</t>
  </si>
  <si>
    <t>Yielo Rd</t>
  </si>
  <si>
    <t>130010</t>
  </si>
  <si>
    <t>Specialist Engineering - Owners Engineer</t>
  </si>
  <si>
    <t>W05</t>
  </si>
  <si>
    <t>Land Access &amp; Acquisition</t>
  </si>
  <si>
    <t>Waterways, Tunnels &amp; Caverns</t>
  </si>
  <si>
    <t>Walkers Top Access Track</t>
  </si>
  <si>
    <t>130020</t>
  </si>
  <si>
    <t>Specialist Engineering - Design for Procurement</t>
  </si>
  <si>
    <t>W06</t>
  </si>
  <si>
    <t>Environment &amp; Approvals</t>
  </si>
  <si>
    <t>Transmission Lines</t>
  </si>
  <si>
    <t>Access Roads - The Borgan</t>
  </si>
  <si>
    <t>130030</t>
  </si>
  <si>
    <t>Specialist Engineering - FEED</t>
  </si>
  <si>
    <t>W07</t>
  </si>
  <si>
    <t>Geotechnical</t>
  </si>
  <si>
    <t>Land Acquisition</t>
  </si>
  <si>
    <t xml:space="preserve">Lower Res Access Road </t>
  </si>
  <si>
    <t>130040</t>
  </si>
  <si>
    <t>Specialist Engineering - Exploratory Works</t>
  </si>
  <si>
    <t>W08</t>
  </si>
  <si>
    <t>Procurement &amp; Commercial</t>
  </si>
  <si>
    <t>Lower Res Haul Road - Construct and Maintain</t>
  </si>
  <si>
    <t>130050</t>
  </si>
  <si>
    <t>Specialist Advisors - Technical Assurance</t>
  </si>
  <si>
    <t>W09</t>
  </si>
  <si>
    <t>Engineering &amp; Design</t>
  </si>
  <si>
    <t xml:space="preserve">Bella Creek Road </t>
  </si>
  <si>
    <t>130060</t>
  </si>
  <si>
    <t>Connection Application Process/Services</t>
  </si>
  <si>
    <t>W10</t>
  </si>
  <si>
    <t>Exploratory Works</t>
  </si>
  <si>
    <t xml:space="preserve">Yabba Creek Bridge  </t>
  </si>
  <si>
    <t>130070</t>
  </si>
  <si>
    <t>Independent certifier</t>
  </si>
  <si>
    <t>W11</t>
  </si>
  <si>
    <t>Enabling &amp; Surface Works</t>
  </si>
  <si>
    <t xml:space="preserve">Kingaham Creek Bridge </t>
  </si>
  <si>
    <t>130080</t>
  </si>
  <si>
    <t>Technical Advisors - EIS Approvals and Studies</t>
  </si>
  <si>
    <t>W12</t>
  </si>
  <si>
    <t>Main Facility - Stage 1</t>
  </si>
  <si>
    <t>Road to Lower Inlet / Outlet Structure</t>
  </si>
  <si>
    <t>140010</t>
  </si>
  <si>
    <t>EIS - Engineering Input</t>
  </si>
  <si>
    <t>W13</t>
  </si>
  <si>
    <t>Main Facility - Stage 2</t>
  </si>
  <si>
    <t>Road to Upper Res/Saddle Dam</t>
  </si>
  <si>
    <t>140020</t>
  </si>
  <si>
    <t>EIS - Technical Studies</t>
  </si>
  <si>
    <t>W14</t>
  </si>
  <si>
    <t xml:space="preserve">Ring Road at Upper Res incl. Access to upper intake and Bellmouth </t>
  </si>
  <si>
    <t>140030</t>
  </si>
  <si>
    <t>Exploratory Works Approvals</t>
  </si>
  <si>
    <t>W15</t>
  </si>
  <si>
    <t>Contractor Indirect &amp; overheads stage 1</t>
  </si>
  <si>
    <t>140040</t>
  </si>
  <si>
    <t>Main Works - Approvals</t>
  </si>
  <si>
    <t>W16</t>
  </si>
  <si>
    <t>Mechanical &amp; Electrical</t>
  </si>
  <si>
    <t xml:space="preserve">Design </t>
  </si>
  <si>
    <t>140050</t>
  </si>
  <si>
    <t>Offset Implementation</t>
  </si>
  <si>
    <t>W17</t>
  </si>
  <si>
    <t>North Alignment Waterway</t>
  </si>
  <si>
    <t>140060</t>
  </si>
  <si>
    <t>Sustainability</t>
  </si>
  <si>
    <t>W18</t>
  </si>
  <si>
    <t>Commissioning</t>
  </si>
  <si>
    <t>South Alignment Waterway</t>
  </si>
  <si>
    <t>140070</t>
  </si>
  <si>
    <t>Office of the Coordinator-General (OCG Costs)</t>
  </si>
  <si>
    <t>W19</t>
  </si>
  <si>
    <t>Platform and Control Buildings</t>
  </si>
  <si>
    <t>140080</t>
  </si>
  <si>
    <t>EIS - Delivery</t>
  </si>
  <si>
    <t xml:space="preserve">Lower Inlet Structure Approach </t>
  </si>
  <si>
    <t>140090</t>
  </si>
  <si>
    <t>GIS Support</t>
  </si>
  <si>
    <t>PB Proposed</t>
  </si>
  <si>
    <t>Surge Tanks Permanent access tunnel</t>
  </si>
  <si>
    <t>140100</t>
  </si>
  <si>
    <t>Cultural Heritage - Investigations and Monitoring</t>
  </si>
  <si>
    <t>Assembly Chambers</t>
  </si>
  <si>
    <t>140110</t>
  </si>
  <si>
    <t>Indigenous Land Use Agreement</t>
  </si>
  <si>
    <t>PM</t>
  </si>
  <si>
    <t>Project Management</t>
  </si>
  <si>
    <t xml:space="preserve">Site Rehabilitation </t>
  </si>
  <si>
    <t>140120</t>
  </si>
  <si>
    <t>Compliance Monitoring</t>
  </si>
  <si>
    <t>DP</t>
  </si>
  <si>
    <t>Design &amp; Procurement</t>
  </si>
  <si>
    <t>140130</t>
  </si>
  <si>
    <t>Indigenous Partnerships</t>
  </si>
  <si>
    <t>AP</t>
  </si>
  <si>
    <t>Property &amp; Approvals</t>
  </si>
  <si>
    <t>140140</t>
  </si>
  <si>
    <t>Community and Stakeholder Consultants</t>
  </si>
  <si>
    <t>SI</t>
  </si>
  <si>
    <t>Surface Infrastructure and Enabling Works</t>
  </si>
  <si>
    <t xml:space="preserve">Site Clearing </t>
  </si>
  <si>
    <t>150010</t>
  </si>
  <si>
    <t>Community Benefits Program</t>
  </si>
  <si>
    <t>UG</t>
  </si>
  <si>
    <t>Underground Works</t>
  </si>
  <si>
    <t>Construction Surface Facilities</t>
  </si>
  <si>
    <t>150020</t>
  </si>
  <si>
    <t>Sponsorships</t>
  </si>
  <si>
    <t>UR</t>
  </si>
  <si>
    <t>ECTV Exploratory Drilling</t>
  </si>
  <si>
    <t>150030</t>
  </si>
  <si>
    <t>Community Engagement Program</t>
  </si>
  <si>
    <t>LR</t>
  </si>
  <si>
    <t>MAT and ECVT</t>
  </si>
  <si>
    <t>150040</t>
  </si>
  <si>
    <t>Regional Development</t>
  </si>
  <si>
    <t>BR</t>
  </si>
  <si>
    <t>Roadworks and Bridges</t>
  </si>
  <si>
    <t>Power Cavern</t>
  </si>
  <si>
    <t>150050</t>
  </si>
  <si>
    <t>Regional Development Accommodation Partners</t>
  </si>
  <si>
    <t>Transformer Cavern</t>
  </si>
  <si>
    <t>150060</t>
  </si>
  <si>
    <t>Regional Development Community Infrastructure</t>
  </si>
  <si>
    <t>IPB Galleries (x 6)</t>
  </si>
  <si>
    <t>150070</t>
  </si>
  <si>
    <t>Regional Development - Community Development Initiatives (GRC)</t>
  </si>
  <si>
    <t>MAT Tunnels between Power Cavern and Transformer Cavern</t>
  </si>
  <si>
    <t>150080</t>
  </si>
  <si>
    <t>Regional Development - Community Development Initiatives (SRC)</t>
  </si>
  <si>
    <t>150090</t>
  </si>
  <si>
    <t>PPE</t>
  </si>
  <si>
    <t>160010</t>
  </si>
  <si>
    <t>Land Access &amp; Conveyancing</t>
  </si>
  <si>
    <t>160020</t>
  </si>
  <si>
    <t xml:space="preserve">Mandatory Safety Training </t>
  </si>
  <si>
    <t>Mech &amp; Elec</t>
  </si>
  <si>
    <t>160030</t>
  </si>
  <si>
    <t>Land Access - Specialist Advisors</t>
  </si>
  <si>
    <t>Emergency Response Plan</t>
  </si>
  <si>
    <t>Power Turbines</t>
  </si>
  <si>
    <t>170010</t>
  </si>
  <si>
    <t>Project Expenses – General</t>
  </si>
  <si>
    <t>Transformers</t>
  </si>
  <si>
    <t>170020</t>
  </si>
  <si>
    <t>Hydro-Mechanical Works</t>
  </si>
  <si>
    <t>170030</t>
  </si>
  <si>
    <t>Electrical Install</t>
  </si>
  <si>
    <t>170040</t>
  </si>
  <si>
    <t>Travel, Accommodation &amp; Disbursements</t>
  </si>
  <si>
    <t>Power Evacuation and Grid Connection</t>
  </si>
  <si>
    <t>170050</t>
  </si>
  <si>
    <t>IT Software, Licenses &amp; Equipment</t>
  </si>
  <si>
    <t>Commissioning OEM</t>
  </si>
  <si>
    <t>170060</t>
  </si>
  <si>
    <t>Training &amp; Development (Delivery)</t>
  </si>
  <si>
    <t>170070</t>
  </si>
  <si>
    <t>Training &amp; Development</t>
  </si>
  <si>
    <t>170080</t>
  </si>
  <si>
    <t>Site Vehicles and Transport</t>
  </si>
  <si>
    <t>170090</t>
  </si>
  <si>
    <t xml:space="preserve">Project Offices and Facilities </t>
  </si>
  <si>
    <t>170100</t>
  </si>
  <si>
    <t>Portable Long Service Leave Levy</t>
  </si>
  <si>
    <t>Quarry Development  and Material Operations</t>
  </si>
  <si>
    <t>170110</t>
  </si>
  <si>
    <t xml:space="preserve">Insurances </t>
  </si>
  <si>
    <t>Diversion and Watering</t>
  </si>
  <si>
    <t>170120</t>
  </si>
  <si>
    <t>Bid cost reimbursement</t>
  </si>
  <si>
    <t>Foundations</t>
  </si>
  <si>
    <t>170130</t>
  </si>
  <si>
    <t>Site Equipment &amp; Tooling</t>
  </si>
  <si>
    <t>Dam Construction</t>
  </si>
  <si>
    <t>170140</t>
  </si>
  <si>
    <t>Corporate Overheads</t>
  </si>
  <si>
    <t>Spillway</t>
  </si>
  <si>
    <t>170150</t>
  </si>
  <si>
    <t>Legal Costs</t>
  </si>
  <si>
    <t>Intake Tower</t>
  </si>
  <si>
    <t>170160</t>
  </si>
  <si>
    <t>Site Communications</t>
  </si>
  <si>
    <t>Outlet Works</t>
  </si>
  <si>
    <t>170170</t>
  </si>
  <si>
    <t>Finance costs (FBT)</t>
  </si>
  <si>
    <t>Fishway</t>
  </si>
  <si>
    <t>170180</t>
  </si>
  <si>
    <t>Other Staff Costs (memberships, subscriptions)</t>
  </si>
  <si>
    <t>Over topping Event of the Lower Dam</t>
  </si>
  <si>
    <t>180010</t>
  </si>
  <si>
    <t>Op Readiness</t>
  </si>
  <si>
    <t>Traffic Control</t>
  </si>
  <si>
    <t>180020</t>
  </si>
  <si>
    <t>Site Rehabilitation</t>
  </si>
  <si>
    <t>180030</t>
  </si>
  <si>
    <t xml:space="preserve">Full Load Compliance Testing </t>
  </si>
  <si>
    <t>201010</t>
  </si>
  <si>
    <t xml:space="preserve">Temporary Camps - Indirects and Overheads </t>
  </si>
  <si>
    <t>201020</t>
  </si>
  <si>
    <t xml:space="preserve">Main Camps - Indirects and Overheads </t>
  </si>
  <si>
    <t>201030</t>
  </si>
  <si>
    <t>Exploratory Works - Contractor Indirect &amp; overheads</t>
  </si>
  <si>
    <t>201040</t>
  </si>
  <si>
    <t>Enabling Works  - Contractor Indirect &amp; overheads</t>
  </si>
  <si>
    <t>202010</t>
  </si>
  <si>
    <t>Design - Exploratory Works</t>
  </si>
  <si>
    <t>202020</t>
  </si>
  <si>
    <t>Design - Enabling Works</t>
  </si>
  <si>
    <t>202030</t>
  </si>
  <si>
    <t xml:space="preserve">Temp Camps Design </t>
  </si>
  <si>
    <t>Emergency Spillway</t>
  </si>
  <si>
    <t>203010</t>
  </si>
  <si>
    <t>Temp Camps</t>
  </si>
  <si>
    <t>203020</t>
  </si>
  <si>
    <t>Upper Res Camps Hardstand</t>
  </si>
  <si>
    <t>203030</t>
  </si>
  <si>
    <t>Lower Res Camps Hardstand</t>
  </si>
  <si>
    <t>Borumba -  Tarong 275kV</t>
  </si>
  <si>
    <t>203040</t>
  </si>
  <si>
    <t>Main Camps Hardstand</t>
  </si>
  <si>
    <t>Borumba -  Woolooga 275kV</t>
  </si>
  <si>
    <t>203050</t>
  </si>
  <si>
    <t>Upper Res Camps Install and Operate</t>
  </si>
  <si>
    <t xml:space="preserve">Contingency </t>
  </si>
  <si>
    <t>203060</t>
  </si>
  <si>
    <t>Lower Res Camps Install and Operate</t>
  </si>
  <si>
    <t xml:space="preserve">Escalation </t>
  </si>
  <si>
    <t>203070</t>
  </si>
  <si>
    <t>Main Camps Install and Operate</t>
  </si>
  <si>
    <t>203080</t>
  </si>
  <si>
    <t xml:space="preserve">Camp Set up </t>
  </si>
  <si>
    <t>204010</t>
  </si>
  <si>
    <t>204020</t>
  </si>
  <si>
    <t>Geotechnical Studies</t>
  </si>
  <si>
    <t>204030</t>
  </si>
  <si>
    <t>Geotechnical Drilling</t>
  </si>
  <si>
    <t>204040</t>
  </si>
  <si>
    <t xml:space="preserve">Geotechnical Service Management </t>
  </si>
  <si>
    <t>205010</t>
  </si>
  <si>
    <t>Preliminaries Temporary Water Infrastructure</t>
  </si>
  <si>
    <t>205020</t>
  </si>
  <si>
    <t>205030</t>
  </si>
  <si>
    <t>Temporary Water Supply</t>
  </si>
  <si>
    <t>206010</t>
  </si>
  <si>
    <t xml:space="preserve">Preliminaries Communication Infrastructure Upgrade </t>
  </si>
  <si>
    <t>206020</t>
  </si>
  <si>
    <t>207010</t>
  </si>
  <si>
    <t>Preliminaries Power Supply Upgrade</t>
  </si>
  <si>
    <t>207020</t>
  </si>
  <si>
    <t>210010</t>
  </si>
  <si>
    <t>Preliminaries Yabba Ck Rd Option 1</t>
  </si>
  <si>
    <t>210020</t>
  </si>
  <si>
    <t>Bridge 1 (on Yabba Ck Rd - Ana Branche No 1)</t>
  </si>
  <si>
    <t>210030</t>
  </si>
  <si>
    <t>Bridge 2 (on Yabba Ck Rd - Ana Branche No 2)</t>
  </si>
  <si>
    <t>210040</t>
  </si>
  <si>
    <t>Bridge 3  (on Yabba Ck Rd - No 1 Crossing - Neumans Crossing)</t>
  </si>
  <si>
    <t>210050</t>
  </si>
  <si>
    <t>Bridge 4 (on Yabba Ck Rd - No 2 Crossing - Elbow Crossing)</t>
  </si>
  <si>
    <t>210060</t>
  </si>
  <si>
    <t>Bridge 5 (on Yabba Ck Rd - No 3 Crossing - Andrews Crossing)</t>
  </si>
  <si>
    <t>210070</t>
  </si>
  <si>
    <t>Bridge 6 (on Yabba Ck Rd - No ? Crossing - ????)</t>
  </si>
  <si>
    <t>210080</t>
  </si>
  <si>
    <t>Bridge 7 (on Yabba Ck Rd - No 4 Crossing - Boardmans Crossing)</t>
  </si>
  <si>
    <t>210090</t>
  </si>
  <si>
    <t>Bridge 8 (on Yabba Ck Rd - No 5 Crossing - Friends Crossing)</t>
  </si>
  <si>
    <t>210100</t>
  </si>
  <si>
    <t>Bridge 9 (on Yabba Ck Rd - No 6 Crossing - Deep  Crossing)</t>
  </si>
  <si>
    <t>210110</t>
  </si>
  <si>
    <t>Bridge 10 (on Yabba Ck Rd - No 7 - Crossing - unknown name)</t>
  </si>
  <si>
    <t>210120</t>
  </si>
  <si>
    <t>Upgrade Bella Creek Road intersection</t>
  </si>
  <si>
    <t>212010</t>
  </si>
  <si>
    <t>Preliminaries Old Forestry Drive Option 2</t>
  </si>
  <si>
    <t>212020</t>
  </si>
  <si>
    <t xml:space="preserve">Old Forestry Drive Option 2 Construction </t>
  </si>
  <si>
    <t>213010</t>
  </si>
  <si>
    <t>Preliminaries Upgrade of Yielo Rd</t>
  </si>
  <si>
    <t>213020</t>
  </si>
  <si>
    <t xml:space="preserve">Upgrade of Yielo Rd Construction </t>
  </si>
  <si>
    <t>214010</t>
  </si>
  <si>
    <t>Preliminaries Walkers Top Access Track</t>
  </si>
  <si>
    <t>214020</t>
  </si>
  <si>
    <t>Walkers Top Access Track Construction</t>
  </si>
  <si>
    <t>215010</t>
  </si>
  <si>
    <t>Preliminaries Access Roads - The Borgan</t>
  </si>
  <si>
    <t>215020</t>
  </si>
  <si>
    <t>216010</t>
  </si>
  <si>
    <t>217010</t>
  </si>
  <si>
    <t>218010</t>
  </si>
  <si>
    <t>219010</t>
  </si>
  <si>
    <t>220010</t>
  </si>
  <si>
    <t>221010</t>
  </si>
  <si>
    <t>222010</t>
  </si>
  <si>
    <t>223010</t>
  </si>
  <si>
    <t>224010</t>
  </si>
  <si>
    <t>MAT / ECVT Portal Pad Excavation</t>
  </si>
  <si>
    <t>Contractor Indirects &amp; overheads</t>
  </si>
  <si>
    <t>301110</t>
  </si>
  <si>
    <t>302210</t>
  </si>
  <si>
    <t>Upper Inlet/Outlet Structure Bellmouth - North</t>
  </si>
  <si>
    <t>310010</t>
  </si>
  <si>
    <t>Upper Inlet/Outlet Structure Gate Shaft - North</t>
  </si>
  <si>
    <t>310020</t>
  </si>
  <si>
    <t>Lower Inlet/Outlet Structure Bellmouth - North</t>
  </si>
  <si>
    <t>310030</t>
  </si>
  <si>
    <t>Lower Inlet/Outlet Structure Gate Shaft Middle to Top - North</t>
  </si>
  <si>
    <t>310040</t>
  </si>
  <si>
    <t>Lower Inlet/Outlet Structure Gate Shaft Lower Part/Square Section - North</t>
  </si>
  <si>
    <t>310050</t>
  </si>
  <si>
    <t>Low Pressure Tunnel - North</t>
  </si>
  <si>
    <t>310060</t>
  </si>
  <si>
    <t>Erection Chamber - Upper - North</t>
  </si>
  <si>
    <t>310070</t>
  </si>
  <si>
    <t>Vertical Pressure Shaft - North</t>
  </si>
  <si>
    <t>310080</t>
  </si>
  <si>
    <t>Erection Chamber - Lower - North</t>
  </si>
  <si>
    <t>310090</t>
  </si>
  <si>
    <t>High Pressure Tunnel - North</t>
  </si>
  <si>
    <t>310100</t>
  </si>
  <si>
    <t>Penstock Steel Lined - North</t>
  </si>
  <si>
    <t>310110</t>
  </si>
  <si>
    <t>Tailrace Collector Tunnel - North</t>
  </si>
  <si>
    <t>310120</t>
  </si>
  <si>
    <t>Tailrace Tunnel - North</t>
  </si>
  <si>
    <t>310130</t>
  </si>
  <si>
    <t>Surge Tank - North</t>
  </si>
  <si>
    <t>310140</t>
  </si>
  <si>
    <t>Upper Inlet/Outlet Structure Bellmouth - South</t>
  </si>
  <si>
    <t>320010</t>
  </si>
  <si>
    <t>Upper Inlet/Outlet Structure Gate Shaft - South</t>
  </si>
  <si>
    <t>320020</t>
  </si>
  <si>
    <t>Lower Inlet/Outlet Structure Bellmouth - South</t>
  </si>
  <si>
    <t>320030</t>
  </si>
  <si>
    <t>Lower Inlet/Outlet Structure Gate Shaft Middle to Top - South</t>
  </si>
  <si>
    <t>320040</t>
  </si>
  <si>
    <t>Lower Inlet/Outlet Structure Gate Shaft Lower Part/Square Section - South</t>
  </si>
  <si>
    <t>320050</t>
  </si>
  <si>
    <t>Low Pressure Tunnel - South</t>
  </si>
  <si>
    <t>320060</t>
  </si>
  <si>
    <t>Erection Chamber - Upper - South</t>
  </si>
  <si>
    <t>320070</t>
  </si>
  <si>
    <t>Vertical Pressure Shaft - South</t>
  </si>
  <si>
    <t>320080</t>
  </si>
  <si>
    <t>Erection Chamber - Lower - South</t>
  </si>
  <si>
    <t>320090</t>
  </si>
  <si>
    <t>High Pressure Tunnel - South</t>
  </si>
  <si>
    <t>320100</t>
  </si>
  <si>
    <t>Penstock Steel Lined - South</t>
  </si>
  <si>
    <t>320110</t>
  </si>
  <si>
    <t>Tailrace Collector Tunnel - South</t>
  </si>
  <si>
    <t>320120</t>
  </si>
  <si>
    <t>Tailrace Tunnel - South</t>
  </si>
  <si>
    <t>320130</t>
  </si>
  <si>
    <t>Surge Tank - South</t>
  </si>
  <si>
    <t>320140</t>
  </si>
  <si>
    <t>Upper Inlet/Outlet Platform and Control Building</t>
  </si>
  <si>
    <t>330010</t>
  </si>
  <si>
    <t>Lower Inlet/Outlet Platform and Control Building</t>
  </si>
  <si>
    <t>330020</t>
  </si>
  <si>
    <t>Lower Inlet/Outlet Structure - Approach</t>
  </si>
  <si>
    <t>340010</t>
  </si>
  <si>
    <t>350010</t>
  </si>
  <si>
    <t>Upstream Assembly Chambers, Connection Tunnels and Adit</t>
  </si>
  <si>
    <t>360010</t>
  </si>
  <si>
    <t>Downstream Assembly Chambers, Connection Tunnels and Adit</t>
  </si>
  <si>
    <t>360020</t>
  </si>
  <si>
    <t>370010</t>
  </si>
  <si>
    <t>401010</t>
  </si>
  <si>
    <t>Detail Design - Main Facility</t>
  </si>
  <si>
    <t>402010</t>
  </si>
  <si>
    <t xml:space="preserve">Detail Design - OEM </t>
  </si>
  <si>
    <t>402020</t>
  </si>
  <si>
    <t>403010</t>
  </si>
  <si>
    <t>Construction Site Facilities -  Platform Areas</t>
  </si>
  <si>
    <t>404010</t>
  </si>
  <si>
    <t>Grout plant - mobilise and demobilise</t>
  </si>
  <si>
    <t>404020</t>
  </si>
  <si>
    <t>Construction Site Facilities -  Platform 2 - Concrete Plant</t>
  </si>
  <si>
    <t>404030</t>
  </si>
  <si>
    <t>Concrete batching plant - mobilise and demobilise</t>
  </si>
  <si>
    <t>404040</t>
  </si>
  <si>
    <t>Construction Site Facilities -  Upper inlet / outlet - Concrete Plant</t>
  </si>
  <si>
    <t>404050</t>
  </si>
  <si>
    <t>Exploratory Tunnel - Surface Works</t>
  </si>
  <si>
    <t>405010</t>
  </si>
  <si>
    <t>Exploratory Tunnel - Underground Works</t>
  </si>
  <si>
    <t>405020</t>
  </si>
  <si>
    <t>Exploratory Tunnel - Caverns Investigation</t>
  </si>
  <si>
    <t>405030</t>
  </si>
  <si>
    <t>Exploratory Tunnel - Management Services</t>
  </si>
  <si>
    <t>405040</t>
  </si>
  <si>
    <t>Main Access Tunnel (MAT)</t>
  </si>
  <si>
    <t>406010</t>
  </si>
  <si>
    <t xml:space="preserve">Emergency, Cable and Ventilation Tunnel (ECVT) Completion </t>
  </si>
  <si>
    <t>406020</t>
  </si>
  <si>
    <t>407010</t>
  </si>
  <si>
    <t>408010</t>
  </si>
  <si>
    <t>409010</t>
  </si>
  <si>
    <t>410010</t>
  </si>
  <si>
    <t>411010</t>
  </si>
  <si>
    <t>501010</t>
  </si>
  <si>
    <t>502010</t>
  </si>
  <si>
    <t>503010</t>
  </si>
  <si>
    <t>504010</t>
  </si>
  <si>
    <t>505010</t>
  </si>
  <si>
    <t>506010</t>
  </si>
  <si>
    <t>507010</t>
  </si>
  <si>
    <t>508010</t>
  </si>
  <si>
    <t>509010</t>
  </si>
  <si>
    <t>510010</t>
  </si>
  <si>
    <t>601010</t>
  </si>
  <si>
    <t>602010</t>
  </si>
  <si>
    <t>603010</t>
  </si>
  <si>
    <t>604010</t>
  </si>
  <si>
    <t>605010</t>
  </si>
  <si>
    <t>606010</t>
  </si>
  <si>
    <t>607010</t>
  </si>
  <si>
    <t>608010</t>
  </si>
  <si>
    <t>609010</t>
  </si>
  <si>
    <t>610010</t>
  </si>
  <si>
    <t>611010</t>
  </si>
  <si>
    <t>612010</t>
  </si>
  <si>
    <t>613010</t>
  </si>
  <si>
    <t>614010</t>
  </si>
  <si>
    <t>701010</t>
  </si>
  <si>
    <t>702010</t>
  </si>
  <si>
    <t>703010</t>
  </si>
  <si>
    <t>704010</t>
  </si>
  <si>
    <t>705010</t>
  </si>
  <si>
    <t>706010</t>
  </si>
  <si>
    <t>Main CFRD Dam</t>
  </si>
  <si>
    <t>707010</t>
  </si>
  <si>
    <t>Main Saddle (CFRD) Dam</t>
  </si>
  <si>
    <t>707020</t>
  </si>
  <si>
    <t>Secondary Saddle (CFRD) Dam A</t>
  </si>
  <si>
    <t>707030</t>
  </si>
  <si>
    <t>Secondary Saddle (CFRD) Dam B1</t>
  </si>
  <si>
    <t>707040</t>
  </si>
  <si>
    <t>Secondary Saddle (CFRD) Dam B2</t>
  </si>
  <si>
    <t>707050</t>
  </si>
  <si>
    <t>Secondary Saddle (CFRD) Dam No.B3</t>
  </si>
  <si>
    <t>707060</t>
  </si>
  <si>
    <t>708010</t>
  </si>
  <si>
    <t>709010</t>
  </si>
  <si>
    <t>710010</t>
  </si>
  <si>
    <t>801010</t>
  </si>
  <si>
    <t>802110</t>
  </si>
  <si>
    <t>P50 Contingency QH Costs</t>
  </si>
  <si>
    <t>991010</t>
  </si>
  <si>
    <t>P90 Contingency QH Costs</t>
  </si>
  <si>
    <t>991020</t>
  </si>
  <si>
    <t xml:space="preserve">P50 Contingency Surface Infrastructure and Enabling </t>
  </si>
  <si>
    <t>991030</t>
  </si>
  <si>
    <t xml:space="preserve">P90 Contingency  Surface Infrastructure and Enabling </t>
  </si>
  <si>
    <t>991040</t>
  </si>
  <si>
    <t xml:space="preserve">P50 Contingency Underground Waterways </t>
  </si>
  <si>
    <t>991050</t>
  </si>
  <si>
    <t xml:space="preserve">P90 Contingency Underground Waterways </t>
  </si>
  <si>
    <t>991060</t>
  </si>
  <si>
    <t xml:space="preserve">P50 Contingency Underground Access &amp; Caverns </t>
  </si>
  <si>
    <t>991070</t>
  </si>
  <si>
    <t xml:space="preserve">P90 Contingency Underground Access &amp; Caverns </t>
  </si>
  <si>
    <t>991080</t>
  </si>
  <si>
    <t>P50 Contingency Powerhouse Mech &amp; Elec</t>
  </si>
  <si>
    <t>991090</t>
  </si>
  <si>
    <t>P90 Contingency Powerhouse Mech &amp; Elec</t>
  </si>
  <si>
    <t>991100</t>
  </si>
  <si>
    <t>P50 Contingency Lower Reservoir</t>
  </si>
  <si>
    <t>991110</t>
  </si>
  <si>
    <t>P90 Contingency Lower Reservoir</t>
  </si>
  <si>
    <t>991120</t>
  </si>
  <si>
    <t>P50 Contingency Upper Reservoir</t>
  </si>
  <si>
    <t>991130</t>
  </si>
  <si>
    <t>P90 Contingency Upper Reservoir</t>
  </si>
  <si>
    <t>991140</t>
  </si>
  <si>
    <t>Escalation QH Costs</t>
  </si>
  <si>
    <t>995010</t>
  </si>
  <si>
    <t xml:space="preserve">Escalation  Surface Infrastructure and Enabling </t>
  </si>
  <si>
    <t>995020</t>
  </si>
  <si>
    <t xml:space="preserve">Escalation  Underground Waterways </t>
  </si>
  <si>
    <t>995030</t>
  </si>
  <si>
    <t xml:space="preserve">Escalation  Underground Access &amp; Caverns </t>
  </si>
  <si>
    <t>995040</t>
  </si>
  <si>
    <t>Escalation  Powerhouse Mech &amp; Elec</t>
  </si>
  <si>
    <t>995050</t>
  </si>
  <si>
    <t>Escalation  Lower Reservoir</t>
  </si>
  <si>
    <t>995060</t>
  </si>
  <si>
    <t>Escalation  Upper Reservoir</t>
  </si>
  <si>
    <t>995070</t>
  </si>
  <si>
    <t xml:space="preserve"> OBS ID</t>
  </si>
  <si>
    <t>OBS Area</t>
  </si>
  <si>
    <t>WBS Level 4 - ID</t>
  </si>
  <si>
    <t>WBS Level 4</t>
  </si>
  <si>
    <t>WBS Level 5- ID</t>
  </si>
  <si>
    <t>WBS Level 5</t>
  </si>
  <si>
    <t>WBS</t>
  </si>
  <si>
    <t>Level</t>
  </si>
  <si>
    <t>Responsible</t>
  </si>
  <si>
    <t>00</t>
  </si>
  <si>
    <t>Aiden Goggins</t>
  </si>
  <si>
    <t>01</t>
  </si>
  <si>
    <t>02</t>
  </si>
  <si>
    <t>At three levels the hierarchy breaks, more than 10 elements in L5 in some areas when there is two digits at L4</t>
  </si>
  <si>
    <t>Lower Inlet/Outlet - North</t>
  </si>
  <si>
    <t>Permanent Access Tunnel to Surge Tanks - North</t>
  </si>
  <si>
    <t>Construction Adit - North</t>
  </si>
  <si>
    <t>L3</t>
  </si>
  <si>
    <t>L3 Desc</t>
  </si>
  <si>
    <t>L4</t>
  </si>
  <si>
    <t>L4 Desc</t>
  </si>
  <si>
    <t>L5</t>
  </si>
  <si>
    <t>Item</t>
  </si>
  <si>
    <t>Description</t>
  </si>
  <si>
    <t>Commentary</t>
  </si>
  <si>
    <t>Double up with Staff</t>
  </si>
  <si>
    <t>Double up L3</t>
  </si>
  <si>
    <t>Rolls up to L3</t>
  </si>
  <si>
    <t>Too many WBS to roll up to single digit L4</t>
  </si>
  <si>
    <t>Double up</t>
  </si>
  <si>
    <t>Need to amend L3</t>
  </si>
  <si>
    <t xml:space="preserve">Need to add </t>
  </si>
  <si>
    <t>Doesn’t fit</t>
  </si>
  <si>
    <t>1</t>
  </si>
  <si>
    <t>000</t>
  </si>
  <si>
    <t>Renumbered from zero to 1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</si>
  <si>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</si>
  <si>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</si>
  <si>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</si>
  <si>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</si>
  <si>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</si>
  <si>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</si>
  <si>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</si>
  <si>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</si>
  <si>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</si>
  <si>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</si>
  <si>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2</t>
  </si>
  <si>
    <t>6</t>
  </si>
  <si>
    <t>Split from H&amp;S L4</t>
  </si>
  <si>
    <t>3</t>
  </si>
  <si>
    <t>4</t>
  </si>
  <si>
    <t>110</t>
  </si>
  <si>
    <t>120</t>
  </si>
  <si>
    <t>130</t>
  </si>
  <si>
    <t>140</t>
  </si>
  <si>
    <t>5</t>
  </si>
  <si>
    <t>Reallocated to Indirect &amp; Project Contractors</t>
  </si>
  <si>
    <t>Renamed (Delivery)</t>
  </si>
  <si>
    <t>150</t>
  </si>
  <si>
    <t>160</t>
  </si>
  <si>
    <t>170</t>
  </si>
  <si>
    <t>180</t>
  </si>
  <si>
    <t>200</t>
  </si>
  <si>
    <t>210</t>
  </si>
  <si>
    <t>220</t>
  </si>
  <si>
    <t>230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</si>
  <si>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</si>
  <si>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</si>
  <si>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</si>
  <si>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</si>
  <si>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</si>
  <si>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</si>
  <si>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</si>
  <si>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</si>
  <si>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</si>
  <si>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400</t>
  </si>
  <si>
    <t>410</t>
  </si>
  <si>
    <t>420</t>
  </si>
  <si>
    <t>430</t>
  </si>
  <si>
    <t>440</t>
  </si>
  <si>
    <t>500</t>
  </si>
  <si>
    <t>510</t>
  </si>
  <si>
    <t>520</t>
  </si>
  <si>
    <t>530</t>
  </si>
  <si>
    <t>600</t>
  </si>
  <si>
    <t>610</t>
  </si>
  <si>
    <t>620</t>
  </si>
  <si>
    <t>700</t>
  </si>
  <si>
    <t>710</t>
  </si>
  <si>
    <t>720</t>
  </si>
  <si>
    <t>800</t>
  </si>
  <si>
    <t>810</t>
  </si>
  <si>
    <t>900</t>
  </si>
  <si>
    <t>910</t>
  </si>
  <si>
    <t>0</t>
  </si>
  <si>
    <t>More than 10 level 4 WBS, so an extra integer has been created</t>
  </si>
  <si>
    <t>450</t>
  </si>
  <si>
    <t>540</t>
  </si>
  <si>
    <t>7</t>
  </si>
  <si>
    <t>730</t>
  </si>
  <si>
    <t>740</t>
  </si>
  <si>
    <t>750</t>
  </si>
  <si>
    <t>760</t>
  </si>
  <si>
    <t>8</t>
  </si>
  <si>
    <t>Transmissions - Tarong</t>
  </si>
  <si>
    <t>Renumbered L4 to remove double up</t>
  </si>
  <si>
    <t>Transmissions - Woolooga</t>
  </si>
  <si>
    <t>9</t>
  </si>
  <si>
    <t>190</t>
  </si>
  <si>
    <t>240</t>
  </si>
  <si>
    <t>550</t>
  </si>
  <si>
    <t>560</t>
  </si>
  <si>
    <t>570</t>
  </si>
  <si>
    <t>Sample Control Account</t>
  </si>
  <si>
    <t>Current at 02/04/2024</t>
  </si>
  <si>
    <t>L3-L4 - Element</t>
  </si>
  <si>
    <t xml:space="preserve">L3-L5 - Sub Element </t>
  </si>
  <si>
    <t>BORUMBA WBS</t>
  </si>
  <si>
    <t>Pioneer-Burdekin Control Account TBA</t>
  </si>
  <si>
    <t>A1</t>
  </si>
  <si>
    <t>A110010</t>
  </si>
  <si>
    <t>PB</t>
  </si>
  <si>
    <t>A2</t>
  </si>
  <si>
    <t>120000</t>
  </si>
  <si>
    <t>A110020</t>
  </si>
  <si>
    <t>A3</t>
  </si>
  <si>
    <t>130000</t>
  </si>
  <si>
    <t>A110030</t>
  </si>
  <si>
    <t>TBD during DAR Phase</t>
  </si>
  <si>
    <t>A4</t>
  </si>
  <si>
    <t>140000</t>
  </si>
  <si>
    <t>A110040</t>
  </si>
  <si>
    <t>A5</t>
  </si>
  <si>
    <t>150000</t>
  </si>
  <si>
    <t>A110050</t>
  </si>
  <si>
    <t>A6</t>
  </si>
  <si>
    <t>160000</t>
  </si>
  <si>
    <t>A110060</t>
  </si>
  <si>
    <t>A7</t>
  </si>
  <si>
    <t>170000</t>
  </si>
  <si>
    <t>A110070</t>
  </si>
  <si>
    <t>A8</t>
  </si>
  <si>
    <t>180000</t>
  </si>
  <si>
    <t>A110080</t>
  </si>
  <si>
    <t>A9</t>
  </si>
  <si>
    <t>201000</t>
  </si>
  <si>
    <t>A110090</t>
  </si>
  <si>
    <t>202000</t>
  </si>
  <si>
    <t>A110100</t>
  </si>
  <si>
    <t>203000</t>
  </si>
  <si>
    <t>A120010</t>
  </si>
  <si>
    <t>204000</t>
  </si>
  <si>
    <t>A120020</t>
  </si>
  <si>
    <t>205000</t>
  </si>
  <si>
    <t>A120030</t>
  </si>
  <si>
    <t>206000</t>
  </si>
  <si>
    <t>A120040</t>
  </si>
  <si>
    <t>207000</t>
  </si>
  <si>
    <t>A120050</t>
  </si>
  <si>
    <t>210000</t>
  </si>
  <si>
    <t>A120060</t>
  </si>
  <si>
    <t>212000</t>
  </si>
  <si>
    <t>A120070</t>
  </si>
  <si>
    <t>213000</t>
  </si>
  <si>
    <t>A120080</t>
  </si>
  <si>
    <t>DAR (Pioneer-Burdekin Only)</t>
  </si>
  <si>
    <t>214000</t>
  </si>
  <si>
    <t>A130010</t>
  </si>
  <si>
    <t>Specialist Engineering - External Advisory Services</t>
  </si>
  <si>
    <t>215000</t>
  </si>
  <si>
    <t>A130020</t>
  </si>
  <si>
    <t>Health Safety &amp; Environment</t>
  </si>
  <si>
    <t>216000</t>
  </si>
  <si>
    <t>A130030</t>
  </si>
  <si>
    <t>217000</t>
  </si>
  <si>
    <t>A130040</t>
  </si>
  <si>
    <t>218000</t>
  </si>
  <si>
    <t>A130050</t>
  </si>
  <si>
    <t>219000</t>
  </si>
  <si>
    <t>A130060</t>
  </si>
  <si>
    <t>220000</t>
  </si>
  <si>
    <t>A130070</t>
  </si>
  <si>
    <t>Detailed Analytical Report</t>
  </si>
  <si>
    <t>221000</t>
  </si>
  <si>
    <t>A130080</t>
  </si>
  <si>
    <t>222000</t>
  </si>
  <si>
    <t>A140010</t>
  </si>
  <si>
    <t>223000</t>
  </si>
  <si>
    <t>A140020</t>
  </si>
  <si>
    <t>301000</t>
  </si>
  <si>
    <t>A140030</t>
  </si>
  <si>
    <t>Quality Assurance and Gateway Reviews</t>
  </si>
  <si>
    <t>302000</t>
  </si>
  <si>
    <t>A140040</t>
  </si>
  <si>
    <t>310000</t>
  </si>
  <si>
    <t>A140050</t>
  </si>
  <si>
    <t>320000</t>
  </si>
  <si>
    <t>A140060</t>
  </si>
  <si>
    <t>330000</t>
  </si>
  <si>
    <t>A140070</t>
  </si>
  <si>
    <t>340000</t>
  </si>
  <si>
    <t>A140080</t>
  </si>
  <si>
    <t>350000</t>
  </si>
  <si>
    <t>A140090</t>
  </si>
  <si>
    <t>360000</t>
  </si>
  <si>
    <t>A140100</t>
  </si>
  <si>
    <t>370000</t>
  </si>
  <si>
    <t>A140110</t>
  </si>
  <si>
    <t>A140120</t>
  </si>
  <si>
    <t>A140130</t>
  </si>
  <si>
    <t>403000</t>
  </si>
  <si>
    <t>A140140</t>
  </si>
  <si>
    <t>404000</t>
  </si>
  <si>
    <t>A150010</t>
  </si>
  <si>
    <t>405000</t>
  </si>
  <si>
    <t>A150020</t>
  </si>
  <si>
    <t>406000</t>
  </si>
  <si>
    <t>A150030</t>
  </si>
  <si>
    <t>407000</t>
  </si>
  <si>
    <t>A150040</t>
  </si>
  <si>
    <t>408000</t>
  </si>
  <si>
    <t>A150050</t>
  </si>
  <si>
    <t>409000</t>
  </si>
  <si>
    <t>A150060</t>
  </si>
  <si>
    <t>l</t>
  </si>
  <si>
    <t>410000</t>
  </si>
  <si>
    <t>A150070</t>
  </si>
  <si>
    <t>A150080</t>
  </si>
  <si>
    <t>A150090</t>
  </si>
  <si>
    <t>A160010</t>
  </si>
  <si>
    <t>503000</t>
  </si>
  <si>
    <t>A160020</t>
  </si>
  <si>
    <t>504000</t>
  </si>
  <si>
    <t>A160030</t>
  </si>
  <si>
    <t>505000</t>
  </si>
  <si>
    <t>A170010</t>
  </si>
  <si>
    <t>506000</t>
  </si>
  <si>
    <t>A170020</t>
  </si>
  <si>
    <t>507000</t>
  </si>
  <si>
    <t>A170030</t>
  </si>
  <si>
    <t>508000</t>
  </si>
  <si>
    <t>A170040</t>
  </si>
  <si>
    <t>509000</t>
  </si>
  <si>
    <t>A170050</t>
  </si>
  <si>
    <t>A170060</t>
  </si>
  <si>
    <t>A170070</t>
  </si>
  <si>
    <t>A170080</t>
  </si>
  <si>
    <t>A170090</t>
  </si>
  <si>
    <t>604000</t>
  </si>
  <si>
    <t>A170100</t>
  </si>
  <si>
    <t>605000</t>
  </si>
  <si>
    <t>A170110</t>
  </si>
  <si>
    <t>606000</t>
  </si>
  <si>
    <t>A170120</t>
  </si>
  <si>
    <t>607000</t>
  </si>
  <si>
    <t>A170130</t>
  </si>
  <si>
    <t>608000</t>
  </si>
  <si>
    <t>A170140</t>
  </si>
  <si>
    <t>609000</t>
  </si>
  <si>
    <t>A170150</t>
  </si>
  <si>
    <t>610000</t>
  </si>
  <si>
    <t>A170160</t>
  </si>
  <si>
    <t>611000</t>
  </si>
  <si>
    <t>A170170</t>
  </si>
  <si>
    <t>612000</t>
  </si>
  <si>
    <t>A170180</t>
  </si>
  <si>
    <t>A180010</t>
  </si>
  <si>
    <t>614000</t>
  </si>
  <si>
    <t>A180020</t>
  </si>
  <si>
    <t>A180030</t>
  </si>
  <si>
    <t>A201010</t>
  </si>
  <si>
    <t>A201020</t>
  </si>
  <si>
    <t>A201030</t>
  </si>
  <si>
    <t>A201040</t>
  </si>
  <si>
    <t>A202010</t>
  </si>
  <si>
    <t>A202020</t>
  </si>
  <si>
    <t>A202030</t>
  </si>
  <si>
    <t>A203010</t>
  </si>
  <si>
    <t>A203020</t>
  </si>
  <si>
    <t>801000</t>
  </si>
  <si>
    <t>A203030</t>
  </si>
  <si>
    <t>802000</t>
  </si>
  <si>
    <t>A203040</t>
  </si>
  <si>
    <t>991000</t>
  </si>
  <si>
    <t>A203050</t>
  </si>
  <si>
    <t>995000</t>
  </si>
  <si>
    <t>A203060</t>
  </si>
  <si>
    <t>A203070</t>
  </si>
  <si>
    <t>A203080</t>
  </si>
  <si>
    <t>A204010</t>
  </si>
  <si>
    <t>A204020</t>
  </si>
  <si>
    <t>A204030</t>
  </si>
  <si>
    <t>A204040</t>
  </si>
  <si>
    <t>A205010</t>
  </si>
  <si>
    <t>A205020</t>
  </si>
  <si>
    <t>A205030</t>
  </si>
  <si>
    <t>A206010</t>
  </si>
  <si>
    <t>A206020</t>
  </si>
  <si>
    <t>A207010</t>
  </si>
  <si>
    <t>A207020</t>
  </si>
  <si>
    <t>A210010</t>
  </si>
  <si>
    <t>A210020</t>
  </si>
  <si>
    <t>A210030</t>
  </si>
  <si>
    <t>A210040</t>
  </si>
  <si>
    <t>A210050</t>
  </si>
  <si>
    <t>A210060</t>
  </si>
  <si>
    <t>A210070</t>
  </si>
  <si>
    <t>A210080</t>
  </si>
  <si>
    <t>A210090</t>
  </si>
  <si>
    <t>A210100</t>
  </si>
  <si>
    <t>A210110</t>
  </si>
  <si>
    <t>A210120</t>
  </si>
  <si>
    <t>A212010</t>
  </si>
  <si>
    <t>A212020</t>
  </si>
  <si>
    <t>A213010</t>
  </si>
  <si>
    <t>A213020</t>
  </si>
  <si>
    <t>A214010</t>
  </si>
  <si>
    <t>A214020</t>
  </si>
  <si>
    <t>A215010</t>
  </si>
  <si>
    <t>A215020</t>
  </si>
  <si>
    <t>A216010</t>
  </si>
  <si>
    <t>A217010</t>
  </si>
  <si>
    <t>A218010</t>
  </si>
  <si>
    <t>A219010</t>
  </si>
  <si>
    <t>A220010</t>
  </si>
  <si>
    <t>A221010</t>
  </si>
  <si>
    <t>A222010</t>
  </si>
  <si>
    <t>A223010</t>
  </si>
  <si>
    <t>A224010</t>
  </si>
  <si>
    <t>A301110</t>
  </si>
  <si>
    <t>A302210</t>
  </si>
  <si>
    <t>A310010</t>
  </si>
  <si>
    <t>A310020</t>
  </si>
  <si>
    <t>A310030</t>
  </si>
  <si>
    <t>A310040</t>
  </si>
  <si>
    <t>A310050</t>
  </si>
  <si>
    <t>A310060</t>
  </si>
  <si>
    <t>A310070</t>
  </si>
  <si>
    <t>A310080</t>
  </si>
  <si>
    <t>A310090</t>
  </si>
  <si>
    <t>A310100</t>
  </si>
  <si>
    <t>A310110</t>
  </si>
  <si>
    <t>A310120</t>
  </si>
  <si>
    <t>A310130</t>
  </si>
  <si>
    <t>A310140</t>
  </si>
  <si>
    <t>A320010</t>
  </si>
  <si>
    <t>A320020</t>
  </si>
  <si>
    <t>A320030</t>
  </si>
  <si>
    <t>A320040</t>
  </si>
  <si>
    <t>A320050</t>
  </si>
  <si>
    <t>A320060</t>
  </si>
  <si>
    <t>A320070</t>
  </si>
  <si>
    <t>A320080</t>
  </si>
  <si>
    <t>A320090</t>
  </si>
  <si>
    <t>A320100</t>
  </si>
  <si>
    <t>A320110</t>
  </si>
  <si>
    <t>A320120</t>
  </si>
  <si>
    <t>A320130</t>
  </si>
  <si>
    <t>A320140</t>
  </si>
  <si>
    <t>A330010</t>
  </si>
  <si>
    <t>A330020</t>
  </si>
  <si>
    <t>A340010</t>
  </si>
  <si>
    <t>A350010</t>
  </si>
  <si>
    <t>A360010</t>
  </si>
  <si>
    <t>A360020</t>
  </si>
  <si>
    <t>A370010</t>
  </si>
  <si>
    <t>A401010</t>
  </si>
  <si>
    <t>A402010</t>
  </si>
  <si>
    <t>A402020</t>
  </si>
  <si>
    <t>A403010</t>
  </si>
  <si>
    <t>A404010</t>
  </si>
  <si>
    <t>A404020</t>
  </si>
  <si>
    <t>A404030</t>
  </si>
  <si>
    <t>A404040</t>
  </si>
  <si>
    <t>A404050</t>
  </si>
  <si>
    <t>A405010</t>
  </si>
  <si>
    <t>A405020</t>
  </si>
  <si>
    <t>A405030</t>
  </si>
  <si>
    <t>A405040</t>
  </si>
  <si>
    <t>A406010</t>
  </si>
  <si>
    <t>A406020</t>
  </si>
  <si>
    <t>A407010</t>
  </si>
  <si>
    <t>A408010</t>
  </si>
  <si>
    <t>A409010</t>
  </si>
  <si>
    <t>A410010</t>
  </si>
  <si>
    <t>A412010</t>
  </si>
  <si>
    <t>A501010</t>
  </si>
  <si>
    <t>A502010</t>
  </si>
  <si>
    <t>A503010</t>
  </si>
  <si>
    <t>A504010</t>
  </si>
  <si>
    <t>A505010</t>
  </si>
  <si>
    <t>A506010</t>
  </si>
  <si>
    <t>A507010</t>
  </si>
  <si>
    <t>A508010</t>
  </si>
  <si>
    <t>A509010</t>
  </si>
  <si>
    <t>A510010</t>
  </si>
  <si>
    <t>A601010</t>
  </si>
  <si>
    <t>A602010</t>
  </si>
  <si>
    <t>A603010</t>
  </si>
  <si>
    <t>A604010</t>
  </si>
  <si>
    <t>A605010</t>
  </si>
  <si>
    <t>A606010</t>
  </si>
  <si>
    <t>A607010</t>
  </si>
  <si>
    <t>A608010</t>
  </si>
  <si>
    <t>A609010</t>
  </si>
  <si>
    <t>A610010</t>
  </si>
  <si>
    <t>A611010</t>
  </si>
  <si>
    <t>A612010</t>
  </si>
  <si>
    <t>A613010</t>
  </si>
  <si>
    <t>A614010</t>
  </si>
  <si>
    <t>A701010</t>
  </si>
  <si>
    <t>A702010</t>
  </si>
  <si>
    <t>A703010</t>
  </si>
  <si>
    <t>A704010</t>
  </si>
  <si>
    <t>A705010</t>
  </si>
  <si>
    <t>A706010</t>
  </si>
  <si>
    <t>A707010</t>
  </si>
  <si>
    <t>A707020</t>
  </si>
  <si>
    <t>A707030</t>
  </si>
  <si>
    <t>A707040</t>
  </si>
  <si>
    <t>A707050</t>
  </si>
  <si>
    <t>A707060</t>
  </si>
  <si>
    <t>A708010</t>
  </si>
  <si>
    <t>A709010</t>
  </si>
  <si>
    <t>A710010</t>
  </si>
  <si>
    <t>A801010</t>
  </si>
  <si>
    <t>A802110</t>
  </si>
  <si>
    <t>A991010</t>
  </si>
  <si>
    <t>A991020</t>
  </si>
  <si>
    <t>A991030</t>
  </si>
  <si>
    <t>A991040</t>
  </si>
  <si>
    <t>A991050</t>
  </si>
  <si>
    <t>A991060</t>
  </si>
  <si>
    <t>A991070</t>
  </si>
  <si>
    <t>A991080</t>
  </si>
  <si>
    <t>A991090</t>
  </si>
  <si>
    <t>A991100</t>
  </si>
  <si>
    <t>A991110</t>
  </si>
  <si>
    <t>A991120</t>
  </si>
  <si>
    <t>A991130</t>
  </si>
  <si>
    <t>A991140</t>
  </si>
  <si>
    <t>A995010</t>
  </si>
  <si>
    <t>A995020</t>
  </si>
  <si>
    <t>A995030</t>
  </si>
  <si>
    <t>A995040</t>
  </si>
  <si>
    <t>A995050</t>
  </si>
  <si>
    <t>A995060</t>
  </si>
  <si>
    <t>A995070</t>
  </si>
  <si>
    <t>Responsible (From OBS)</t>
  </si>
  <si>
    <t>Proposed Control Account</t>
  </si>
  <si>
    <t>BRIP410000</t>
  </si>
  <si>
    <t>Leah Mckenzie</t>
  </si>
  <si>
    <t>BRIP410010</t>
  </si>
  <si>
    <t>Jason Long</t>
  </si>
  <si>
    <t>BRIP410020</t>
  </si>
  <si>
    <t xml:space="preserve">Head of Assets &amp; Engineering </t>
  </si>
  <si>
    <t>BRIP410030</t>
  </si>
  <si>
    <t>Kelly Palmer</t>
  </si>
  <si>
    <t>BRIP410040</t>
  </si>
  <si>
    <t>Mike Wells</t>
  </si>
  <si>
    <t>BRIP410050</t>
  </si>
  <si>
    <t>Andrew Nolan</t>
  </si>
  <si>
    <t>BRIP410060</t>
  </si>
  <si>
    <t>Julie Spencer</t>
  </si>
  <si>
    <t>BRIP410070</t>
  </si>
  <si>
    <t>Head of Land (Darryl Pascal)</t>
  </si>
  <si>
    <t>BRIP410080</t>
  </si>
  <si>
    <t>Tracey Lyons</t>
  </si>
  <si>
    <t>BRIP410090</t>
  </si>
  <si>
    <t xml:space="preserve">Finton Moore </t>
  </si>
  <si>
    <t>BRIP410100</t>
  </si>
  <si>
    <t>BRIP411000</t>
  </si>
  <si>
    <t>BRIP411010</t>
  </si>
  <si>
    <t>BRIP411020</t>
  </si>
  <si>
    <t>BRIP411030</t>
  </si>
  <si>
    <t>BRIP411040</t>
  </si>
  <si>
    <t xml:space="preserve">Erin McCormick </t>
  </si>
  <si>
    <t>BRIP411050</t>
  </si>
  <si>
    <t>BRIP415020</t>
  </si>
  <si>
    <t>BRIP411060</t>
  </si>
  <si>
    <t>BRIP411070</t>
  </si>
  <si>
    <t>BRIP412000</t>
  </si>
  <si>
    <t>Bradley Norwood</t>
  </si>
  <si>
    <t>BRIP412010</t>
  </si>
  <si>
    <t>BRIP412020</t>
  </si>
  <si>
    <t>BRIP412030</t>
  </si>
  <si>
    <t>BRIP412040</t>
  </si>
  <si>
    <t>BRIP412050</t>
  </si>
  <si>
    <t>BRIP412060</t>
  </si>
  <si>
    <t>BRIP412070</t>
  </si>
  <si>
    <t>BRIP412080</t>
  </si>
  <si>
    <t>BRIP413000</t>
  </si>
  <si>
    <t>BRIP413010</t>
  </si>
  <si>
    <t>BRIP413020</t>
  </si>
  <si>
    <t>BRIP413030</t>
  </si>
  <si>
    <t>BRIP413040</t>
  </si>
  <si>
    <t>BRIP413050</t>
  </si>
  <si>
    <t>BRIP413060</t>
  </si>
  <si>
    <t>BRIP413070</t>
  </si>
  <si>
    <t>BRIP413080</t>
  </si>
  <si>
    <t>BRIP413090</t>
  </si>
  <si>
    <t>BRIP413100</t>
  </si>
  <si>
    <t>BRIP413110</t>
  </si>
  <si>
    <t>Head of Indigeneous Partnerships Vacant</t>
  </si>
  <si>
    <t>BRIP413120</t>
  </si>
  <si>
    <t>BRIP413130</t>
  </si>
  <si>
    <t>BRIP413140</t>
  </si>
  <si>
    <t>BRIP414000</t>
  </si>
  <si>
    <t>BRIP414010</t>
  </si>
  <si>
    <t>BRIP414020</t>
  </si>
  <si>
    <t>BRIP414030</t>
  </si>
  <si>
    <t>BRIP414040</t>
  </si>
  <si>
    <t>BRIP414050</t>
  </si>
  <si>
    <t>BRIP414060</t>
  </si>
  <si>
    <t>BRIP414070</t>
  </si>
  <si>
    <t>BRIP414080</t>
  </si>
  <si>
    <t>BRIP414090</t>
  </si>
  <si>
    <t>BRIP416000</t>
  </si>
  <si>
    <t>Head of Land</t>
  </si>
  <si>
    <t>BRIP416010</t>
  </si>
  <si>
    <t>BRIP416020</t>
  </si>
  <si>
    <t>BRIP416030</t>
  </si>
  <si>
    <t>BRIP417000</t>
  </si>
  <si>
    <t>BRIP417010</t>
  </si>
  <si>
    <t>BRIP415010</t>
  </si>
  <si>
    <t>BRIP415040</t>
  </si>
  <si>
    <t>BRIP417020</t>
  </si>
  <si>
    <t>BRIP417030</t>
  </si>
  <si>
    <t>Ashlen Naicker</t>
  </si>
  <si>
    <t>BRIP417040</t>
  </si>
  <si>
    <t>Head of People and Capability</t>
  </si>
  <si>
    <t>BRIP415030</t>
  </si>
  <si>
    <t>BRIP417050</t>
  </si>
  <si>
    <t>BRIP417060</t>
  </si>
  <si>
    <t>Amy Treble</t>
  </si>
  <si>
    <t>BRIP417070</t>
  </si>
  <si>
    <t>BRIP417080</t>
  </si>
  <si>
    <t>BRIP417090</t>
  </si>
  <si>
    <t>BRIP417100</t>
  </si>
  <si>
    <t>BRIP417110</t>
  </si>
  <si>
    <t>BRIP417120</t>
  </si>
  <si>
    <t>BRIP417130</t>
  </si>
  <si>
    <t>BRIP417140</t>
  </si>
  <si>
    <t>BRIP417150</t>
  </si>
  <si>
    <t>BRIP418000</t>
  </si>
  <si>
    <t>BRIP418010</t>
  </si>
  <si>
    <t>BRIP418020</t>
  </si>
  <si>
    <t>BRIP418030</t>
  </si>
  <si>
    <t>BRIP420100</t>
  </si>
  <si>
    <t>BRIP420110</t>
  </si>
  <si>
    <t>BRIP420120</t>
  </si>
  <si>
    <t>BRIP420130</t>
  </si>
  <si>
    <t>BRIP420140</t>
  </si>
  <si>
    <t>BRIP420200</t>
  </si>
  <si>
    <t>BRIP420210</t>
  </si>
  <si>
    <t>BRIP420220</t>
  </si>
  <si>
    <t>BRIP420230</t>
  </si>
  <si>
    <t>03</t>
  </si>
  <si>
    <t>BRIP420300</t>
  </si>
  <si>
    <t>BRIP420310</t>
  </si>
  <si>
    <t>BRIP420320</t>
  </si>
  <si>
    <t>BRIP420330</t>
  </si>
  <si>
    <t>BRIP420340</t>
  </si>
  <si>
    <t>Clifford Hookham</t>
  </si>
  <si>
    <t>BRIP420350</t>
  </si>
  <si>
    <t>BRIP420360</t>
  </si>
  <si>
    <t>BRIP420370</t>
  </si>
  <si>
    <t>BRIP420380</t>
  </si>
  <si>
    <t>04</t>
  </si>
  <si>
    <t>BRIP420400</t>
  </si>
  <si>
    <t>BRIP420410</t>
  </si>
  <si>
    <t>BRIP420420</t>
  </si>
  <si>
    <t>BRIP420430</t>
  </si>
  <si>
    <t>BRIP420440</t>
  </si>
  <si>
    <t>05</t>
  </si>
  <si>
    <t>BRIP420500</t>
  </si>
  <si>
    <t>BRIP420510</t>
  </si>
  <si>
    <t>BRIP420520</t>
  </si>
  <si>
    <t>BRIP420530</t>
  </si>
  <si>
    <t>06</t>
  </si>
  <si>
    <t>BRIP420600</t>
  </si>
  <si>
    <t>BRIP420610</t>
  </si>
  <si>
    <t>BRIP420620</t>
  </si>
  <si>
    <t>07</t>
  </si>
  <si>
    <t>BRIP420700</t>
  </si>
  <si>
    <t>BRIP420710</t>
  </si>
  <si>
    <t>BRIP420720</t>
  </si>
  <si>
    <t>10</t>
  </si>
  <si>
    <t>BRIP421000</t>
  </si>
  <si>
    <t>BRIP421010</t>
  </si>
  <si>
    <t>BRIP421020</t>
  </si>
  <si>
    <t>BRIP421030</t>
  </si>
  <si>
    <t>BRIP421040</t>
  </si>
  <si>
    <t>BRIP421050</t>
  </si>
  <si>
    <t>BRIP421060</t>
  </si>
  <si>
    <t>BRIP421070</t>
  </si>
  <si>
    <t>BRIP421080</t>
  </si>
  <si>
    <t>BRIP421090</t>
  </si>
  <si>
    <t>BRIP421100</t>
  </si>
  <si>
    <t>BRIP421110</t>
  </si>
  <si>
    <t>BRIP421120</t>
  </si>
  <si>
    <t>BRIP421200</t>
  </si>
  <si>
    <t>BRIP421210</t>
  </si>
  <si>
    <t>BRIP421220</t>
  </si>
  <si>
    <t>BRIP421300</t>
  </si>
  <si>
    <t>BRIP421310</t>
  </si>
  <si>
    <t>BRIP421320</t>
  </si>
  <si>
    <t>BRIP421400</t>
  </si>
  <si>
    <t>BRIP421410</t>
  </si>
  <si>
    <t>BRIP421420</t>
  </si>
  <si>
    <t>BRIP421500</t>
  </si>
  <si>
    <t>BRIP421510</t>
  </si>
  <si>
    <t>BRIP421520</t>
  </si>
  <si>
    <t>BRIP421600</t>
  </si>
  <si>
    <t>BRIP421610</t>
  </si>
  <si>
    <t>BRIP421700</t>
  </si>
  <si>
    <t>Steve Pickering</t>
  </si>
  <si>
    <t>BRIP421710</t>
  </si>
  <si>
    <t>BRIP421800</t>
  </si>
  <si>
    <t>BRIP421810</t>
  </si>
  <si>
    <t>BRIP421900</t>
  </si>
  <si>
    <t>BRIP421910</t>
  </si>
  <si>
    <t>BRIP422000</t>
  </si>
  <si>
    <t>BRIP422010</t>
  </si>
  <si>
    <t>BRIP422100</t>
  </si>
  <si>
    <t>BRIP422110</t>
  </si>
  <si>
    <t>BRIP422200</t>
  </si>
  <si>
    <t>BRIP422210</t>
  </si>
  <si>
    <t>BRIP422300</t>
  </si>
  <si>
    <t>BRIP423010</t>
  </si>
  <si>
    <t>BRIP430100</t>
  </si>
  <si>
    <t>Shannon Green</t>
  </si>
  <si>
    <t>BRIP430110</t>
  </si>
  <si>
    <t>BRIP430200</t>
  </si>
  <si>
    <t>BRIP430210</t>
  </si>
  <si>
    <t>BRIP431000</t>
  </si>
  <si>
    <t>BRIP431010</t>
  </si>
  <si>
    <t>BRIP431020</t>
  </si>
  <si>
    <t>BRIP431030</t>
  </si>
  <si>
    <t>BRIP431040</t>
  </si>
  <si>
    <t>BRIP431050</t>
  </si>
  <si>
    <t>BRIP431060</t>
  </si>
  <si>
    <t>BRIP431070</t>
  </si>
  <si>
    <t>BRIP431080</t>
  </si>
  <si>
    <t>BRIP431090</t>
  </si>
  <si>
    <t>BRIP431100</t>
  </si>
  <si>
    <t>BRIP431110</t>
  </si>
  <si>
    <t>BRIP431120</t>
  </si>
  <si>
    <t>BRIP431130</t>
  </si>
  <si>
    <t>BRIP431140</t>
  </si>
  <si>
    <t>BRIP432000</t>
  </si>
  <si>
    <t>BRIP432010</t>
  </si>
  <si>
    <t>BRIP432020</t>
  </si>
  <si>
    <t>BRIP432030</t>
  </si>
  <si>
    <t>BRIP432040</t>
  </si>
  <si>
    <t>BRIP432050</t>
  </si>
  <si>
    <t>BRIP432060</t>
  </si>
  <si>
    <t>BRIP432070</t>
  </si>
  <si>
    <t>BRIP432080</t>
  </si>
  <si>
    <t>BRIP432090</t>
  </si>
  <si>
    <t>BRIP432100</t>
  </si>
  <si>
    <t>BRIP432110</t>
  </si>
  <si>
    <t>BRIP432120</t>
  </si>
  <si>
    <t>BRIP432130</t>
  </si>
  <si>
    <t>BRIP432140</t>
  </si>
  <si>
    <t>BRIP433000</t>
  </si>
  <si>
    <t>BRIP433010</t>
  </si>
  <si>
    <t>BRIP433020</t>
  </si>
  <si>
    <t>BRIP434000</t>
  </si>
  <si>
    <t>BRIP434010</t>
  </si>
  <si>
    <t>BRIP435000</t>
  </si>
  <si>
    <t>BRIP435010</t>
  </si>
  <si>
    <t>BRIP436000</t>
  </si>
  <si>
    <t>Split Upstream/Downstream</t>
  </si>
  <si>
    <t>BRIP436010</t>
  </si>
  <si>
    <t>New</t>
  </si>
  <si>
    <t>BRIP437000</t>
  </si>
  <si>
    <t>BRIP437010</t>
  </si>
  <si>
    <t>BRIP440100</t>
  </si>
  <si>
    <t>BRIP440110</t>
  </si>
  <si>
    <t>BRIP440200</t>
  </si>
  <si>
    <t>Split for Main Facility/OEM</t>
  </si>
  <si>
    <t>BRIP440210</t>
  </si>
  <si>
    <t>BRIP440300</t>
  </si>
  <si>
    <t>BRIP440310</t>
  </si>
  <si>
    <t>BRIP440400</t>
  </si>
  <si>
    <t>BRIP440410</t>
  </si>
  <si>
    <t>BRIP440420</t>
  </si>
  <si>
    <t>BRIP440430</t>
  </si>
  <si>
    <t>BRIP440440</t>
  </si>
  <si>
    <t>BRIP440450</t>
  </si>
  <si>
    <t>BRIP440500</t>
  </si>
  <si>
    <t>BRIP440510</t>
  </si>
  <si>
    <t>BRIP440520</t>
  </si>
  <si>
    <t>BRIP440530</t>
  </si>
  <si>
    <t>BRIP440540</t>
  </si>
  <si>
    <t>BRIP440600</t>
  </si>
  <si>
    <t>BRIP440610</t>
  </si>
  <si>
    <t>BRIP440620</t>
  </si>
  <si>
    <t>BRIP440700</t>
  </si>
  <si>
    <t>BRIP440710</t>
  </si>
  <si>
    <t>08</t>
  </si>
  <si>
    <t>BRIP440800</t>
  </si>
  <si>
    <t>BRIP440810</t>
  </si>
  <si>
    <t>09</t>
  </si>
  <si>
    <t>BRIP440900</t>
  </si>
  <si>
    <t>BRIP440910</t>
  </si>
  <si>
    <t>BRIP441000</t>
  </si>
  <si>
    <t>BRIP441010</t>
  </si>
  <si>
    <t>11</t>
  </si>
  <si>
    <t>BRIP441100</t>
  </si>
  <si>
    <t>BRIP441110</t>
  </si>
  <si>
    <t>BRIP450100</t>
  </si>
  <si>
    <t>BRIP450110</t>
  </si>
  <si>
    <t>BRIP450200</t>
  </si>
  <si>
    <t>BRIP450210</t>
  </si>
  <si>
    <t>BRIP450300</t>
  </si>
  <si>
    <t>BRIP450310</t>
  </si>
  <si>
    <t>BRIP450400</t>
  </si>
  <si>
    <t>BRIP450410</t>
  </si>
  <si>
    <t>BRIP450500</t>
  </si>
  <si>
    <t>BRIP450510</t>
  </si>
  <si>
    <t>BRIP450600</t>
  </si>
  <si>
    <t>BRIP450610</t>
  </si>
  <si>
    <t>BRIP450700</t>
  </si>
  <si>
    <t>BRIP450710</t>
  </si>
  <si>
    <t>BRIP450800</t>
  </si>
  <si>
    <t>BRIP450810</t>
  </si>
  <si>
    <t>BRIP450900</t>
  </si>
  <si>
    <t>BRIP450910</t>
  </si>
  <si>
    <t>BRIP451000</t>
  </si>
  <si>
    <t>BRIP451010</t>
  </si>
  <si>
    <t>BRIP460100</t>
  </si>
  <si>
    <t>BRIP460110</t>
  </si>
  <si>
    <t>BRIP460200</t>
  </si>
  <si>
    <t>BRIP460210</t>
  </si>
  <si>
    <t>BRIP460300</t>
  </si>
  <si>
    <t>BRIP460310</t>
  </si>
  <si>
    <t>BRIP460400</t>
  </si>
  <si>
    <t>BRIP460410</t>
  </si>
  <si>
    <t>BRIP460500</t>
  </si>
  <si>
    <t>BRIP460510</t>
  </si>
  <si>
    <t>BRIP460600</t>
  </si>
  <si>
    <t>BRIP460610</t>
  </si>
  <si>
    <t>BRIP460700</t>
  </si>
  <si>
    <t>BRIP460710</t>
  </si>
  <si>
    <t>BRIP460800</t>
  </si>
  <si>
    <t>BRIP460810</t>
  </si>
  <si>
    <t>BRIP460900</t>
  </si>
  <si>
    <t>BRIP460910</t>
  </si>
  <si>
    <t>BRIP461000</t>
  </si>
  <si>
    <t>BRIP461010</t>
  </si>
  <si>
    <t>BRIP461100</t>
  </si>
  <si>
    <t>BRIP461110</t>
  </si>
  <si>
    <t>12</t>
  </si>
  <si>
    <t>BRIP461200</t>
  </si>
  <si>
    <t>BRIP461210</t>
  </si>
  <si>
    <t>13</t>
  </si>
  <si>
    <t>BRIP461300</t>
  </si>
  <si>
    <t>BRIP461310</t>
  </si>
  <si>
    <t>14</t>
  </si>
  <si>
    <t>BRIP461400</t>
  </si>
  <si>
    <t>BRIP461410</t>
  </si>
  <si>
    <t>BRIP470100</t>
  </si>
  <si>
    <t>BRIP470110</t>
  </si>
  <si>
    <t>BRIP470200</t>
  </si>
  <si>
    <t>BRIP470210</t>
  </si>
  <si>
    <t>BRIP470300</t>
  </si>
  <si>
    <t>BRIP470310</t>
  </si>
  <si>
    <t>BRIP470400</t>
  </si>
  <si>
    <t>BRIP470410</t>
  </si>
  <si>
    <t>BRIP470500</t>
  </si>
  <si>
    <t>BRIP470510</t>
  </si>
  <si>
    <t>BRIP470600</t>
  </si>
  <si>
    <t>BRIP470610</t>
  </si>
  <si>
    <t>BRIP470700</t>
  </si>
  <si>
    <t>BRIP470710</t>
  </si>
  <si>
    <t>BRIP470720</t>
  </si>
  <si>
    <t>BRIP470730</t>
  </si>
  <si>
    <t>BRIP470740</t>
  </si>
  <si>
    <t>BRIP470750</t>
  </si>
  <si>
    <t>BRIP470760</t>
  </si>
  <si>
    <t>BRIP470800</t>
  </si>
  <si>
    <t>BRIP470810</t>
  </si>
  <si>
    <t>BRIP470900</t>
  </si>
  <si>
    <t>BRIP470910</t>
  </si>
  <si>
    <t>BRIP471000</t>
  </si>
  <si>
    <t>BRIP471010</t>
  </si>
  <si>
    <t>BRIP480000</t>
  </si>
  <si>
    <t>BRIP480010</t>
  </si>
  <si>
    <t>BRIP480100</t>
  </si>
  <si>
    <t>BRIP480110</t>
  </si>
  <si>
    <t>91</t>
  </si>
  <si>
    <t>BRIP499100</t>
  </si>
  <si>
    <t>BRIP499110</t>
  </si>
  <si>
    <t>BRIP499120</t>
  </si>
  <si>
    <t>BRIP499130</t>
  </si>
  <si>
    <t>BRIP499140</t>
  </si>
  <si>
    <t>BRIP499150</t>
  </si>
  <si>
    <t>BRIP499160</t>
  </si>
  <si>
    <t>BRIP499170</t>
  </si>
  <si>
    <t>BRIP499180</t>
  </si>
  <si>
    <t>BRIP499190</t>
  </si>
  <si>
    <t>BRIP499200</t>
  </si>
  <si>
    <t>BRIP499210</t>
  </si>
  <si>
    <t>BRIP499220</t>
  </si>
  <si>
    <t>BRIP499230</t>
  </si>
  <si>
    <t>BRIP499240</t>
  </si>
  <si>
    <t>95</t>
  </si>
  <si>
    <t>BRIP499500</t>
  </si>
  <si>
    <t>BRIP499510</t>
  </si>
  <si>
    <t>BRIP499520</t>
  </si>
  <si>
    <t>BRIP499530</t>
  </si>
  <si>
    <t>BRIP499540</t>
  </si>
  <si>
    <t>BRIP499550</t>
  </si>
  <si>
    <t>BRIP499560</t>
  </si>
  <si>
    <t>BRIP499570</t>
  </si>
  <si>
    <t xml:space="preserve">Code Mapping </t>
  </si>
  <si>
    <t xml:space="preserve">Program ID </t>
  </si>
  <si>
    <t>WBS Level 1 - ID</t>
  </si>
  <si>
    <t>WBS Level 1</t>
  </si>
  <si>
    <t>WBS Level 2 - ID</t>
  </si>
  <si>
    <t>WBS Level 2</t>
  </si>
  <si>
    <t>WBS Level 3 - ID</t>
  </si>
  <si>
    <t>WBS Level 3</t>
  </si>
  <si>
    <t>L4 Code</t>
  </si>
  <si>
    <t>L5 Code</t>
  </si>
  <si>
    <t>NEW WBS ID</t>
  </si>
  <si>
    <t>WBS Level</t>
  </si>
  <si>
    <t>CONTROL ACCOUNT</t>
  </si>
  <si>
    <t xml:space="preserve">Current WBS </t>
  </si>
  <si>
    <t xml:space="preserve">Estimate </t>
  </si>
  <si>
    <t>Prism Code</t>
  </si>
  <si>
    <t>WFP</t>
  </si>
  <si>
    <t>WFP $</t>
  </si>
  <si>
    <t xml:space="preserve">Program </t>
  </si>
  <si>
    <t>00000</t>
  </si>
  <si>
    <t>EGM Corporate</t>
  </si>
  <si>
    <t>Finance/Corporate</t>
  </si>
  <si>
    <t>Finance (Staff)</t>
  </si>
  <si>
    <t>Finance (Contractors)</t>
  </si>
  <si>
    <t>Assets and Engineering</t>
  </si>
  <si>
    <t>Finance (Expenses &amp; Fees)</t>
  </si>
  <si>
    <t>CEO Office</t>
  </si>
  <si>
    <t>ICT (Staff)</t>
  </si>
  <si>
    <t>ICT</t>
  </si>
  <si>
    <t>Commercial</t>
  </si>
  <si>
    <t>ICT (Contractors)</t>
  </si>
  <si>
    <t>Communications and Stakeholder Engagement</t>
  </si>
  <si>
    <t>Legal (Staff)</t>
  </si>
  <si>
    <t>Erin McCormick</t>
  </si>
  <si>
    <t>Legal, Risk and Governance</t>
  </si>
  <si>
    <t>Corporate</t>
  </si>
  <si>
    <r>
      <t xml:space="preserve">Legal (Contractors </t>
    </r>
    <r>
      <rPr>
        <sz val="11"/>
        <color rgb="FFFF0000"/>
        <rFont val="Calibri"/>
        <family val="2"/>
        <scheme val="minor"/>
      </rPr>
      <t>-  Capital)</t>
    </r>
  </si>
  <si>
    <t>Legal (Contractors - Operating)</t>
  </si>
  <si>
    <t>Legal (Expenses &amp; Fees)</t>
  </si>
  <si>
    <t>Development</t>
  </si>
  <si>
    <t>People and Capability (Staff)</t>
  </si>
  <si>
    <t>Marissa Heggie</t>
  </si>
  <si>
    <t>People and Culture</t>
  </si>
  <si>
    <t>People and Capability (Contractors)</t>
  </si>
  <si>
    <t>Environment and Approvals - B</t>
  </si>
  <si>
    <t>People and Capability (Expenses &amp; Fees)</t>
  </si>
  <si>
    <t>Environment and Approvals - PB</t>
  </si>
  <si>
    <t>Procurement (Contractors)</t>
  </si>
  <si>
    <t>Jessica Oxford</t>
  </si>
  <si>
    <t>ESC</t>
  </si>
  <si>
    <t>Procurement (Staff)</t>
  </si>
  <si>
    <t>Procurement</t>
  </si>
  <si>
    <t>Finance</t>
  </si>
  <si>
    <t xml:space="preserve">EGM Commercial </t>
  </si>
  <si>
    <t>Government Relations and Policy</t>
  </si>
  <si>
    <t>Commercial - Procurement (Staff)</t>
  </si>
  <si>
    <t xml:space="preserve">Health &amp; Safety </t>
  </si>
  <si>
    <t xml:space="preserve">Commercial - Contract Management (Staff) </t>
  </si>
  <si>
    <t>Commercial - Procurement (Contractors)</t>
  </si>
  <si>
    <t xml:space="preserve">Commercial - Contract Management (Contractors) </t>
  </si>
  <si>
    <t xml:space="preserve">Integration </t>
  </si>
  <si>
    <t>PMO (Staff)</t>
  </si>
  <si>
    <t>PMO</t>
  </si>
  <si>
    <t>Land</t>
  </si>
  <si>
    <t xml:space="preserve">PMO (Contractors) </t>
  </si>
  <si>
    <t xml:space="preserve">EGM Development </t>
  </si>
  <si>
    <t>Development Pioneer Burdekin Project (Staff)</t>
  </si>
  <si>
    <t>Trish Auld</t>
  </si>
  <si>
    <t xml:space="preserve">Integration (Staff) </t>
  </si>
  <si>
    <t>Paul Smith</t>
  </si>
  <si>
    <t>Quality and Assurance (Staff)</t>
  </si>
  <si>
    <t>Fintan Moore</t>
  </si>
  <si>
    <t>Quality &amp; Assurance</t>
  </si>
  <si>
    <t>Strategy and Planning (Staff)</t>
  </si>
  <si>
    <t>Chris Gwynne</t>
  </si>
  <si>
    <t>Strategy and Planning</t>
  </si>
  <si>
    <t>Tracey Lines</t>
  </si>
  <si>
    <t>Health, Safety and Wellbeing (Staff)</t>
  </si>
  <si>
    <t xml:space="preserve">Assets and Engineering (Staff) </t>
  </si>
  <si>
    <t>TBD</t>
  </si>
  <si>
    <t xml:space="preserve">EGM Delivery </t>
  </si>
  <si>
    <t xml:space="preserve">Delivery (Staff) </t>
  </si>
  <si>
    <t>Geoff Scott</t>
  </si>
  <si>
    <t>Delivery Contractors</t>
  </si>
  <si>
    <t>EGM Communication, Stakeholder 
Engagement and Environment</t>
  </si>
  <si>
    <t>Juile Spencer</t>
  </si>
  <si>
    <t>Community and Stakeholder (Contractors)</t>
  </si>
  <si>
    <t xml:space="preserve">Environment (Contractors) </t>
  </si>
  <si>
    <t xml:space="preserve">Damien Brown </t>
  </si>
  <si>
    <t xml:space="preserve">Land (Staff) </t>
  </si>
  <si>
    <t xml:space="preserve">Andrew Nolan </t>
  </si>
  <si>
    <t xml:space="preserve">Indigenous Partnership (Staff) </t>
  </si>
  <si>
    <t>Natasha Patterson</t>
  </si>
  <si>
    <t xml:space="preserve">Government Relations and Policy (Staff) </t>
  </si>
  <si>
    <t xml:space="preserve">Government Relations and Policy (Contractors) </t>
  </si>
  <si>
    <t>Mike Foster</t>
  </si>
  <si>
    <t>CEO</t>
  </si>
  <si>
    <t>CEO &amp; EGM Staff</t>
  </si>
  <si>
    <t xml:space="preserve">Kieran Cusack </t>
  </si>
  <si>
    <t>CEO &amp; EGM (Expenses and Events)</t>
  </si>
  <si>
    <t xml:space="preserve">Offices and Facilities </t>
  </si>
  <si>
    <t>Vehicles and Transport</t>
  </si>
  <si>
    <t xml:space="preserve">Tax expenses </t>
  </si>
  <si>
    <t>Escalation  &amp; Escalation</t>
  </si>
  <si>
    <t xml:space="preserve">Close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</si>
</sst>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[$-F800]dddd\,\ mmmm\ dd\,\ yyyy"/>
    <numFmt numFmtId="168" formatCode="[$-C09]dd\-mmmm\-yyyy;@"/>
    <numFmt numFmtId="169" formatCode="_-* #,##0_-;\-* #,##0_-;_-* &quot;-&quot;??_-;_-@_-"/>
  </numFmts>
  <fonts count="2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20"/>
      <color rgb="FF32565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2565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ptos Display"/>
      <family val="2"/>
    </font>
    <font>
      <b/>
      <i/>
      <sz val="12"/>
      <color theme="1"/>
      <name val="Aptos Display"/>
      <family val="2"/>
    </font>
    <font>
      <sz val="11"/>
      <color rgb="FFFF0000"/>
      <name val="Calibri"/>
      <family val="2"/>
      <scheme val="minor"/>
    </font>
    <font>
      <sz val="11"/>
      <color rgb="FF325652"/>
      <name val="Calibri"/>
      <family val="2"/>
      <scheme val="minor"/>
    </font>
    <font>
      <sz val="11"/>
      <color rgb="FF60C3AD"/>
      <name val="Calibri"/>
      <family val="2"/>
      <scheme val="minor"/>
    </font>
    <font>
      <sz val="11"/>
      <color rgb="FF63A8CC"/>
      <name val="Calibri"/>
      <family val="2"/>
      <scheme val="minor"/>
    </font>
    <font>
      <sz val="11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5652"/>
        <bgColor indexed="64"/>
      </patternFill>
    </fill>
    <fill>
      <patternFill patternType="solid">
        <fgColor rgb="FF60C3AD"/>
        <bgColor indexed="64"/>
      </patternFill>
    </fill>
    <fill>
      <patternFill patternType="solid">
        <fgColor rgb="FF63A8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BFC5D2"/>
      </left>
      <right style="thin">
        <color rgb="FFBFC5D2"/>
      </right>
      <top style="thin">
        <color rgb="FFBFC5D2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/>
      <top/>
      <bottom/>
      <diagonal/>
    </border>
  </borders>
  <cellStyleXfs count="4">
    <xf numFmtId="0" fontId="0" fillId="0" borderId="0"/>
    <xf numFmtId="0" fontId="2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</cellStyleXfs>
  <cellXfs count="189">
    <xf numFmtId="0" fontId="0" fillId="0" borderId="0" xfId="0"/>
    <xf numFmtId="0" fontId="0" fillId="6" borderId="0" xfId="0" applyFill="1"/>
    <xf numFmtId="0" fontId="4" fillId="6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 indent="2"/>
    </xf>
    <xf numFmtId="0" fontId="9" fillId="2" borderId="1" xfId="0" applyFont="1" applyFill="1" applyBorder="1" applyAlignment="1">
      <alignment horizontal="left" vertical="center" indent="2"/>
    </xf>
    <xf numFmtId="0" fontId="9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indent="2"/>
    </xf>
    <xf numFmtId="0" fontId="9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indent="2"/>
    </xf>
    <xf numFmtId="0" fontId="9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indent="2"/>
    </xf>
    <xf numFmtId="0" fontId="9" fillId="5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left" vertical="center" indent="2"/>
    </xf>
    <xf numFmtId="0" fontId="9" fillId="13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vertical="center"/>
    </xf>
    <xf numFmtId="0" fontId="8" fillId="6" borderId="0" xfId="0" applyFont="1" applyFill="1" applyAlignment="1">
      <alignment horizontal="left" vertical="center"/>
    </xf>
    <xf numFmtId="0" fontId="8" fillId="6" borderId="3" xfId="0" applyFont="1" applyFill="1" applyBorder="1" applyAlignment="1">
      <alignment horizontal="left" vertical="center" indent="2"/>
    </xf>
    <xf numFmtId="0" fontId="8" fillId="6" borderId="3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 indent="2"/>
    </xf>
    <xf numFmtId="0" fontId="5" fillId="1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9" fillId="15" borderId="1" xfId="0" applyFont="1" applyFill="1" applyBorder="1" applyAlignment="1">
      <alignment horizontal="left" vertical="center" indent="2"/>
    </xf>
    <xf numFmtId="0" fontId="9" fillId="15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 indent="2"/>
    </xf>
    <xf numFmtId="0" fontId="9" fillId="12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left" vertical="center" indent="2"/>
    </xf>
    <xf numFmtId="0" fontId="9" fillId="16" borderId="1" xfId="0" applyFont="1" applyFill="1" applyBorder="1" applyAlignment="1">
      <alignment horizontal="left" vertical="center"/>
    </xf>
    <xf numFmtId="0" fontId="10" fillId="6" borderId="0" xfId="0" applyFont="1" applyFill="1" applyAlignment="1">
      <alignment vertical="center"/>
    </xf>
    <xf numFmtId="0" fontId="9" fillId="17" borderId="1" xfId="0" applyFont="1" applyFill="1" applyBorder="1" applyAlignment="1">
      <alignment horizontal="left" vertical="center" indent="2"/>
    </xf>
    <xf numFmtId="0" fontId="9" fillId="17" borderId="1" xfId="0" applyFont="1" applyFill="1" applyBorder="1" applyAlignment="1">
      <alignment horizontal="left" vertical="center"/>
    </xf>
    <xf numFmtId="0" fontId="9" fillId="1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9" fillId="17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19" borderId="0" xfId="0" applyFill="1"/>
    <xf numFmtId="169" fontId="0" fillId="0" borderId="0" xfId="2" applyNumberFormat="1" applyFont="1"/>
    <xf numFmtId="0" fontId="0" fillId="20" borderId="0" xfId="0" applyFill="1"/>
    <xf numFmtId="0" fontId="14" fillId="2" borderId="0" xfId="0" applyFont="1" applyFill="1"/>
    <xf numFmtId="0" fontId="9" fillId="21" borderId="0" xfId="0" applyFont="1" applyFill="1" applyAlignment="1">
      <alignment horizontal="left" vertical="center"/>
    </xf>
    <xf numFmtId="0" fontId="9" fillId="21" borderId="0" xfId="0" quotePrefix="1" applyFont="1" applyFill="1" applyAlignment="1">
      <alignment horizontal="center" vertical="center"/>
    </xf>
    <xf numFmtId="0" fontId="9" fillId="21" borderId="0" xfId="0" applyFont="1" applyFill="1" applyAlignment="1">
      <alignment horizontal="center" vertical="center"/>
    </xf>
    <xf numFmtId="169" fontId="0" fillId="0" borderId="0" xfId="2" applyNumberFormat="1" applyFont="1" applyFill="1"/>
    <xf numFmtId="165" fontId="0" fillId="0" borderId="0" xfId="0" applyNumberFormat="1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164" fontId="0" fillId="0" borderId="0" xfId="0" applyNumberFormat="1"/>
    <xf numFmtId="0" fontId="0" fillId="20" borderId="0" xfId="0" applyFill="1" applyAlignment="1">
      <alignment horizontal="center"/>
    </xf>
    <xf numFmtId="0" fontId="0" fillId="0" borderId="0" xfId="0" applyAlignment="1">
      <alignment horizontal="left"/>
    </xf>
    <xf numFmtId="0" fontId="9" fillId="21" borderId="0" xfId="0" quotePrefix="1" applyFont="1" applyFill="1" applyAlignment="1">
      <alignment horizontal="left" vertical="center"/>
    </xf>
    <xf numFmtId="0" fontId="14" fillId="4" borderId="0" xfId="0" applyFont="1" applyFill="1"/>
    <xf numFmtId="0" fontId="15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/>
    </xf>
    <xf numFmtId="0" fontId="9" fillId="4" borderId="0" xfId="0" applyFont="1" applyFill="1" applyAlignment="1">
      <alignment horizontal="center"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12" fillId="0" borderId="0" xfId="0" applyFont="1"/>
    <xf numFmtId="0" fontId="0" fillId="22" borderId="0" xfId="0" applyFill="1"/>
    <xf numFmtId="0" fontId="9" fillId="22" borderId="1" xfId="0" applyFont="1" applyFill="1" applyBorder="1" applyAlignment="1">
      <alignment horizontal="left" vertical="center" indent="2"/>
    </xf>
    <xf numFmtId="0" fontId="9" fillId="22" borderId="1" xfId="0" applyFont="1" applyFill="1" applyBorder="1" applyAlignment="1">
      <alignment horizontal="left" vertical="center"/>
    </xf>
    <xf numFmtId="0" fontId="0" fillId="22" borderId="0" xfId="0" applyFill="1" applyAlignment="1">
      <alignment horizontal="center"/>
    </xf>
    <xf numFmtId="0" fontId="9" fillId="23" borderId="2" xfId="0" applyFont="1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23" borderId="0" xfId="0" applyFill="1"/>
    <xf numFmtId="0" fontId="9" fillId="23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 indent="2"/>
    </xf>
    <xf numFmtId="0" fontId="9" fillId="23" borderId="0" xfId="0" applyFont="1" applyFill="1" applyAlignment="1">
      <alignment horizontal="left" vertical="center"/>
    </xf>
    <xf numFmtId="0" fontId="9" fillId="10" borderId="2" xfId="0" quotePrefix="1" applyFont="1" applyFill="1" applyBorder="1" applyAlignment="1">
      <alignment horizontal="center" vertical="center"/>
    </xf>
    <xf numFmtId="0" fontId="0" fillId="22" borderId="0" xfId="0" quotePrefix="1" applyFill="1" applyAlignment="1">
      <alignment horizontal="center"/>
    </xf>
    <xf numFmtId="0" fontId="9" fillId="10" borderId="2" xfId="0" quotePrefix="1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9" fillId="22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5" fillId="6" borderId="5" xfId="0" applyFont="1" applyFill="1" applyBorder="1" applyAlignment="1">
      <alignment vertical="center"/>
    </xf>
    <xf numFmtId="0" fontId="15" fillId="6" borderId="6" xfId="0" applyFont="1" applyFill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169" fontId="0" fillId="0" borderId="0" xfId="3" applyNumberFormat="1" applyFont="1"/>
    <xf numFmtId="169" fontId="0" fillId="0" borderId="0" xfId="0" applyNumberFormat="1"/>
    <xf numFmtId="0" fontId="9" fillId="2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7" borderId="1" xfId="0" quotePrefix="1" applyFont="1" applyFill="1" applyBorder="1" applyAlignment="1">
      <alignment horizontal="center" vertical="center"/>
    </xf>
    <xf numFmtId="0" fontId="9" fillId="15" borderId="1" xfId="0" quotePrefix="1" applyFont="1" applyFill="1" applyBorder="1" applyAlignment="1">
      <alignment horizontal="center" vertical="center"/>
    </xf>
    <xf numFmtId="0" fontId="9" fillId="16" borderId="1" xfId="0" quotePrefix="1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18" borderId="0" xfId="0" applyFont="1" applyFill="1" applyAlignment="1">
      <alignment vertical="center"/>
    </xf>
    <xf numFmtId="0" fontId="9" fillId="25" borderId="2" xfId="0" applyFont="1" applyFill="1" applyBorder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9" fillId="18" borderId="1" xfId="0" applyFont="1" applyFill="1" applyBorder="1" applyAlignment="1">
      <alignment horizontal="left" vertical="center" indent="2"/>
    </xf>
    <xf numFmtId="0" fontId="9" fillId="18" borderId="1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9" fillId="26" borderId="1" xfId="0" applyFont="1" applyFill="1" applyBorder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" fillId="6" borderId="0" xfId="0" applyFont="1" applyFill="1" applyAlignment="1">
      <alignment horizontal="left" vertical="center"/>
    </xf>
    <xf numFmtId="0" fontId="9" fillId="24" borderId="2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9" fillId="10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 indent="2"/>
    </xf>
    <xf numFmtId="0" fontId="19" fillId="0" borderId="1" xfId="0" applyFont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13" fillId="7" borderId="0" xfId="0" applyFont="1" applyFill="1"/>
    <xf numFmtId="0" fontId="22" fillId="7" borderId="0" xfId="0" applyFont="1" applyFill="1"/>
    <xf numFmtId="0" fontId="23" fillId="8" borderId="0" xfId="0" applyFont="1" applyFill="1"/>
    <xf numFmtId="0" fontId="13" fillId="8" borderId="0" xfId="0" applyFont="1" applyFill="1"/>
    <xf numFmtId="0" fontId="24" fillId="9" borderId="0" xfId="0" applyFont="1" applyFill="1"/>
    <xf numFmtId="0" fontId="13" fillId="9" borderId="0" xfId="0" applyFont="1" applyFill="1"/>
    <xf numFmtId="0" fontId="12" fillId="0" borderId="0" xfId="0" applyFont="1" applyAlignment="1">
      <alignment horizontal="center"/>
    </xf>
    <xf numFmtId="0" fontId="13" fillId="7" borderId="0" xfId="0" applyFont="1" applyFill="1" applyAlignment="1">
      <alignment horizontal="center"/>
    </xf>
    <xf numFmtId="0" fontId="25" fillId="10" borderId="0" xfId="0" applyFont="1" applyFill="1"/>
    <xf numFmtId="0" fontId="14" fillId="10" borderId="0" xfId="0" applyFont="1" applyFill="1"/>
    <xf numFmtId="0" fontId="14" fillId="10" borderId="0" xfId="0" quotePrefix="1" applyFont="1" applyFill="1"/>
    <xf numFmtId="0" fontId="14" fillId="10" borderId="0" xfId="0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0" fillId="20" borderId="0" xfId="0" applyFill="1" applyAlignment="1">
      <alignment vertical="top"/>
    </xf>
    <xf numFmtId="0" fontId="14" fillId="9" borderId="0" xfId="0" applyFont="1" applyFill="1"/>
    <xf numFmtId="0" fontId="14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9" borderId="0" xfId="0" applyFont="1" applyFill="1" applyAlignment="1">
      <alignment horizontal="left" vertical="center"/>
    </xf>
    <xf numFmtId="0" fontId="25" fillId="10" borderId="0" xfId="0" applyFont="1" applyFill="1" applyAlignment="1">
      <alignment horizontal="left" vertical="center"/>
    </xf>
    <xf numFmtId="0" fontId="14" fillId="22" borderId="0" xfId="0" applyFont="1" applyFill="1" applyAlignment="1">
      <alignment horizontal="center" vertical="center"/>
    </xf>
    <xf numFmtId="0" fontId="14" fillId="22" borderId="0" xfId="0" quotePrefix="1" applyFont="1" applyFill="1" applyAlignment="1">
      <alignment horizontal="center" vertical="center"/>
    </xf>
    <xf numFmtId="0" fontId="14" fillId="2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21" fillId="2" borderId="0" xfId="1" applyFont="1" applyFill="1" applyAlignment="1">
      <alignment horizontal="left" vertical="center"/>
    </xf>
    <xf numFmtId="0" fontId="25" fillId="10" borderId="0" xfId="0" applyFont="1" applyFill="1" applyAlignment="1">
      <alignment horizontal="left" vertical="center" indent="2"/>
    </xf>
    <xf numFmtId="0" fontId="14" fillId="2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left" vertical="center"/>
    </xf>
    <xf numFmtId="0" fontId="25" fillId="9" borderId="0" xfId="0" applyFont="1" applyFill="1" applyAlignment="1">
      <alignment horizontal="left" vertical="center"/>
    </xf>
    <xf numFmtId="0" fontId="14" fillId="10" borderId="0" xfId="0" quotePrefix="1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22" borderId="0" xfId="0" applyFill="1" applyAlignment="1">
      <alignment horizontal="left"/>
    </xf>
    <xf numFmtId="0" fontId="0" fillId="23" borderId="0" xfId="0" applyFill="1" applyAlignment="1">
      <alignment horizontal="left"/>
    </xf>
    <xf numFmtId="169" fontId="0" fillId="23" borderId="0" xfId="3" applyNumberFormat="1" applyFont="1" applyFill="1"/>
    <xf numFmtId="0" fontId="12" fillId="0" borderId="0" xfId="0" applyFont="1" applyAlignment="1">
      <alignment horizontal="left" vertical="top" wrapText="1"/>
    </xf>
    <xf numFmtId="0" fontId="9" fillId="10" borderId="2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vertical="center" wrapText="1"/>
    </xf>
    <xf numFmtId="0" fontId="12" fillId="20" borderId="0" xfId="0" applyFont="1" applyFill="1" applyAlignment="1">
      <alignment vertical="top"/>
    </xf>
    <xf numFmtId="0" fontId="26" fillId="2" borderId="1" xfId="0" applyFont="1" applyFill="1" applyBorder="1" applyAlignment="1">
      <alignment horizontal="left" vertical="center"/>
    </xf>
    <xf numFmtId="0" fontId="17" fillId="18" borderId="7" xfId="0" applyFont="1" applyFill="1" applyBorder="1" applyAlignment="1">
      <alignment vertical="center"/>
    </xf>
    <xf numFmtId="0" fontId="17" fillId="18" borderId="0" xfId="0" applyFont="1" applyFill="1" applyAlignment="1">
      <alignment vertical="center"/>
    </xf>
    <xf numFmtId="167" fontId="6" fillId="6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68" fontId="6" fillId="18" borderId="0" xfId="0" applyNumberFormat="1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0" fillId="20" borderId="0" xfId="0" applyFill="1" applyAlignment="1">
      <alignment horizontal="center"/>
    </xf>
  </cellXfs>
  <cellStyles count="4">
    <cellStyle name="Comma" xfId="3" builtinId="3"/>
    <cellStyle name="Comma 2" xfId="2" xr:uid="{87B60888-573E-454F-B658-BE6C7A2328A2}"/>
    <cellStyle name="Normal" xfId="0" builtinId="0"/>
    <cellStyle name="Normal 2" xfId="1" xr:uid="{CBBBE918-84F4-4D4B-A2B5-0CDD7B76E5E5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A8CC"/>
      <color rgb="FF70AD47"/>
      <color rgb="FF60C3AD"/>
      <color rgb="FF325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3F2D0C7-C027-44C3-96FE-5778B1ABAAE7}" type="doc">
      <dgm:prSet loTypeId="urn:microsoft.com/office/officeart/2005/8/layout/pyramid1" loCatId="pyramid" qsTypeId="urn:microsoft.com/office/officeart/2005/8/quickstyle/simple1" qsCatId="simple" csTypeId="urn:microsoft.com/office/officeart/2005/8/colors/accent1_2" csCatId="accent1" phldr="1"/>
      <dgm:spPr/>
    </dgm:pt>
    <dgm:pt modelId="{7D54688F-BCF3-4CF3-94B6-BF980C4220CC}">
      <dgm:prSet phldrT="[Text]" custT="1"/>
      <dgm:spPr>
        <a:solidFill>
          <a:srgbClr val="325652"/>
        </a:solidFill>
      </dgm:spPr>
      <dgm:t>
        <a:bodyPr/>
        <a:lstStyle/>
        <a:p>
          <a:endParaRPr lang="en-US" sz="1100" b="1">
            <a:solidFill>
              <a:schemeClr val="bg1"/>
            </a:solidFill>
          </a:endParaRPr>
        </a:p>
        <a:p>
          <a:endParaRPr lang="en-US" sz="1100" b="1">
            <a:solidFill>
              <a:schemeClr val="bg1"/>
            </a:solidFill>
          </a:endParaRPr>
        </a:p>
        <a:p>
          <a:r>
            <a:rPr lang="en-US" sz="1100" b="1">
              <a:solidFill>
                <a:schemeClr val="bg1"/>
              </a:solidFill>
            </a:rPr>
            <a:t>QH - L0</a:t>
          </a:r>
        </a:p>
      </dgm:t>
    </dgm:pt>
    <dgm:pt modelId="{D654221E-2A22-4646-88D4-939F43E9CE5B}" type="parTrans" cxnId="{C529F1FB-C0F9-4E05-B667-5C4A5073C2FA}">
      <dgm:prSet/>
      <dgm:spPr/>
      <dgm:t>
        <a:bodyPr/>
        <a:lstStyle/>
        <a:p>
          <a:endParaRPr lang="en-US" sz="1100"/>
        </a:p>
      </dgm:t>
    </dgm:pt>
    <dgm:pt modelId="{71F21CBB-F88C-4462-9312-C71CDFA5D0CA}" type="sibTrans" cxnId="{C529F1FB-C0F9-4E05-B667-5C4A5073C2FA}">
      <dgm:prSet/>
      <dgm:spPr/>
      <dgm:t>
        <a:bodyPr/>
        <a:lstStyle/>
        <a:p>
          <a:endParaRPr lang="en-US" sz="1100"/>
        </a:p>
      </dgm:t>
    </dgm:pt>
    <dgm:pt modelId="{48FE0015-E221-40B5-B86C-F559E4D99B09}">
      <dgm:prSet phldrT="[Text]" custT="1"/>
      <dgm:spPr>
        <a:solidFill>
          <a:srgbClr val="60C3AD"/>
        </a:solidFill>
      </dgm:spPr>
      <dgm:t>
        <a:bodyPr/>
        <a:lstStyle/>
        <a:p>
          <a:r>
            <a:rPr lang="en-US" sz="1100" b="1">
              <a:solidFill>
                <a:schemeClr val="bg1"/>
              </a:solidFill>
            </a:rPr>
            <a:t>Projects - L1</a:t>
          </a:r>
        </a:p>
        <a:p>
          <a:r>
            <a:rPr lang="en-US" sz="1100"/>
            <a:t>eg: BRS, BRI, PBS</a:t>
          </a:r>
        </a:p>
      </dgm:t>
    </dgm:pt>
    <dgm:pt modelId="{B2F2E8DD-E272-459E-BF6D-07019E89C7B9}" type="parTrans" cxnId="{6B4A295D-8E5F-4F35-A81E-0D0A469E6F9F}">
      <dgm:prSet/>
      <dgm:spPr/>
      <dgm:t>
        <a:bodyPr/>
        <a:lstStyle/>
        <a:p>
          <a:endParaRPr lang="en-US" sz="1100"/>
        </a:p>
      </dgm:t>
    </dgm:pt>
    <dgm:pt modelId="{EC352DA7-4CE1-4FF4-9B96-72AB0C7DF6A2}" type="sibTrans" cxnId="{6B4A295D-8E5F-4F35-A81E-0D0A469E6F9F}">
      <dgm:prSet/>
      <dgm:spPr/>
      <dgm:t>
        <a:bodyPr/>
        <a:lstStyle/>
        <a:p>
          <a:endParaRPr lang="en-US" sz="1100"/>
        </a:p>
      </dgm:t>
    </dgm:pt>
    <dgm:pt modelId="{010AEAA6-2481-45F6-9B32-B624B944B7BA}">
      <dgm:prSet phldrT="[Text]" custT="1"/>
      <dgm:spPr>
        <a:solidFill>
          <a:srgbClr val="63A8CC"/>
        </a:solidFill>
      </dgm:spPr>
      <dgm:t>
        <a:bodyPr/>
        <a:lstStyle/>
        <a:p>
          <a:r>
            <a:rPr lang="en-US" sz="1100" b="1">
              <a:solidFill>
                <a:schemeClr val="bg1"/>
              </a:solidFill>
            </a:rPr>
            <a:t>Phases - L2</a:t>
          </a:r>
        </a:p>
        <a:p>
          <a:r>
            <a:rPr lang="en-US" sz="1100"/>
            <a:t>eg: Program, DAR, Delivery</a:t>
          </a:r>
        </a:p>
      </dgm:t>
    </dgm:pt>
    <dgm:pt modelId="{64CCE4B6-7F85-41B1-88C8-09DF475C2B76}" type="parTrans" cxnId="{24269FF5-3BE9-4AA8-AC47-9C7DFB18947F}">
      <dgm:prSet/>
      <dgm:spPr/>
      <dgm:t>
        <a:bodyPr/>
        <a:lstStyle/>
        <a:p>
          <a:endParaRPr lang="en-US" sz="1100"/>
        </a:p>
      </dgm:t>
    </dgm:pt>
    <dgm:pt modelId="{54E96C08-8523-4DDE-A7D8-38399BD5BD76}" type="sibTrans" cxnId="{24269FF5-3BE9-4AA8-AC47-9C7DFB18947F}">
      <dgm:prSet/>
      <dgm:spPr/>
      <dgm:t>
        <a:bodyPr/>
        <a:lstStyle/>
        <a:p>
          <a:endParaRPr lang="en-US" sz="1100"/>
        </a:p>
      </dgm:t>
    </dgm:pt>
    <dgm:pt modelId="{BD698ADE-57CA-4598-A965-5CF2C7FB8A1D}">
      <dgm:prSet custT="1"/>
      <dgm:spPr>
        <a:solidFill>
          <a:srgbClr val="FFC000"/>
        </a:solidFill>
        <a:ln>
          <a:noFill/>
        </a:ln>
      </dgm:spPr>
      <dgm:t>
        <a:bodyPr/>
        <a:lstStyle/>
        <a:p>
          <a:r>
            <a:rPr lang="en-US" sz="1100" b="1"/>
            <a:t>Area - L3 - where work is</a:t>
          </a:r>
        </a:p>
        <a:p>
          <a:r>
            <a:rPr lang="en-US" sz="1100"/>
            <a:t>eg: QH Costs, Lower Res, Upper Res</a:t>
          </a:r>
        </a:p>
      </dgm:t>
    </dgm:pt>
    <dgm:pt modelId="{4B0376D2-566D-4794-9F81-B4469A537511}" type="parTrans" cxnId="{E3ADC0E3-AA5D-427B-89F3-8615DFA0B413}">
      <dgm:prSet/>
      <dgm:spPr/>
      <dgm:t>
        <a:bodyPr/>
        <a:lstStyle/>
        <a:p>
          <a:endParaRPr lang="en-US" sz="1100"/>
        </a:p>
      </dgm:t>
    </dgm:pt>
    <dgm:pt modelId="{4C6D361E-2675-41C0-9E92-0EE60C5DD0F6}" type="sibTrans" cxnId="{E3ADC0E3-AA5D-427B-89F3-8615DFA0B413}">
      <dgm:prSet/>
      <dgm:spPr/>
      <dgm:t>
        <a:bodyPr/>
        <a:lstStyle/>
        <a:p>
          <a:endParaRPr lang="en-US" sz="1100"/>
        </a:p>
      </dgm:t>
    </dgm:pt>
    <dgm:pt modelId="{426D7AA9-271C-4DAC-A638-B3D8438B0F15}">
      <dgm:prSet custT="1"/>
      <dgm:spPr>
        <a:solidFill>
          <a:srgbClr val="70AD47"/>
        </a:solidFill>
        <a:ln>
          <a:noFill/>
        </a:ln>
      </dgm:spPr>
      <dgm:t>
        <a:bodyPr/>
        <a:lstStyle/>
        <a:p>
          <a:r>
            <a:rPr lang="en-US" sz="1100" b="1">
              <a:solidFill>
                <a:schemeClr val="bg1"/>
              </a:solidFill>
            </a:rPr>
            <a:t>Element - L4 - parts of the work</a:t>
          </a:r>
        </a:p>
        <a:p>
          <a:r>
            <a:rPr lang="en-US" sz="1100"/>
            <a:t>eg: Foundations, Dam Construction</a:t>
          </a:r>
        </a:p>
      </dgm:t>
    </dgm:pt>
    <dgm:pt modelId="{22BECDBF-893D-47FA-80F7-FDCAB3BF04A6}" type="parTrans" cxnId="{46BB8D86-6245-49FA-BD77-A95584506C35}">
      <dgm:prSet/>
      <dgm:spPr/>
      <dgm:t>
        <a:bodyPr/>
        <a:lstStyle/>
        <a:p>
          <a:endParaRPr lang="en-US" sz="1100"/>
        </a:p>
      </dgm:t>
    </dgm:pt>
    <dgm:pt modelId="{90E8D664-E2FD-49B0-99A3-C9D88F150F76}" type="sibTrans" cxnId="{46BB8D86-6245-49FA-BD77-A95584506C35}">
      <dgm:prSet/>
      <dgm:spPr/>
      <dgm:t>
        <a:bodyPr/>
        <a:lstStyle/>
        <a:p>
          <a:endParaRPr lang="en-US" sz="1100"/>
        </a:p>
      </dgm:t>
    </dgm:pt>
    <dgm:pt modelId="{F563C33C-BCFD-4036-89D1-FBECF124116E}">
      <dgm:prSet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n-US" sz="1100" b="1"/>
            <a:t>Sub Element Level - L5 - further breakdown of parts of the work</a:t>
          </a:r>
        </a:p>
        <a:p>
          <a:r>
            <a:rPr lang="en-US" sz="1100"/>
            <a:t>eg: Main CFRD Dam, Saddle Dam</a:t>
          </a:r>
        </a:p>
      </dgm:t>
    </dgm:pt>
    <dgm:pt modelId="{C427886F-A20A-4A30-B59E-C9BCCF948069}" type="parTrans" cxnId="{B182ADE5-2592-4D01-85B0-9D89D034E2AF}">
      <dgm:prSet/>
      <dgm:spPr/>
      <dgm:t>
        <a:bodyPr/>
        <a:lstStyle/>
        <a:p>
          <a:endParaRPr lang="en-US" sz="1100"/>
        </a:p>
      </dgm:t>
    </dgm:pt>
    <dgm:pt modelId="{B9A02C22-0636-49F3-AC31-5152D2C1A2A1}" type="sibTrans" cxnId="{B182ADE5-2592-4D01-85B0-9D89D034E2AF}">
      <dgm:prSet/>
      <dgm:spPr/>
      <dgm:t>
        <a:bodyPr/>
        <a:lstStyle/>
        <a:p>
          <a:endParaRPr lang="en-US" sz="1100"/>
        </a:p>
      </dgm:t>
    </dgm:pt>
    <dgm:pt modelId="{C591248C-9D8C-4F21-91B7-366572D4D255}" type="pres">
      <dgm:prSet presAssocID="{E3F2D0C7-C027-44C3-96FE-5778B1ABAAE7}" presName="Name0" presStyleCnt="0">
        <dgm:presLayoutVars>
          <dgm:dir/>
          <dgm:animLvl val="lvl"/>
          <dgm:resizeHandles val="exact"/>
        </dgm:presLayoutVars>
      </dgm:prSet>
      <dgm:spPr/>
    </dgm:pt>
    <dgm:pt modelId="{8631C753-84BB-4B81-89D1-0F697199B7AA}" type="pres">
      <dgm:prSet presAssocID="{7D54688F-BCF3-4CF3-94B6-BF980C4220CC}" presName="Name8" presStyleCnt="0"/>
      <dgm:spPr/>
    </dgm:pt>
    <dgm:pt modelId="{4B423140-EC5A-4807-B782-05248779250F}" type="pres">
      <dgm:prSet presAssocID="{7D54688F-BCF3-4CF3-94B6-BF980C4220CC}" presName="level" presStyleLbl="node1" presStyleIdx="0" presStyleCnt="6">
        <dgm:presLayoutVars>
          <dgm:chMax val="1"/>
          <dgm:bulletEnabled val="1"/>
        </dgm:presLayoutVars>
      </dgm:prSet>
      <dgm:spPr/>
    </dgm:pt>
    <dgm:pt modelId="{5E6CDEE4-F458-4D89-A4BF-6BB84450BB49}" type="pres">
      <dgm:prSet presAssocID="{7D54688F-BCF3-4CF3-94B6-BF980C4220C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D3274C1-9288-42B7-9620-A2E757A25B74}" type="pres">
      <dgm:prSet presAssocID="{48FE0015-E221-40B5-B86C-F559E4D99B09}" presName="Name8" presStyleCnt="0"/>
      <dgm:spPr/>
    </dgm:pt>
    <dgm:pt modelId="{56B91D2E-C928-4F4D-82BF-C32339409B54}" type="pres">
      <dgm:prSet presAssocID="{48FE0015-E221-40B5-B86C-F559E4D99B09}" presName="level" presStyleLbl="node1" presStyleIdx="1" presStyleCnt="6">
        <dgm:presLayoutVars>
          <dgm:chMax val="1"/>
          <dgm:bulletEnabled val="1"/>
        </dgm:presLayoutVars>
      </dgm:prSet>
      <dgm:spPr/>
    </dgm:pt>
    <dgm:pt modelId="{1CCC9C90-D3ED-423D-8B5D-71C891DE29DF}" type="pres">
      <dgm:prSet presAssocID="{48FE0015-E221-40B5-B86C-F559E4D99B09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F1099B03-0584-4412-B77D-E770ED8BB4B6}" type="pres">
      <dgm:prSet presAssocID="{010AEAA6-2481-45F6-9B32-B624B944B7BA}" presName="Name8" presStyleCnt="0"/>
      <dgm:spPr/>
    </dgm:pt>
    <dgm:pt modelId="{5B78387F-DC96-4975-B254-140D7DC92FD6}" type="pres">
      <dgm:prSet presAssocID="{010AEAA6-2481-45F6-9B32-B624B944B7BA}" presName="level" presStyleLbl="node1" presStyleIdx="2" presStyleCnt="6">
        <dgm:presLayoutVars>
          <dgm:chMax val="1"/>
          <dgm:bulletEnabled val="1"/>
        </dgm:presLayoutVars>
      </dgm:prSet>
      <dgm:spPr/>
    </dgm:pt>
    <dgm:pt modelId="{2B7C98F9-31F2-4957-8E71-9C8EDD603E46}" type="pres">
      <dgm:prSet presAssocID="{010AEAA6-2481-45F6-9B32-B624B944B7BA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8B575D2-B1F8-47B1-9AD8-BE757977B03F}" type="pres">
      <dgm:prSet presAssocID="{BD698ADE-57CA-4598-A965-5CF2C7FB8A1D}" presName="Name8" presStyleCnt="0"/>
      <dgm:spPr/>
    </dgm:pt>
    <dgm:pt modelId="{F6FA3DC8-18E6-4A90-9B93-29BB1C80294F}" type="pres">
      <dgm:prSet presAssocID="{BD698ADE-57CA-4598-A965-5CF2C7FB8A1D}" presName="level" presStyleLbl="node1" presStyleIdx="3" presStyleCnt="6" custLinFactNeighborX="-286" custLinFactNeighborY="1173">
        <dgm:presLayoutVars>
          <dgm:chMax val="1"/>
          <dgm:bulletEnabled val="1"/>
        </dgm:presLayoutVars>
      </dgm:prSet>
      <dgm:spPr/>
    </dgm:pt>
    <dgm:pt modelId="{380001C6-F8BD-4779-933F-C967D213CC00}" type="pres">
      <dgm:prSet presAssocID="{BD698ADE-57CA-4598-A965-5CF2C7FB8A1D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C0DBE749-1D18-4DC3-82FD-005AE50AEAA6}" type="pres">
      <dgm:prSet presAssocID="{426D7AA9-271C-4DAC-A638-B3D8438B0F15}" presName="Name8" presStyleCnt="0"/>
      <dgm:spPr/>
    </dgm:pt>
    <dgm:pt modelId="{4CD836A8-28BC-4A23-A31F-B4A24B5F9FB0}" type="pres">
      <dgm:prSet presAssocID="{426D7AA9-271C-4DAC-A638-B3D8438B0F15}" presName="level" presStyleLbl="node1" presStyleIdx="4" presStyleCnt="6" custScaleY="117650" custLinFactNeighborX="-208" custLinFactNeighborY="2133">
        <dgm:presLayoutVars>
          <dgm:chMax val="1"/>
          <dgm:bulletEnabled val="1"/>
        </dgm:presLayoutVars>
      </dgm:prSet>
      <dgm:spPr/>
    </dgm:pt>
    <dgm:pt modelId="{CEE59528-47BB-48E4-BDB5-D3824C3E9C71}" type="pres">
      <dgm:prSet presAssocID="{426D7AA9-271C-4DAC-A638-B3D8438B0F15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353DD1D7-C937-455D-9063-0F541546D38D}" type="pres">
      <dgm:prSet presAssocID="{F563C33C-BCFD-4036-89D1-FBECF124116E}" presName="Name8" presStyleCnt="0"/>
      <dgm:spPr/>
    </dgm:pt>
    <dgm:pt modelId="{EFC76C99-C45F-4DDD-9324-526CB56B2EA3}" type="pres">
      <dgm:prSet presAssocID="{F563C33C-BCFD-4036-89D1-FBECF124116E}" presName="level" presStyleLbl="node1" presStyleIdx="5" presStyleCnt="6" custLinFactNeighborY="1175">
        <dgm:presLayoutVars>
          <dgm:chMax val="1"/>
          <dgm:bulletEnabled val="1"/>
        </dgm:presLayoutVars>
      </dgm:prSet>
      <dgm:spPr/>
    </dgm:pt>
    <dgm:pt modelId="{92D0712F-C10E-4555-8170-A5EBC520740C}" type="pres">
      <dgm:prSet presAssocID="{F563C33C-BCFD-4036-89D1-FBECF124116E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A4044A13-7FB9-4131-B955-5D289336CFB5}" type="presOf" srcId="{BD698ADE-57CA-4598-A965-5CF2C7FB8A1D}" destId="{F6FA3DC8-18E6-4A90-9B93-29BB1C80294F}" srcOrd="0" destOrd="0" presId="urn:microsoft.com/office/officeart/2005/8/layout/pyramid1"/>
    <dgm:cxn modelId="{44769C14-AFF7-4CD2-858A-2789B7BC383F}" type="presOf" srcId="{48FE0015-E221-40B5-B86C-F559E4D99B09}" destId="{56B91D2E-C928-4F4D-82BF-C32339409B54}" srcOrd="0" destOrd="0" presId="urn:microsoft.com/office/officeart/2005/8/layout/pyramid1"/>
    <dgm:cxn modelId="{226BED18-9935-4AE2-97E3-C1DF099E4294}" type="presOf" srcId="{010AEAA6-2481-45F6-9B32-B624B944B7BA}" destId="{2B7C98F9-31F2-4957-8E71-9C8EDD603E46}" srcOrd="1" destOrd="0" presId="urn:microsoft.com/office/officeart/2005/8/layout/pyramid1"/>
    <dgm:cxn modelId="{6B4A295D-8E5F-4F35-A81E-0D0A469E6F9F}" srcId="{E3F2D0C7-C027-44C3-96FE-5778B1ABAAE7}" destId="{48FE0015-E221-40B5-B86C-F559E4D99B09}" srcOrd="1" destOrd="0" parTransId="{B2F2E8DD-E272-459E-BF6D-07019E89C7B9}" sibTransId="{EC352DA7-4CE1-4FF4-9B96-72AB0C7DF6A2}"/>
    <dgm:cxn modelId="{A4626466-397C-4FB7-B79C-41A80DA43C78}" type="presOf" srcId="{48FE0015-E221-40B5-B86C-F559E4D99B09}" destId="{1CCC9C90-D3ED-423D-8B5D-71C891DE29DF}" srcOrd="1" destOrd="0" presId="urn:microsoft.com/office/officeart/2005/8/layout/pyramid1"/>
    <dgm:cxn modelId="{BE37B781-5F7E-41E1-B869-A81F548D9352}" type="presOf" srcId="{7D54688F-BCF3-4CF3-94B6-BF980C4220CC}" destId="{4B423140-EC5A-4807-B782-05248779250F}" srcOrd="0" destOrd="0" presId="urn:microsoft.com/office/officeart/2005/8/layout/pyramid1"/>
    <dgm:cxn modelId="{A67BC481-B010-4C92-9727-A492A3276E61}" type="presOf" srcId="{010AEAA6-2481-45F6-9B32-B624B944B7BA}" destId="{5B78387F-DC96-4975-B254-140D7DC92FD6}" srcOrd="0" destOrd="0" presId="urn:microsoft.com/office/officeart/2005/8/layout/pyramid1"/>
    <dgm:cxn modelId="{46BB8D86-6245-49FA-BD77-A95584506C35}" srcId="{E3F2D0C7-C027-44C3-96FE-5778B1ABAAE7}" destId="{426D7AA9-271C-4DAC-A638-B3D8438B0F15}" srcOrd="4" destOrd="0" parTransId="{22BECDBF-893D-47FA-80F7-FDCAB3BF04A6}" sibTransId="{90E8D664-E2FD-49B0-99A3-C9D88F150F76}"/>
    <dgm:cxn modelId="{228CBC8B-F9BF-4630-9165-4D4E0E897212}" type="presOf" srcId="{F563C33C-BCFD-4036-89D1-FBECF124116E}" destId="{92D0712F-C10E-4555-8170-A5EBC520740C}" srcOrd="1" destOrd="0" presId="urn:microsoft.com/office/officeart/2005/8/layout/pyramid1"/>
    <dgm:cxn modelId="{23A2B696-A6C0-4D82-A3AA-4C59CFDE764A}" type="presOf" srcId="{7D54688F-BCF3-4CF3-94B6-BF980C4220CC}" destId="{5E6CDEE4-F458-4D89-A4BF-6BB84450BB49}" srcOrd="1" destOrd="0" presId="urn:microsoft.com/office/officeart/2005/8/layout/pyramid1"/>
    <dgm:cxn modelId="{19C4C4A5-BC28-403E-883B-134F0D3E52E7}" type="presOf" srcId="{F563C33C-BCFD-4036-89D1-FBECF124116E}" destId="{EFC76C99-C45F-4DDD-9324-526CB56B2EA3}" srcOrd="0" destOrd="0" presId="urn:microsoft.com/office/officeart/2005/8/layout/pyramid1"/>
    <dgm:cxn modelId="{C93CEAAB-1778-46FF-B97A-2BD303360111}" type="presOf" srcId="{BD698ADE-57CA-4598-A965-5CF2C7FB8A1D}" destId="{380001C6-F8BD-4779-933F-C967D213CC00}" srcOrd="1" destOrd="0" presId="urn:microsoft.com/office/officeart/2005/8/layout/pyramid1"/>
    <dgm:cxn modelId="{E3ADC0E3-AA5D-427B-89F3-8615DFA0B413}" srcId="{E3F2D0C7-C027-44C3-96FE-5778B1ABAAE7}" destId="{BD698ADE-57CA-4598-A965-5CF2C7FB8A1D}" srcOrd="3" destOrd="0" parTransId="{4B0376D2-566D-4794-9F81-B4469A537511}" sibTransId="{4C6D361E-2675-41C0-9E92-0EE60C5DD0F6}"/>
    <dgm:cxn modelId="{B182ADE5-2592-4D01-85B0-9D89D034E2AF}" srcId="{E3F2D0C7-C027-44C3-96FE-5778B1ABAAE7}" destId="{F563C33C-BCFD-4036-89D1-FBECF124116E}" srcOrd="5" destOrd="0" parTransId="{C427886F-A20A-4A30-B59E-C9BCCF948069}" sibTransId="{B9A02C22-0636-49F3-AC31-5152D2C1A2A1}"/>
    <dgm:cxn modelId="{FA5C72CC-8191-43D5-B133-268FA816AF79}" type="presOf" srcId="{426D7AA9-271C-4DAC-A638-B3D8438B0F15}" destId="{CEE59528-47BB-48E4-BDB5-D3824C3E9C71}" srcOrd="1" destOrd="0" presId="urn:microsoft.com/office/officeart/2005/8/layout/pyramid1"/>
    <dgm:cxn modelId="{CB257BEC-BA3C-4FBE-81A9-AF8D1DC9DDCA}" type="presOf" srcId="{426D7AA9-271C-4DAC-A638-B3D8438B0F15}" destId="{4CD836A8-28BC-4A23-A31F-B4A24B5F9FB0}" srcOrd="0" destOrd="0" presId="urn:microsoft.com/office/officeart/2005/8/layout/pyramid1"/>
    <dgm:cxn modelId="{5CEE00EE-A712-476C-ABF2-A78A96041057}" type="presOf" srcId="{E3F2D0C7-C027-44C3-96FE-5778B1ABAAE7}" destId="{C591248C-9D8C-4F21-91B7-366572D4D255}" srcOrd="0" destOrd="0" presId="urn:microsoft.com/office/officeart/2005/8/layout/pyramid1"/>
    <dgm:cxn modelId="{24269FF5-3BE9-4AA8-AC47-9C7DFB18947F}" srcId="{E3F2D0C7-C027-44C3-96FE-5778B1ABAAE7}" destId="{010AEAA6-2481-45F6-9B32-B624B944B7BA}" srcOrd="2" destOrd="0" parTransId="{64CCE4B6-7F85-41B1-88C8-09DF475C2B76}" sibTransId="{54E96C08-8523-4DDE-A7D8-38399BD5BD76}"/>
    <dgm:cxn modelId="{C529F1FB-C0F9-4E05-B667-5C4A5073C2FA}" srcId="{E3F2D0C7-C027-44C3-96FE-5778B1ABAAE7}" destId="{7D54688F-BCF3-4CF3-94B6-BF980C4220CC}" srcOrd="0" destOrd="0" parTransId="{D654221E-2A22-4646-88D4-939F43E9CE5B}" sibTransId="{71F21CBB-F88C-4462-9312-C71CDFA5D0CA}"/>
    <dgm:cxn modelId="{2871AC4E-30BF-4C98-8679-8B4C81F6B7D8}" type="presParOf" srcId="{C591248C-9D8C-4F21-91B7-366572D4D255}" destId="{8631C753-84BB-4B81-89D1-0F697199B7AA}" srcOrd="0" destOrd="0" presId="urn:microsoft.com/office/officeart/2005/8/layout/pyramid1"/>
    <dgm:cxn modelId="{7450E4B7-3D41-420C-8325-3CAB49CD641B}" type="presParOf" srcId="{8631C753-84BB-4B81-89D1-0F697199B7AA}" destId="{4B423140-EC5A-4807-B782-05248779250F}" srcOrd="0" destOrd="0" presId="urn:microsoft.com/office/officeart/2005/8/layout/pyramid1"/>
    <dgm:cxn modelId="{92139891-FD82-4CF7-9AC0-3C0A0E2B6EF4}" type="presParOf" srcId="{8631C753-84BB-4B81-89D1-0F697199B7AA}" destId="{5E6CDEE4-F458-4D89-A4BF-6BB84450BB49}" srcOrd="1" destOrd="0" presId="urn:microsoft.com/office/officeart/2005/8/layout/pyramid1"/>
    <dgm:cxn modelId="{E4513580-9E6C-42ED-AA19-582426067565}" type="presParOf" srcId="{C591248C-9D8C-4F21-91B7-366572D4D255}" destId="{ED3274C1-9288-42B7-9620-A2E757A25B74}" srcOrd="1" destOrd="0" presId="urn:microsoft.com/office/officeart/2005/8/layout/pyramid1"/>
    <dgm:cxn modelId="{D8765ECB-5798-4CDF-9051-15223CF49882}" type="presParOf" srcId="{ED3274C1-9288-42B7-9620-A2E757A25B74}" destId="{56B91D2E-C928-4F4D-82BF-C32339409B54}" srcOrd="0" destOrd="0" presId="urn:microsoft.com/office/officeart/2005/8/layout/pyramid1"/>
    <dgm:cxn modelId="{0776DD43-A3D9-4397-8E3F-0BBB6946E665}" type="presParOf" srcId="{ED3274C1-9288-42B7-9620-A2E757A25B74}" destId="{1CCC9C90-D3ED-423D-8B5D-71C891DE29DF}" srcOrd="1" destOrd="0" presId="urn:microsoft.com/office/officeart/2005/8/layout/pyramid1"/>
    <dgm:cxn modelId="{7C9D65CB-65B4-4181-A32E-4FCC3201C992}" type="presParOf" srcId="{C591248C-9D8C-4F21-91B7-366572D4D255}" destId="{F1099B03-0584-4412-B77D-E770ED8BB4B6}" srcOrd="2" destOrd="0" presId="urn:microsoft.com/office/officeart/2005/8/layout/pyramid1"/>
    <dgm:cxn modelId="{1FB8E660-E518-4DE5-B1BB-3A9A9188C24A}" type="presParOf" srcId="{F1099B03-0584-4412-B77D-E770ED8BB4B6}" destId="{5B78387F-DC96-4975-B254-140D7DC92FD6}" srcOrd="0" destOrd="0" presId="urn:microsoft.com/office/officeart/2005/8/layout/pyramid1"/>
    <dgm:cxn modelId="{A77C5855-9489-43A3-855A-2C47C9C81E95}" type="presParOf" srcId="{F1099B03-0584-4412-B77D-E770ED8BB4B6}" destId="{2B7C98F9-31F2-4957-8E71-9C8EDD603E46}" srcOrd="1" destOrd="0" presId="urn:microsoft.com/office/officeart/2005/8/layout/pyramid1"/>
    <dgm:cxn modelId="{FC2733AC-9CF2-4443-9D85-0E9097DD4899}" type="presParOf" srcId="{C591248C-9D8C-4F21-91B7-366572D4D255}" destId="{08B575D2-B1F8-47B1-9AD8-BE757977B03F}" srcOrd="3" destOrd="0" presId="urn:microsoft.com/office/officeart/2005/8/layout/pyramid1"/>
    <dgm:cxn modelId="{AA4BA832-7247-4DBB-9F9E-60A04A89EEC8}" type="presParOf" srcId="{08B575D2-B1F8-47B1-9AD8-BE757977B03F}" destId="{F6FA3DC8-18E6-4A90-9B93-29BB1C80294F}" srcOrd="0" destOrd="0" presId="urn:microsoft.com/office/officeart/2005/8/layout/pyramid1"/>
    <dgm:cxn modelId="{ADEB8EE5-2B17-449A-AD68-AAEF9D05B9EF}" type="presParOf" srcId="{08B575D2-B1F8-47B1-9AD8-BE757977B03F}" destId="{380001C6-F8BD-4779-933F-C967D213CC00}" srcOrd="1" destOrd="0" presId="urn:microsoft.com/office/officeart/2005/8/layout/pyramid1"/>
    <dgm:cxn modelId="{1E0F1EAD-38AD-45D9-8A40-2AE7537F6614}" type="presParOf" srcId="{C591248C-9D8C-4F21-91B7-366572D4D255}" destId="{C0DBE749-1D18-4DC3-82FD-005AE50AEAA6}" srcOrd="4" destOrd="0" presId="urn:microsoft.com/office/officeart/2005/8/layout/pyramid1"/>
    <dgm:cxn modelId="{A707DEFC-67FC-4694-B88A-793A6063BDF2}" type="presParOf" srcId="{C0DBE749-1D18-4DC3-82FD-005AE50AEAA6}" destId="{4CD836A8-28BC-4A23-A31F-B4A24B5F9FB0}" srcOrd="0" destOrd="0" presId="urn:microsoft.com/office/officeart/2005/8/layout/pyramid1"/>
    <dgm:cxn modelId="{9E935AFE-76A1-4DF1-A939-9612E09CEBC1}" type="presParOf" srcId="{C0DBE749-1D18-4DC3-82FD-005AE50AEAA6}" destId="{CEE59528-47BB-48E4-BDB5-D3824C3E9C71}" srcOrd="1" destOrd="0" presId="urn:microsoft.com/office/officeart/2005/8/layout/pyramid1"/>
    <dgm:cxn modelId="{FA19638B-B0AC-440B-9DCC-39A1FF713C2B}" type="presParOf" srcId="{C591248C-9D8C-4F21-91B7-366572D4D255}" destId="{353DD1D7-C937-455D-9063-0F541546D38D}" srcOrd="5" destOrd="0" presId="urn:microsoft.com/office/officeart/2005/8/layout/pyramid1"/>
    <dgm:cxn modelId="{7FD39B9F-7086-4385-9E0F-DB47AAB129DA}" type="presParOf" srcId="{353DD1D7-C937-455D-9063-0F541546D38D}" destId="{EFC76C99-C45F-4DDD-9324-526CB56B2EA3}" srcOrd="0" destOrd="0" presId="urn:microsoft.com/office/officeart/2005/8/layout/pyramid1"/>
    <dgm:cxn modelId="{6B9EC678-0CE3-41DA-8FA0-6E1D70B78224}" type="presParOf" srcId="{353DD1D7-C937-455D-9063-0F541546D38D}" destId="{92D0712F-C10E-4555-8170-A5EBC520740C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3F2D0C7-C027-44C3-96FE-5778B1ABAAE7}" type="doc">
      <dgm:prSet loTypeId="urn:microsoft.com/office/officeart/2005/8/layout/pyramid1" loCatId="pyramid" qsTypeId="urn:microsoft.com/office/officeart/2005/8/quickstyle/simple1" qsCatId="simple" csTypeId="urn:microsoft.com/office/officeart/2005/8/colors/accent1_2" csCatId="accent1" phldr="1"/>
      <dgm:spPr/>
    </dgm:pt>
    <dgm:pt modelId="{7D54688F-BCF3-4CF3-94B6-BF980C4220CC}">
      <dgm:prSet phldrT="[Text]" custT="1"/>
      <dgm:spPr>
        <a:solidFill>
          <a:srgbClr val="325652"/>
        </a:solidFill>
      </dgm:spPr>
      <dgm:t>
        <a:bodyPr/>
        <a:lstStyle/>
        <a:p>
          <a:endParaRPr lang="en-US" sz="1100" b="1">
            <a:solidFill>
              <a:schemeClr val="bg1"/>
            </a:solidFill>
          </a:endParaRPr>
        </a:p>
        <a:p>
          <a:endParaRPr lang="en-US" sz="1100" b="1">
            <a:solidFill>
              <a:schemeClr val="bg1"/>
            </a:solidFill>
          </a:endParaRPr>
        </a:p>
        <a:p>
          <a:r>
            <a:rPr lang="en-US" sz="1100" b="1">
              <a:solidFill>
                <a:schemeClr val="bg1"/>
              </a:solidFill>
            </a:rPr>
            <a:t>QH - L0</a:t>
          </a:r>
        </a:p>
      </dgm:t>
    </dgm:pt>
    <dgm:pt modelId="{D654221E-2A22-4646-88D4-939F43E9CE5B}" type="parTrans" cxnId="{C529F1FB-C0F9-4E05-B667-5C4A5073C2FA}">
      <dgm:prSet/>
      <dgm:spPr/>
      <dgm:t>
        <a:bodyPr/>
        <a:lstStyle/>
        <a:p>
          <a:endParaRPr lang="en-US" sz="1100"/>
        </a:p>
      </dgm:t>
    </dgm:pt>
    <dgm:pt modelId="{71F21CBB-F88C-4462-9312-C71CDFA5D0CA}" type="sibTrans" cxnId="{C529F1FB-C0F9-4E05-B667-5C4A5073C2FA}">
      <dgm:prSet/>
      <dgm:spPr/>
      <dgm:t>
        <a:bodyPr/>
        <a:lstStyle/>
        <a:p>
          <a:endParaRPr lang="en-US" sz="1100"/>
        </a:p>
      </dgm:t>
    </dgm:pt>
    <dgm:pt modelId="{48FE0015-E221-40B5-B86C-F559E4D99B09}">
      <dgm:prSet phldrT="[Text]" custT="1"/>
      <dgm:spPr>
        <a:solidFill>
          <a:srgbClr val="60C3AD"/>
        </a:solidFill>
      </dgm:spPr>
      <dgm:t>
        <a:bodyPr/>
        <a:lstStyle/>
        <a:p>
          <a:r>
            <a:rPr lang="en-US" sz="1100" b="1">
              <a:solidFill>
                <a:schemeClr val="bg1"/>
              </a:solidFill>
            </a:rPr>
            <a:t>Projects - L1</a:t>
          </a:r>
        </a:p>
        <a:p>
          <a:r>
            <a:rPr lang="en-US" sz="1100"/>
            <a:t>eg: QH, BR, PB</a:t>
          </a:r>
        </a:p>
      </dgm:t>
    </dgm:pt>
    <dgm:pt modelId="{B2F2E8DD-E272-459E-BF6D-07019E89C7B9}" type="parTrans" cxnId="{6B4A295D-8E5F-4F35-A81E-0D0A469E6F9F}">
      <dgm:prSet/>
      <dgm:spPr/>
      <dgm:t>
        <a:bodyPr/>
        <a:lstStyle/>
        <a:p>
          <a:endParaRPr lang="en-US" sz="1100"/>
        </a:p>
      </dgm:t>
    </dgm:pt>
    <dgm:pt modelId="{EC352DA7-4CE1-4FF4-9B96-72AB0C7DF6A2}" type="sibTrans" cxnId="{6B4A295D-8E5F-4F35-A81E-0D0A469E6F9F}">
      <dgm:prSet/>
      <dgm:spPr/>
      <dgm:t>
        <a:bodyPr/>
        <a:lstStyle/>
        <a:p>
          <a:endParaRPr lang="en-US" sz="1100"/>
        </a:p>
      </dgm:t>
    </dgm:pt>
    <dgm:pt modelId="{010AEAA6-2481-45F6-9B32-B624B944B7BA}">
      <dgm:prSet phldrT="[Text]" custT="1"/>
      <dgm:spPr>
        <a:solidFill>
          <a:srgbClr val="63A8CC"/>
        </a:solidFill>
      </dgm:spPr>
      <dgm:t>
        <a:bodyPr/>
        <a:lstStyle/>
        <a:p>
          <a:r>
            <a:rPr lang="en-US" sz="1100" b="1">
              <a:solidFill>
                <a:schemeClr val="bg1"/>
              </a:solidFill>
            </a:rPr>
            <a:t>Phases - L2</a:t>
          </a:r>
        </a:p>
        <a:p>
          <a:r>
            <a:rPr lang="en-US" sz="1100"/>
            <a:t>eg: Program, DAR, Delivery</a:t>
          </a:r>
        </a:p>
      </dgm:t>
    </dgm:pt>
    <dgm:pt modelId="{64CCE4B6-7F85-41B1-88C8-09DF475C2B76}" type="parTrans" cxnId="{24269FF5-3BE9-4AA8-AC47-9C7DFB18947F}">
      <dgm:prSet/>
      <dgm:spPr/>
      <dgm:t>
        <a:bodyPr/>
        <a:lstStyle/>
        <a:p>
          <a:endParaRPr lang="en-US" sz="1100"/>
        </a:p>
      </dgm:t>
    </dgm:pt>
    <dgm:pt modelId="{54E96C08-8523-4DDE-A7D8-38399BD5BD76}" type="sibTrans" cxnId="{24269FF5-3BE9-4AA8-AC47-9C7DFB18947F}">
      <dgm:prSet/>
      <dgm:spPr/>
      <dgm:t>
        <a:bodyPr/>
        <a:lstStyle/>
        <a:p>
          <a:endParaRPr lang="en-US" sz="1100"/>
        </a:p>
      </dgm:t>
    </dgm:pt>
    <dgm:pt modelId="{BD698ADE-57CA-4598-A965-5CF2C7FB8A1D}">
      <dgm:prSet custT="1"/>
      <dgm:spPr>
        <a:solidFill>
          <a:srgbClr val="FFC000"/>
        </a:solidFill>
        <a:ln>
          <a:noFill/>
        </a:ln>
      </dgm:spPr>
      <dgm:t>
        <a:bodyPr/>
        <a:lstStyle/>
        <a:p>
          <a:r>
            <a:rPr lang="en-US" sz="1100" b="1"/>
            <a:t>Area - L3 - where work is</a:t>
          </a:r>
        </a:p>
        <a:p>
          <a:r>
            <a:rPr lang="en-US" sz="1100"/>
            <a:t>eg: QH Costs, Lower Res, Upper Res</a:t>
          </a:r>
        </a:p>
      </dgm:t>
    </dgm:pt>
    <dgm:pt modelId="{4B0376D2-566D-4794-9F81-B4469A537511}" type="parTrans" cxnId="{E3ADC0E3-AA5D-427B-89F3-8615DFA0B413}">
      <dgm:prSet/>
      <dgm:spPr/>
      <dgm:t>
        <a:bodyPr/>
        <a:lstStyle/>
        <a:p>
          <a:endParaRPr lang="en-US" sz="1100"/>
        </a:p>
      </dgm:t>
    </dgm:pt>
    <dgm:pt modelId="{4C6D361E-2675-41C0-9E92-0EE60C5DD0F6}" type="sibTrans" cxnId="{E3ADC0E3-AA5D-427B-89F3-8615DFA0B413}">
      <dgm:prSet/>
      <dgm:spPr/>
      <dgm:t>
        <a:bodyPr/>
        <a:lstStyle/>
        <a:p>
          <a:endParaRPr lang="en-US" sz="1100"/>
        </a:p>
      </dgm:t>
    </dgm:pt>
    <dgm:pt modelId="{426D7AA9-271C-4DAC-A638-B3D8438B0F15}">
      <dgm:prSet custT="1"/>
      <dgm:spPr>
        <a:solidFill>
          <a:srgbClr val="70AD47"/>
        </a:solidFill>
        <a:ln>
          <a:noFill/>
        </a:ln>
      </dgm:spPr>
      <dgm:t>
        <a:bodyPr/>
        <a:lstStyle/>
        <a:p>
          <a:r>
            <a:rPr lang="en-US" sz="1100" b="1">
              <a:solidFill>
                <a:schemeClr val="bg1"/>
              </a:solidFill>
            </a:rPr>
            <a:t>Element - L4 - parts of the work</a:t>
          </a:r>
        </a:p>
        <a:p>
          <a:r>
            <a:rPr lang="en-US" sz="1100"/>
            <a:t>eg: Design, Dam Construction</a:t>
          </a:r>
        </a:p>
      </dgm:t>
    </dgm:pt>
    <dgm:pt modelId="{22BECDBF-893D-47FA-80F7-FDCAB3BF04A6}" type="parTrans" cxnId="{46BB8D86-6245-49FA-BD77-A95584506C35}">
      <dgm:prSet/>
      <dgm:spPr/>
      <dgm:t>
        <a:bodyPr/>
        <a:lstStyle/>
        <a:p>
          <a:endParaRPr lang="en-US" sz="1100"/>
        </a:p>
      </dgm:t>
    </dgm:pt>
    <dgm:pt modelId="{90E8D664-E2FD-49B0-99A3-C9D88F150F76}" type="sibTrans" cxnId="{46BB8D86-6245-49FA-BD77-A95584506C35}">
      <dgm:prSet/>
      <dgm:spPr/>
      <dgm:t>
        <a:bodyPr/>
        <a:lstStyle/>
        <a:p>
          <a:endParaRPr lang="en-US" sz="1100"/>
        </a:p>
      </dgm:t>
    </dgm:pt>
    <dgm:pt modelId="{F563C33C-BCFD-4036-89D1-FBECF124116E}">
      <dgm:prSet custT="1"/>
      <dgm:spPr>
        <a:solidFill>
          <a:schemeClr val="accent4">
            <a:lumMod val="20000"/>
            <a:lumOff val="80000"/>
          </a:schemeClr>
        </a:solidFill>
      </dgm:spPr>
      <dgm:t>
        <a:bodyPr/>
        <a:lstStyle/>
        <a:p>
          <a:r>
            <a:rPr lang="en-US" sz="1100" b="1"/>
            <a:t>Sub Element Level - L5 - further breakdown of parts of the work</a:t>
          </a:r>
        </a:p>
        <a:p>
          <a:r>
            <a:rPr lang="en-US" sz="1100"/>
            <a:t>eg: Main CFRD Dam, Saddle Dam</a:t>
          </a:r>
        </a:p>
      </dgm:t>
    </dgm:pt>
    <dgm:pt modelId="{C427886F-A20A-4A30-B59E-C9BCCF948069}" type="parTrans" cxnId="{B182ADE5-2592-4D01-85B0-9D89D034E2AF}">
      <dgm:prSet/>
      <dgm:spPr/>
      <dgm:t>
        <a:bodyPr/>
        <a:lstStyle/>
        <a:p>
          <a:endParaRPr lang="en-US" sz="1100"/>
        </a:p>
      </dgm:t>
    </dgm:pt>
    <dgm:pt modelId="{B9A02C22-0636-49F3-AC31-5152D2C1A2A1}" type="sibTrans" cxnId="{B182ADE5-2592-4D01-85B0-9D89D034E2AF}">
      <dgm:prSet/>
      <dgm:spPr/>
      <dgm:t>
        <a:bodyPr/>
        <a:lstStyle/>
        <a:p>
          <a:endParaRPr lang="en-US" sz="1100"/>
        </a:p>
      </dgm:t>
    </dgm:pt>
    <dgm:pt modelId="{C591248C-9D8C-4F21-91B7-366572D4D255}" type="pres">
      <dgm:prSet presAssocID="{E3F2D0C7-C027-44C3-96FE-5778B1ABAAE7}" presName="Name0" presStyleCnt="0">
        <dgm:presLayoutVars>
          <dgm:dir/>
          <dgm:animLvl val="lvl"/>
          <dgm:resizeHandles val="exact"/>
        </dgm:presLayoutVars>
      </dgm:prSet>
      <dgm:spPr/>
    </dgm:pt>
    <dgm:pt modelId="{8631C753-84BB-4B81-89D1-0F697199B7AA}" type="pres">
      <dgm:prSet presAssocID="{7D54688F-BCF3-4CF3-94B6-BF980C4220CC}" presName="Name8" presStyleCnt="0"/>
      <dgm:spPr/>
    </dgm:pt>
    <dgm:pt modelId="{4B423140-EC5A-4807-B782-05248779250F}" type="pres">
      <dgm:prSet presAssocID="{7D54688F-BCF3-4CF3-94B6-BF980C4220CC}" presName="level" presStyleLbl="node1" presStyleIdx="0" presStyleCnt="6">
        <dgm:presLayoutVars>
          <dgm:chMax val="1"/>
          <dgm:bulletEnabled val="1"/>
        </dgm:presLayoutVars>
      </dgm:prSet>
      <dgm:spPr/>
    </dgm:pt>
    <dgm:pt modelId="{5E6CDEE4-F458-4D89-A4BF-6BB84450BB49}" type="pres">
      <dgm:prSet presAssocID="{7D54688F-BCF3-4CF3-94B6-BF980C4220C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ED3274C1-9288-42B7-9620-A2E757A25B74}" type="pres">
      <dgm:prSet presAssocID="{48FE0015-E221-40B5-B86C-F559E4D99B09}" presName="Name8" presStyleCnt="0"/>
      <dgm:spPr/>
    </dgm:pt>
    <dgm:pt modelId="{56B91D2E-C928-4F4D-82BF-C32339409B54}" type="pres">
      <dgm:prSet presAssocID="{48FE0015-E221-40B5-B86C-F559E4D99B09}" presName="level" presStyleLbl="node1" presStyleIdx="1" presStyleCnt="6">
        <dgm:presLayoutVars>
          <dgm:chMax val="1"/>
          <dgm:bulletEnabled val="1"/>
        </dgm:presLayoutVars>
      </dgm:prSet>
      <dgm:spPr/>
    </dgm:pt>
    <dgm:pt modelId="{1CCC9C90-D3ED-423D-8B5D-71C891DE29DF}" type="pres">
      <dgm:prSet presAssocID="{48FE0015-E221-40B5-B86C-F559E4D99B09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F1099B03-0584-4412-B77D-E770ED8BB4B6}" type="pres">
      <dgm:prSet presAssocID="{010AEAA6-2481-45F6-9B32-B624B944B7BA}" presName="Name8" presStyleCnt="0"/>
      <dgm:spPr/>
    </dgm:pt>
    <dgm:pt modelId="{5B78387F-DC96-4975-B254-140D7DC92FD6}" type="pres">
      <dgm:prSet presAssocID="{010AEAA6-2481-45F6-9B32-B624B944B7BA}" presName="level" presStyleLbl="node1" presStyleIdx="2" presStyleCnt="6">
        <dgm:presLayoutVars>
          <dgm:chMax val="1"/>
          <dgm:bulletEnabled val="1"/>
        </dgm:presLayoutVars>
      </dgm:prSet>
      <dgm:spPr/>
    </dgm:pt>
    <dgm:pt modelId="{2B7C98F9-31F2-4957-8E71-9C8EDD603E46}" type="pres">
      <dgm:prSet presAssocID="{010AEAA6-2481-45F6-9B32-B624B944B7BA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08B575D2-B1F8-47B1-9AD8-BE757977B03F}" type="pres">
      <dgm:prSet presAssocID="{BD698ADE-57CA-4598-A965-5CF2C7FB8A1D}" presName="Name8" presStyleCnt="0"/>
      <dgm:spPr/>
    </dgm:pt>
    <dgm:pt modelId="{F6FA3DC8-18E6-4A90-9B93-29BB1C80294F}" type="pres">
      <dgm:prSet presAssocID="{BD698ADE-57CA-4598-A965-5CF2C7FB8A1D}" presName="level" presStyleLbl="node1" presStyleIdx="3" presStyleCnt="6" custLinFactNeighborX="-286" custLinFactNeighborY="1173">
        <dgm:presLayoutVars>
          <dgm:chMax val="1"/>
          <dgm:bulletEnabled val="1"/>
        </dgm:presLayoutVars>
      </dgm:prSet>
      <dgm:spPr/>
    </dgm:pt>
    <dgm:pt modelId="{380001C6-F8BD-4779-933F-C967D213CC00}" type="pres">
      <dgm:prSet presAssocID="{BD698ADE-57CA-4598-A965-5CF2C7FB8A1D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C0DBE749-1D18-4DC3-82FD-005AE50AEAA6}" type="pres">
      <dgm:prSet presAssocID="{426D7AA9-271C-4DAC-A638-B3D8438B0F15}" presName="Name8" presStyleCnt="0"/>
      <dgm:spPr/>
    </dgm:pt>
    <dgm:pt modelId="{4CD836A8-28BC-4A23-A31F-B4A24B5F9FB0}" type="pres">
      <dgm:prSet presAssocID="{426D7AA9-271C-4DAC-A638-B3D8438B0F15}" presName="level" presStyleLbl="node1" presStyleIdx="4" presStyleCnt="6" custScaleY="117650" custLinFactNeighborX="-208" custLinFactNeighborY="2133">
        <dgm:presLayoutVars>
          <dgm:chMax val="1"/>
          <dgm:bulletEnabled val="1"/>
        </dgm:presLayoutVars>
      </dgm:prSet>
      <dgm:spPr/>
    </dgm:pt>
    <dgm:pt modelId="{CEE59528-47BB-48E4-BDB5-D3824C3E9C71}" type="pres">
      <dgm:prSet presAssocID="{426D7AA9-271C-4DAC-A638-B3D8438B0F15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353DD1D7-C937-455D-9063-0F541546D38D}" type="pres">
      <dgm:prSet presAssocID="{F563C33C-BCFD-4036-89D1-FBECF124116E}" presName="Name8" presStyleCnt="0"/>
      <dgm:spPr/>
    </dgm:pt>
    <dgm:pt modelId="{EFC76C99-C45F-4DDD-9324-526CB56B2EA3}" type="pres">
      <dgm:prSet presAssocID="{F563C33C-BCFD-4036-89D1-FBECF124116E}" presName="level" presStyleLbl="node1" presStyleIdx="5" presStyleCnt="6" custLinFactNeighborX="4938" custLinFactNeighborY="34598">
        <dgm:presLayoutVars>
          <dgm:chMax val="1"/>
          <dgm:bulletEnabled val="1"/>
        </dgm:presLayoutVars>
      </dgm:prSet>
      <dgm:spPr/>
    </dgm:pt>
    <dgm:pt modelId="{92D0712F-C10E-4555-8170-A5EBC520740C}" type="pres">
      <dgm:prSet presAssocID="{F563C33C-BCFD-4036-89D1-FBECF124116E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A4044A13-7FB9-4131-B955-5D289336CFB5}" type="presOf" srcId="{BD698ADE-57CA-4598-A965-5CF2C7FB8A1D}" destId="{F6FA3DC8-18E6-4A90-9B93-29BB1C80294F}" srcOrd="0" destOrd="0" presId="urn:microsoft.com/office/officeart/2005/8/layout/pyramid1"/>
    <dgm:cxn modelId="{44769C14-AFF7-4CD2-858A-2789B7BC383F}" type="presOf" srcId="{48FE0015-E221-40B5-B86C-F559E4D99B09}" destId="{56B91D2E-C928-4F4D-82BF-C32339409B54}" srcOrd="0" destOrd="0" presId="urn:microsoft.com/office/officeart/2005/8/layout/pyramid1"/>
    <dgm:cxn modelId="{226BED18-9935-4AE2-97E3-C1DF099E4294}" type="presOf" srcId="{010AEAA6-2481-45F6-9B32-B624B944B7BA}" destId="{2B7C98F9-31F2-4957-8E71-9C8EDD603E46}" srcOrd="1" destOrd="0" presId="urn:microsoft.com/office/officeart/2005/8/layout/pyramid1"/>
    <dgm:cxn modelId="{6B4A295D-8E5F-4F35-A81E-0D0A469E6F9F}" srcId="{E3F2D0C7-C027-44C3-96FE-5778B1ABAAE7}" destId="{48FE0015-E221-40B5-B86C-F559E4D99B09}" srcOrd="1" destOrd="0" parTransId="{B2F2E8DD-E272-459E-BF6D-07019E89C7B9}" sibTransId="{EC352DA7-4CE1-4FF4-9B96-72AB0C7DF6A2}"/>
    <dgm:cxn modelId="{A4626466-397C-4FB7-B79C-41A80DA43C78}" type="presOf" srcId="{48FE0015-E221-40B5-B86C-F559E4D99B09}" destId="{1CCC9C90-D3ED-423D-8B5D-71C891DE29DF}" srcOrd="1" destOrd="0" presId="urn:microsoft.com/office/officeart/2005/8/layout/pyramid1"/>
    <dgm:cxn modelId="{BE37B781-5F7E-41E1-B869-A81F548D9352}" type="presOf" srcId="{7D54688F-BCF3-4CF3-94B6-BF980C4220CC}" destId="{4B423140-EC5A-4807-B782-05248779250F}" srcOrd="0" destOrd="0" presId="urn:microsoft.com/office/officeart/2005/8/layout/pyramid1"/>
    <dgm:cxn modelId="{A67BC481-B010-4C92-9727-A492A3276E61}" type="presOf" srcId="{010AEAA6-2481-45F6-9B32-B624B944B7BA}" destId="{5B78387F-DC96-4975-B254-140D7DC92FD6}" srcOrd="0" destOrd="0" presId="urn:microsoft.com/office/officeart/2005/8/layout/pyramid1"/>
    <dgm:cxn modelId="{46BB8D86-6245-49FA-BD77-A95584506C35}" srcId="{E3F2D0C7-C027-44C3-96FE-5778B1ABAAE7}" destId="{426D7AA9-271C-4DAC-A638-B3D8438B0F15}" srcOrd="4" destOrd="0" parTransId="{22BECDBF-893D-47FA-80F7-FDCAB3BF04A6}" sibTransId="{90E8D664-E2FD-49B0-99A3-C9D88F150F76}"/>
    <dgm:cxn modelId="{228CBC8B-F9BF-4630-9165-4D4E0E897212}" type="presOf" srcId="{F563C33C-BCFD-4036-89D1-FBECF124116E}" destId="{92D0712F-C10E-4555-8170-A5EBC520740C}" srcOrd="1" destOrd="0" presId="urn:microsoft.com/office/officeart/2005/8/layout/pyramid1"/>
    <dgm:cxn modelId="{23A2B696-A6C0-4D82-A3AA-4C59CFDE764A}" type="presOf" srcId="{7D54688F-BCF3-4CF3-94B6-BF980C4220CC}" destId="{5E6CDEE4-F458-4D89-A4BF-6BB84450BB49}" srcOrd="1" destOrd="0" presId="urn:microsoft.com/office/officeart/2005/8/layout/pyramid1"/>
    <dgm:cxn modelId="{19C4C4A5-BC28-403E-883B-134F0D3E52E7}" type="presOf" srcId="{F563C33C-BCFD-4036-89D1-FBECF124116E}" destId="{EFC76C99-C45F-4DDD-9324-526CB56B2EA3}" srcOrd="0" destOrd="0" presId="urn:microsoft.com/office/officeart/2005/8/layout/pyramid1"/>
    <dgm:cxn modelId="{C93CEAAB-1778-46FF-B97A-2BD303360111}" type="presOf" srcId="{BD698ADE-57CA-4598-A965-5CF2C7FB8A1D}" destId="{380001C6-F8BD-4779-933F-C967D213CC00}" srcOrd="1" destOrd="0" presId="urn:microsoft.com/office/officeart/2005/8/layout/pyramid1"/>
    <dgm:cxn modelId="{E3ADC0E3-AA5D-427B-89F3-8615DFA0B413}" srcId="{E3F2D0C7-C027-44C3-96FE-5778B1ABAAE7}" destId="{BD698ADE-57CA-4598-A965-5CF2C7FB8A1D}" srcOrd="3" destOrd="0" parTransId="{4B0376D2-566D-4794-9F81-B4469A537511}" sibTransId="{4C6D361E-2675-41C0-9E92-0EE60C5DD0F6}"/>
    <dgm:cxn modelId="{B182ADE5-2592-4D01-85B0-9D89D034E2AF}" srcId="{E3F2D0C7-C027-44C3-96FE-5778B1ABAAE7}" destId="{F563C33C-BCFD-4036-89D1-FBECF124116E}" srcOrd="5" destOrd="0" parTransId="{C427886F-A20A-4A30-B59E-C9BCCF948069}" sibTransId="{B9A02C22-0636-49F3-AC31-5152D2C1A2A1}"/>
    <dgm:cxn modelId="{FA5C72CC-8191-43D5-B133-268FA816AF79}" type="presOf" srcId="{426D7AA9-271C-4DAC-A638-B3D8438B0F15}" destId="{CEE59528-47BB-48E4-BDB5-D3824C3E9C71}" srcOrd="1" destOrd="0" presId="urn:microsoft.com/office/officeart/2005/8/layout/pyramid1"/>
    <dgm:cxn modelId="{CB257BEC-BA3C-4FBE-81A9-AF8D1DC9DDCA}" type="presOf" srcId="{426D7AA9-271C-4DAC-A638-B3D8438B0F15}" destId="{4CD836A8-28BC-4A23-A31F-B4A24B5F9FB0}" srcOrd="0" destOrd="0" presId="urn:microsoft.com/office/officeart/2005/8/layout/pyramid1"/>
    <dgm:cxn modelId="{5CEE00EE-A712-476C-ABF2-A78A96041057}" type="presOf" srcId="{E3F2D0C7-C027-44C3-96FE-5778B1ABAAE7}" destId="{C591248C-9D8C-4F21-91B7-366572D4D255}" srcOrd="0" destOrd="0" presId="urn:microsoft.com/office/officeart/2005/8/layout/pyramid1"/>
    <dgm:cxn modelId="{24269FF5-3BE9-4AA8-AC47-9C7DFB18947F}" srcId="{E3F2D0C7-C027-44C3-96FE-5778B1ABAAE7}" destId="{010AEAA6-2481-45F6-9B32-B624B944B7BA}" srcOrd="2" destOrd="0" parTransId="{64CCE4B6-7F85-41B1-88C8-09DF475C2B76}" sibTransId="{54E96C08-8523-4DDE-A7D8-38399BD5BD76}"/>
    <dgm:cxn modelId="{C529F1FB-C0F9-4E05-B667-5C4A5073C2FA}" srcId="{E3F2D0C7-C027-44C3-96FE-5778B1ABAAE7}" destId="{7D54688F-BCF3-4CF3-94B6-BF980C4220CC}" srcOrd="0" destOrd="0" parTransId="{D654221E-2A22-4646-88D4-939F43E9CE5B}" sibTransId="{71F21CBB-F88C-4462-9312-C71CDFA5D0CA}"/>
    <dgm:cxn modelId="{2871AC4E-30BF-4C98-8679-8B4C81F6B7D8}" type="presParOf" srcId="{C591248C-9D8C-4F21-91B7-366572D4D255}" destId="{8631C753-84BB-4B81-89D1-0F697199B7AA}" srcOrd="0" destOrd="0" presId="urn:microsoft.com/office/officeart/2005/8/layout/pyramid1"/>
    <dgm:cxn modelId="{7450E4B7-3D41-420C-8325-3CAB49CD641B}" type="presParOf" srcId="{8631C753-84BB-4B81-89D1-0F697199B7AA}" destId="{4B423140-EC5A-4807-B782-05248779250F}" srcOrd="0" destOrd="0" presId="urn:microsoft.com/office/officeart/2005/8/layout/pyramid1"/>
    <dgm:cxn modelId="{92139891-FD82-4CF7-9AC0-3C0A0E2B6EF4}" type="presParOf" srcId="{8631C753-84BB-4B81-89D1-0F697199B7AA}" destId="{5E6CDEE4-F458-4D89-A4BF-6BB84450BB49}" srcOrd="1" destOrd="0" presId="urn:microsoft.com/office/officeart/2005/8/layout/pyramid1"/>
    <dgm:cxn modelId="{E4513580-9E6C-42ED-AA19-582426067565}" type="presParOf" srcId="{C591248C-9D8C-4F21-91B7-366572D4D255}" destId="{ED3274C1-9288-42B7-9620-A2E757A25B74}" srcOrd="1" destOrd="0" presId="urn:microsoft.com/office/officeart/2005/8/layout/pyramid1"/>
    <dgm:cxn modelId="{D8765ECB-5798-4CDF-9051-15223CF49882}" type="presParOf" srcId="{ED3274C1-9288-42B7-9620-A2E757A25B74}" destId="{56B91D2E-C928-4F4D-82BF-C32339409B54}" srcOrd="0" destOrd="0" presId="urn:microsoft.com/office/officeart/2005/8/layout/pyramid1"/>
    <dgm:cxn modelId="{0776DD43-A3D9-4397-8E3F-0BBB6946E665}" type="presParOf" srcId="{ED3274C1-9288-42B7-9620-A2E757A25B74}" destId="{1CCC9C90-D3ED-423D-8B5D-71C891DE29DF}" srcOrd="1" destOrd="0" presId="urn:microsoft.com/office/officeart/2005/8/layout/pyramid1"/>
    <dgm:cxn modelId="{7C9D65CB-65B4-4181-A32E-4FCC3201C992}" type="presParOf" srcId="{C591248C-9D8C-4F21-91B7-366572D4D255}" destId="{F1099B03-0584-4412-B77D-E770ED8BB4B6}" srcOrd="2" destOrd="0" presId="urn:microsoft.com/office/officeart/2005/8/layout/pyramid1"/>
    <dgm:cxn modelId="{1FB8E660-E518-4DE5-B1BB-3A9A9188C24A}" type="presParOf" srcId="{F1099B03-0584-4412-B77D-E770ED8BB4B6}" destId="{5B78387F-DC96-4975-B254-140D7DC92FD6}" srcOrd="0" destOrd="0" presId="urn:microsoft.com/office/officeart/2005/8/layout/pyramid1"/>
    <dgm:cxn modelId="{A77C5855-9489-43A3-855A-2C47C9C81E95}" type="presParOf" srcId="{F1099B03-0584-4412-B77D-E770ED8BB4B6}" destId="{2B7C98F9-31F2-4957-8E71-9C8EDD603E46}" srcOrd="1" destOrd="0" presId="urn:microsoft.com/office/officeart/2005/8/layout/pyramid1"/>
    <dgm:cxn modelId="{FC2733AC-9CF2-4443-9D85-0E9097DD4899}" type="presParOf" srcId="{C591248C-9D8C-4F21-91B7-366572D4D255}" destId="{08B575D2-B1F8-47B1-9AD8-BE757977B03F}" srcOrd="3" destOrd="0" presId="urn:microsoft.com/office/officeart/2005/8/layout/pyramid1"/>
    <dgm:cxn modelId="{AA4BA832-7247-4DBB-9F9E-60A04A89EEC8}" type="presParOf" srcId="{08B575D2-B1F8-47B1-9AD8-BE757977B03F}" destId="{F6FA3DC8-18E6-4A90-9B93-29BB1C80294F}" srcOrd="0" destOrd="0" presId="urn:microsoft.com/office/officeart/2005/8/layout/pyramid1"/>
    <dgm:cxn modelId="{ADEB8EE5-2B17-449A-AD68-AAEF9D05B9EF}" type="presParOf" srcId="{08B575D2-B1F8-47B1-9AD8-BE757977B03F}" destId="{380001C6-F8BD-4779-933F-C967D213CC00}" srcOrd="1" destOrd="0" presId="urn:microsoft.com/office/officeart/2005/8/layout/pyramid1"/>
    <dgm:cxn modelId="{1E0F1EAD-38AD-45D9-8A40-2AE7537F6614}" type="presParOf" srcId="{C591248C-9D8C-4F21-91B7-366572D4D255}" destId="{C0DBE749-1D18-4DC3-82FD-005AE50AEAA6}" srcOrd="4" destOrd="0" presId="urn:microsoft.com/office/officeart/2005/8/layout/pyramid1"/>
    <dgm:cxn modelId="{A707DEFC-67FC-4694-B88A-793A6063BDF2}" type="presParOf" srcId="{C0DBE749-1D18-4DC3-82FD-005AE50AEAA6}" destId="{4CD836A8-28BC-4A23-A31F-B4A24B5F9FB0}" srcOrd="0" destOrd="0" presId="urn:microsoft.com/office/officeart/2005/8/layout/pyramid1"/>
    <dgm:cxn modelId="{9E935AFE-76A1-4DF1-A939-9612E09CEBC1}" type="presParOf" srcId="{C0DBE749-1D18-4DC3-82FD-005AE50AEAA6}" destId="{CEE59528-47BB-48E4-BDB5-D3824C3E9C71}" srcOrd="1" destOrd="0" presId="urn:microsoft.com/office/officeart/2005/8/layout/pyramid1"/>
    <dgm:cxn modelId="{FA19638B-B0AC-440B-9DCC-39A1FF713C2B}" type="presParOf" srcId="{C591248C-9D8C-4F21-91B7-366572D4D255}" destId="{353DD1D7-C937-455D-9063-0F541546D38D}" srcOrd="5" destOrd="0" presId="urn:microsoft.com/office/officeart/2005/8/layout/pyramid1"/>
    <dgm:cxn modelId="{7FD39B9F-7086-4385-9E0F-DB47AAB129DA}" type="presParOf" srcId="{353DD1D7-C937-455D-9063-0F541546D38D}" destId="{EFC76C99-C45F-4DDD-9324-526CB56B2EA3}" srcOrd="0" destOrd="0" presId="urn:microsoft.com/office/officeart/2005/8/layout/pyramid1"/>
    <dgm:cxn modelId="{6B9EC678-0CE3-41DA-8FA0-6E1D70B78224}" type="presParOf" srcId="{353DD1D7-C937-455D-9063-0F541546D38D}" destId="{92D0712F-C10E-4555-8170-A5EBC520740C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B423140-EC5A-4807-B782-05248779250F}">
      <dsp:nvSpPr>
        <dsp:cNvPr id="0" name=""/>
        <dsp:cNvSpPr/>
      </dsp:nvSpPr>
      <dsp:spPr>
        <a:xfrm>
          <a:off x="2171339" y="0"/>
          <a:ext cx="838921" cy="810392"/>
        </a:xfrm>
        <a:prstGeom prst="trapezoid">
          <a:avLst>
            <a:gd name="adj" fmla="val 51760"/>
          </a:avLst>
        </a:prstGeom>
        <a:solidFill>
          <a:srgbClr val="32565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b="1" kern="1200">
            <a:solidFill>
              <a:schemeClr val="bg1"/>
            </a:solidFill>
          </a:endParaRP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b="1" kern="1200">
            <a:solidFill>
              <a:schemeClr val="bg1"/>
            </a:solidFill>
          </a:endParaRP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QH - L0</a:t>
          </a:r>
        </a:p>
      </dsp:txBody>
      <dsp:txXfrm>
        <a:off x="2171339" y="0"/>
        <a:ext cx="838921" cy="810392"/>
      </dsp:txXfrm>
    </dsp:sp>
    <dsp:sp modelId="{56B91D2E-C928-4F4D-82BF-C32339409B54}">
      <dsp:nvSpPr>
        <dsp:cNvPr id="0" name=""/>
        <dsp:cNvSpPr/>
      </dsp:nvSpPr>
      <dsp:spPr>
        <a:xfrm>
          <a:off x="1751878" y="810392"/>
          <a:ext cx="1677843" cy="810392"/>
        </a:xfrm>
        <a:prstGeom prst="trapezoid">
          <a:avLst>
            <a:gd name="adj" fmla="val 51760"/>
          </a:avLst>
        </a:prstGeom>
        <a:solidFill>
          <a:srgbClr val="60C3AD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Projects - L1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BRS, BRI, PBS</a:t>
          </a:r>
        </a:p>
      </dsp:txBody>
      <dsp:txXfrm>
        <a:off x="2045500" y="810392"/>
        <a:ext cx="1090598" cy="810392"/>
      </dsp:txXfrm>
    </dsp:sp>
    <dsp:sp modelId="{5B78387F-DC96-4975-B254-140D7DC92FD6}">
      <dsp:nvSpPr>
        <dsp:cNvPr id="0" name=""/>
        <dsp:cNvSpPr/>
      </dsp:nvSpPr>
      <dsp:spPr>
        <a:xfrm>
          <a:off x="1332417" y="1620784"/>
          <a:ext cx="2516765" cy="810392"/>
        </a:xfrm>
        <a:prstGeom prst="trapezoid">
          <a:avLst>
            <a:gd name="adj" fmla="val 51760"/>
          </a:avLst>
        </a:prstGeom>
        <a:solidFill>
          <a:srgbClr val="63A8CC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Phases - L2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Program, DAR, Delivery</a:t>
          </a:r>
        </a:p>
      </dsp:txBody>
      <dsp:txXfrm>
        <a:off x="1772851" y="1620784"/>
        <a:ext cx="1635897" cy="810392"/>
      </dsp:txXfrm>
    </dsp:sp>
    <dsp:sp modelId="{F6FA3DC8-18E6-4A90-9B93-29BB1C80294F}">
      <dsp:nvSpPr>
        <dsp:cNvPr id="0" name=""/>
        <dsp:cNvSpPr/>
      </dsp:nvSpPr>
      <dsp:spPr>
        <a:xfrm>
          <a:off x="903359" y="2440683"/>
          <a:ext cx="3355686" cy="810392"/>
        </a:xfrm>
        <a:prstGeom prst="trapezoid">
          <a:avLst>
            <a:gd name="adj" fmla="val 51760"/>
          </a:avLst>
        </a:prstGeom>
        <a:solidFill>
          <a:srgbClr val="FFC000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/>
            <a:t>Area - L3 - where work is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QH Costs, Lower Res, Upper Res</a:t>
          </a:r>
        </a:p>
      </dsp:txBody>
      <dsp:txXfrm>
        <a:off x="1490604" y="2440683"/>
        <a:ext cx="2181196" cy="810392"/>
      </dsp:txXfrm>
    </dsp:sp>
    <dsp:sp modelId="{4CD836A8-28BC-4A23-A31F-B4A24B5F9FB0}">
      <dsp:nvSpPr>
        <dsp:cNvPr id="0" name=""/>
        <dsp:cNvSpPr/>
      </dsp:nvSpPr>
      <dsp:spPr>
        <a:xfrm>
          <a:off x="410428" y="3258855"/>
          <a:ext cx="4342678" cy="953426"/>
        </a:xfrm>
        <a:prstGeom prst="trapezoid">
          <a:avLst>
            <a:gd name="adj" fmla="val 51760"/>
          </a:avLst>
        </a:prstGeom>
        <a:solidFill>
          <a:srgbClr val="70AD47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Element - L4 - parts of the work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Foundations, Dam Construction</a:t>
          </a:r>
        </a:p>
      </dsp:txBody>
      <dsp:txXfrm>
        <a:off x="1170396" y="3258855"/>
        <a:ext cx="2822740" cy="953426"/>
      </dsp:txXfrm>
    </dsp:sp>
    <dsp:sp modelId="{EFC76C99-C45F-4DDD-9324-526CB56B2EA3}">
      <dsp:nvSpPr>
        <dsp:cNvPr id="0" name=""/>
        <dsp:cNvSpPr/>
      </dsp:nvSpPr>
      <dsp:spPr>
        <a:xfrm>
          <a:off x="0" y="4194996"/>
          <a:ext cx="5181600" cy="810392"/>
        </a:xfrm>
        <a:prstGeom prst="trapezoid">
          <a:avLst>
            <a:gd name="adj" fmla="val 51760"/>
          </a:avLst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/>
            <a:t>Sub Element Level - L5 - further breakdown of parts of the work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Main CFRD Dam, Saddle Dam</a:t>
          </a:r>
        </a:p>
      </dsp:txBody>
      <dsp:txXfrm>
        <a:off x="906779" y="4194996"/>
        <a:ext cx="3368040" cy="81039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B423140-EC5A-4807-B782-05248779250F}">
      <dsp:nvSpPr>
        <dsp:cNvPr id="0" name=""/>
        <dsp:cNvSpPr/>
      </dsp:nvSpPr>
      <dsp:spPr>
        <a:xfrm>
          <a:off x="2744869" y="0"/>
          <a:ext cx="1060511" cy="883854"/>
        </a:xfrm>
        <a:prstGeom prst="trapezoid">
          <a:avLst>
            <a:gd name="adj" fmla="val 59994"/>
          </a:avLst>
        </a:prstGeom>
        <a:solidFill>
          <a:srgbClr val="32565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b="1" kern="1200">
            <a:solidFill>
              <a:schemeClr val="bg1"/>
            </a:solidFill>
          </a:endParaRP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100" b="1" kern="1200">
            <a:solidFill>
              <a:schemeClr val="bg1"/>
            </a:solidFill>
          </a:endParaRP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QH - L0</a:t>
          </a:r>
        </a:p>
      </dsp:txBody>
      <dsp:txXfrm>
        <a:off x="2744869" y="0"/>
        <a:ext cx="1060511" cy="883854"/>
      </dsp:txXfrm>
    </dsp:sp>
    <dsp:sp modelId="{56B91D2E-C928-4F4D-82BF-C32339409B54}">
      <dsp:nvSpPr>
        <dsp:cNvPr id="0" name=""/>
        <dsp:cNvSpPr/>
      </dsp:nvSpPr>
      <dsp:spPr>
        <a:xfrm>
          <a:off x="2214613" y="883854"/>
          <a:ext cx="2121023" cy="883854"/>
        </a:xfrm>
        <a:prstGeom prst="trapezoid">
          <a:avLst>
            <a:gd name="adj" fmla="val 59994"/>
          </a:avLst>
        </a:prstGeom>
        <a:solidFill>
          <a:srgbClr val="60C3AD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Projects - L1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QH, BR, PB</a:t>
          </a:r>
        </a:p>
      </dsp:txBody>
      <dsp:txXfrm>
        <a:off x="2585792" y="883854"/>
        <a:ext cx="1378665" cy="883854"/>
      </dsp:txXfrm>
    </dsp:sp>
    <dsp:sp modelId="{5B78387F-DC96-4975-B254-140D7DC92FD6}">
      <dsp:nvSpPr>
        <dsp:cNvPr id="0" name=""/>
        <dsp:cNvSpPr/>
      </dsp:nvSpPr>
      <dsp:spPr>
        <a:xfrm>
          <a:off x="1684357" y="1767708"/>
          <a:ext cx="3181534" cy="883854"/>
        </a:xfrm>
        <a:prstGeom prst="trapezoid">
          <a:avLst>
            <a:gd name="adj" fmla="val 59994"/>
          </a:avLst>
        </a:prstGeom>
        <a:solidFill>
          <a:srgbClr val="63A8CC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Phases - L2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Program, DAR, Delivery</a:t>
          </a:r>
        </a:p>
      </dsp:txBody>
      <dsp:txXfrm>
        <a:off x="2241126" y="1767708"/>
        <a:ext cx="2067997" cy="883854"/>
      </dsp:txXfrm>
    </dsp:sp>
    <dsp:sp modelId="{F6FA3DC8-18E6-4A90-9B93-29BB1C80294F}">
      <dsp:nvSpPr>
        <dsp:cNvPr id="0" name=""/>
        <dsp:cNvSpPr/>
      </dsp:nvSpPr>
      <dsp:spPr>
        <a:xfrm>
          <a:off x="1141969" y="2661930"/>
          <a:ext cx="4242046" cy="883854"/>
        </a:xfrm>
        <a:prstGeom prst="trapezoid">
          <a:avLst>
            <a:gd name="adj" fmla="val 59994"/>
          </a:avLst>
        </a:prstGeom>
        <a:solidFill>
          <a:srgbClr val="FFC000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/>
            <a:t>Area - L3 - where work is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QH Costs, Lower Res, Upper Res</a:t>
          </a:r>
        </a:p>
      </dsp:txBody>
      <dsp:txXfrm>
        <a:off x="1884327" y="2661930"/>
        <a:ext cx="2757330" cy="883854"/>
      </dsp:txXfrm>
    </dsp:sp>
    <dsp:sp modelId="{4CD836A8-28BC-4A23-A31F-B4A24B5F9FB0}">
      <dsp:nvSpPr>
        <dsp:cNvPr id="0" name=""/>
        <dsp:cNvSpPr/>
      </dsp:nvSpPr>
      <dsp:spPr>
        <a:xfrm>
          <a:off x="518837" y="3554269"/>
          <a:ext cx="5489738" cy="1039854"/>
        </a:xfrm>
        <a:prstGeom prst="trapezoid">
          <a:avLst>
            <a:gd name="adj" fmla="val 59994"/>
          </a:avLst>
        </a:prstGeom>
        <a:solidFill>
          <a:srgbClr val="70AD47"/>
        </a:solidFill>
        <a:ln w="12700" cap="flat" cmpd="sng" algn="ctr">
          <a:noFill/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>
              <a:solidFill>
                <a:schemeClr val="bg1"/>
              </a:solidFill>
            </a:rPr>
            <a:t>Element - L4 - parts of the work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Design, Dam Construction</a:t>
          </a:r>
        </a:p>
      </dsp:txBody>
      <dsp:txXfrm>
        <a:off x="1479541" y="3554269"/>
        <a:ext cx="3568329" cy="1039854"/>
      </dsp:txXfrm>
    </dsp:sp>
    <dsp:sp modelId="{EFC76C99-C45F-4DDD-9324-526CB56B2EA3}">
      <dsp:nvSpPr>
        <dsp:cNvPr id="0" name=""/>
        <dsp:cNvSpPr/>
      </dsp:nvSpPr>
      <dsp:spPr>
        <a:xfrm>
          <a:off x="0" y="4575271"/>
          <a:ext cx="6550250" cy="883854"/>
        </a:xfrm>
        <a:prstGeom prst="trapezoid">
          <a:avLst>
            <a:gd name="adj" fmla="val 59994"/>
          </a:avLst>
        </a:prstGeom>
        <a:solidFill>
          <a:schemeClr val="accent4">
            <a:lumMod val="20000"/>
            <a:lumOff val="8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b="1" kern="1200"/>
            <a:t>Sub Element Level - L5 - further breakdown of parts of the work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eg: Main CFRD Dam, Saddle Dam</a:t>
          </a:r>
        </a:p>
      </dsp:txBody>
      <dsp:txXfrm>
        <a:off x="1146293" y="4575271"/>
        <a:ext cx="4257662" cy="88385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176211</xdr:rowOff>
    </xdr:from>
    <xdr:to>
      <xdr:col>4</xdr:col>
      <xdr:colOff>2400300</xdr:colOff>
      <xdr:row>41</xdr:row>
      <xdr:rowOff>180975</xdr:rowOff>
    </xdr:to>
    <xdr:graphicFrame macro="">
      <xdr:nvGraphicFramePr>
        <xdr:cNvPr id="3" name="Diagram 1">
          <a:extLst>
            <a:ext uri="{FF2B5EF4-FFF2-40B4-BE49-F238E27FC236}">
              <a16:creationId xmlns:a16="http://schemas.microsoft.com/office/drawing/2014/main" id="{1598D2ED-74B6-41B8-8172-A19C11895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228600</xdr:colOff>
      <xdr:row>26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C40E1-0863-D69F-BC13-D6EAE386C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1534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2</xdr:row>
      <xdr:rowOff>133350</xdr:rowOff>
    </xdr:from>
    <xdr:to>
      <xdr:col>19</xdr:col>
      <xdr:colOff>210377</xdr:colOff>
      <xdr:row>16</xdr:row>
      <xdr:rowOff>57530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1B6B8F-5BC9-41E2-8C75-15E0F364C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523875"/>
          <a:ext cx="5925377" cy="2724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855518</xdr:colOff>
      <xdr:row>26</xdr:row>
      <xdr:rowOff>48056</xdr:rowOff>
    </xdr:from>
    <xdr:to>
      <xdr:col>7</xdr:col>
      <xdr:colOff>710046</xdr:colOff>
      <xdr:row>53</xdr:row>
      <xdr:rowOff>173182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4FBDD1-3D63-4437-8803-2ADC11C84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476251</xdr:colOff>
      <xdr:row>2</xdr:row>
      <xdr:rowOff>155863</xdr:rowOff>
    </xdr:from>
    <xdr:to>
      <xdr:col>27</xdr:col>
      <xdr:colOff>277344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874020-6F4B-4EF3-8EFD-07B28962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49706" y="710045"/>
          <a:ext cx="5862456" cy="3392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queenslandhydro.sharepoint.com/sites/PMORecovery/Shared%20Documents/Process%20in%20Development/Scope/Scope%20Book_Borumba%202024_02_23.xlsx" TargetMode="External"/><Relationship Id="rId1" Type="http://schemas.openxmlformats.org/officeDocument/2006/relationships/externalLinkPath" Target="/sites/PMORecovery/Shared%20Documents/Process%20in%20Development/Scope/Scope%20Book_Borumba%202024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queenslandhydro.sharepoint.com/sites/PMOWorkingSpace/Shared%20Documents/Working%20Space/7.%20WBS/WBS%20Map.xlsx" TargetMode="External"/><Relationship Id="rId1" Type="http://schemas.openxmlformats.org/officeDocument/2006/relationships/externalLinkPath" Target="WBS%20Ma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nee.hampson\AppData\Local\Microsoft\Windows\INetCache\Content.Outlook\YGCZT91E\WFP%20-%20Breakdown.xlsx" TargetMode="External"/><Relationship Id="rId1" Type="http://schemas.openxmlformats.org/officeDocument/2006/relationships/externalLinkPath" Target="file:///C:\Users\renee.hampson\AppData\Local\Microsoft\Windows\INetCache\Content.Outlook\YGCZT91E\WFP%20-%20Break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SCOPE BOOK"/>
      <sheetName val="Working"/>
      <sheetName val="CA SCOPE DETAILS"/>
      <sheetName val="BUDGET DETAILS IN PRISM"/>
      <sheetName val="QH WBS Master"/>
      <sheetName val="Mapping Scope"/>
      <sheetName val="Mapping CA"/>
      <sheetName val="Control Account Mapping"/>
      <sheetName val="LookupTables"/>
    </sheetNames>
    <sheetDataSet>
      <sheetData sheetId="0"/>
      <sheetData sheetId="1">
        <row r="1">
          <cell r="J1">
            <v>1</v>
          </cell>
        </row>
        <row r="2">
          <cell r="J2"/>
          <cell r="N2"/>
        </row>
        <row r="3">
          <cell r="J3"/>
          <cell r="N3"/>
        </row>
        <row r="4">
          <cell r="J4"/>
          <cell r="N4"/>
        </row>
        <row r="5">
          <cell r="J5"/>
          <cell r="N5"/>
        </row>
        <row r="6">
          <cell r="J6"/>
          <cell r="N6"/>
        </row>
        <row r="7">
          <cell r="N7"/>
        </row>
        <row r="8">
          <cell r="J8"/>
          <cell r="N8"/>
        </row>
        <row r="9">
          <cell r="J9"/>
          <cell r="N9"/>
        </row>
        <row r="10">
          <cell r="J10"/>
          <cell r="N10"/>
        </row>
        <row r="11">
          <cell r="J11"/>
          <cell r="N11"/>
        </row>
        <row r="12">
          <cell r="J12"/>
          <cell r="N12"/>
        </row>
        <row r="13">
          <cell r="J13"/>
          <cell r="N13"/>
        </row>
        <row r="14">
          <cell r="N14">
            <v>14159005814.480001</v>
          </cell>
        </row>
        <row r="15">
          <cell r="J15" t="str">
            <v>NEW CONTROL ACCOUNTS</v>
          </cell>
          <cell r="N15"/>
        </row>
        <row r="16">
          <cell r="J16" t="str">
            <v>NEW CONTROL ACCOUNT_ID</v>
          </cell>
          <cell r="N16" t="str">
            <v>$</v>
          </cell>
        </row>
        <row r="17">
          <cell r="J17" t="str">
            <v>[As per Revised WBS Structure dated Mar24]</v>
          </cell>
          <cell r="N17"/>
        </row>
        <row r="18">
          <cell r="J18" t="str">
            <v>refer below</v>
          </cell>
          <cell r="N18" t="str">
            <v>refer below</v>
          </cell>
        </row>
        <row r="19">
          <cell r="J19" t="str">
            <v>BRIP4110010</v>
          </cell>
          <cell r="N19">
            <v>28906245</v>
          </cell>
        </row>
        <row r="20">
          <cell r="J20" t="str">
            <v>BRIP4110050</v>
          </cell>
          <cell r="N20">
            <v>2970000</v>
          </cell>
        </row>
        <row r="21">
          <cell r="J21" t="str">
            <v>BRIP4110060</v>
          </cell>
          <cell r="N21">
            <v>2717199.5</v>
          </cell>
        </row>
        <row r="22">
          <cell r="J22" t="str">
            <v>BRIP4110020</v>
          </cell>
          <cell r="N22">
            <v>3437199.5000000009</v>
          </cell>
        </row>
        <row r="23">
          <cell r="J23" t="str">
            <v>BRIP4110030</v>
          </cell>
          <cell r="N23">
            <v>97250209.640000015</v>
          </cell>
        </row>
        <row r="24">
          <cell r="J24" t="str">
            <v>BRIP4110040</v>
          </cell>
          <cell r="N24">
            <v>1080000.0000000016</v>
          </cell>
        </row>
        <row r="25">
          <cell r="J25" t="str">
            <v>BRIP4170040</v>
          </cell>
          <cell r="N25">
            <v>26360000.000000007</v>
          </cell>
        </row>
        <row r="26">
          <cell r="J26" t="str">
            <v>BRIP4140080</v>
          </cell>
          <cell r="N26">
            <v>3499999.9999999963</v>
          </cell>
        </row>
        <row r="27">
          <cell r="J27" t="str">
            <v>BRIP4170100</v>
          </cell>
          <cell r="N27">
            <v>77625000</v>
          </cell>
        </row>
        <row r="28">
          <cell r="J28" t="str">
            <v>not required</v>
          </cell>
          <cell r="N28">
            <v>0</v>
          </cell>
        </row>
        <row r="29">
          <cell r="J29" t="str">
            <v>BRIP4170140</v>
          </cell>
          <cell r="N29">
            <v>50860999.999999933</v>
          </cell>
        </row>
        <row r="30">
          <cell r="J30" t="str">
            <v>refer below</v>
          </cell>
          <cell r="N30" t="str">
            <v>refer below</v>
          </cell>
        </row>
        <row r="31">
          <cell r="J31" t="str">
            <v>BRIP4130080</v>
          </cell>
          <cell r="N31">
            <v>89738054</v>
          </cell>
        </row>
        <row r="32">
          <cell r="J32" t="str">
            <v>BRIP4120020</v>
          </cell>
          <cell r="N32">
            <v>33360000</v>
          </cell>
        </row>
        <row r="33">
          <cell r="J33" t="str">
            <v>BRIP4130020</v>
          </cell>
          <cell r="N33">
            <v>12908109</v>
          </cell>
        </row>
        <row r="34">
          <cell r="J34" t="str">
            <v>BRIP4170110</v>
          </cell>
          <cell r="N34">
            <v>162888732</v>
          </cell>
        </row>
        <row r="35">
          <cell r="J35" t="str">
            <v>BRIP4170120</v>
          </cell>
          <cell r="N35">
            <v>12000000</v>
          </cell>
        </row>
        <row r="36">
          <cell r="J36" t="str">
            <v>BRIP4170050</v>
          </cell>
          <cell r="N36">
            <v>4845248.9999999935</v>
          </cell>
        </row>
        <row r="37">
          <cell r="J37" t="str">
            <v>BRIP4170040</v>
          </cell>
          <cell r="N37">
            <v>1939999.9999999993</v>
          </cell>
        </row>
        <row r="38">
          <cell r="J38" t="str">
            <v>refer below</v>
          </cell>
          <cell r="N38" t="str">
            <v>refer below</v>
          </cell>
        </row>
        <row r="39">
          <cell r="J39" t="str">
            <v>BRIP4170070</v>
          </cell>
          <cell r="N39">
            <v>1087917</v>
          </cell>
        </row>
        <row r="40">
          <cell r="J40" t="str">
            <v>BRIP4170060</v>
          </cell>
          <cell r="N40">
            <v>979125</v>
          </cell>
        </row>
        <row r="41">
          <cell r="J41" t="str">
            <v>BRIP4170020</v>
          </cell>
          <cell r="N41">
            <v>2779999.9999999986</v>
          </cell>
        </row>
        <row r="42">
          <cell r="J42" t="str">
            <v>BRIP4170080</v>
          </cell>
          <cell r="N42">
            <v>27414149.999999996</v>
          </cell>
        </row>
        <row r="43">
          <cell r="J43" t="str">
            <v>BRIP4170090</v>
          </cell>
          <cell r="N43">
            <v>5309999.9999999991</v>
          </cell>
        </row>
        <row r="44">
          <cell r="J44" t="str">
            <v>BRIP4120060</v>
          </cell>
          <cell r="N44">
            <v>1971999.9999999981</v>
          </cell>
        </row>
        <row r="45">
          <cell r="J45" t="str">
            <v>BRIP4170040</v>
          </cell>
          <cell r="N45">
            <v>123999.99999999999</v>
          </cell>
        </row>
        <row r="46">
          <cell r="J46" t="str">
            <v>BRIP4150010</v>
          </cell>
          <cell r="N46">
            <v>2394595.0000000019</v>
          </cell>
        </row>
        <row r="47">
          <cell r="J47" t="str">
            <v>BRIP4150020</v>
          </cell>
          <cell r="N47">
            <v>10869999.999999983</v>
          </cell>
        </row>
        <row r="48">
          <cell r="J48" t="str">
            <v>BRIP4150030</v>
          </cell>
          <cell r="N48">
            <v>290000</v>
          </cell>
        </row>
        <row r="49">
          <cell r="J49" t="str">
            <v>BRIP4150040</v>
          </cell>
          <cell r="N49">
            <v>292500</v>
          </cell>
        </row>
        <row r="50">
          <cell r="J50" t="str">
            <v>BRIP4991000</v>
          </cell>
          <cell r="N50">
            <v>3477381792</v>
          </cell>
        </row>
        <row r="51">
          <cell r="J51" t="str">
            <v>BRIP4995000</v>
          </cell>
          <cell r="N51">
            <v>1421923998</v>
          </cell>
        </row>
        <row r="52">
          <cell r="J52" t="str">
            <v>BRIP4170120</v>
          </cell>
          <cell r="N52">
            <v>75000000</v>
          </cell>
        </row>
        <row r="53">
          <cell r="J53" t="str">
            <v>BRIP4140120</v>
          </cell>
          <cell r="N53">
            <v>24603092</v>
          </cell>
        </row>
        <row r="54">
          <cell r="J54" t="str">
            <v>BRIP4140020</v>
          </cell>
          <cell r="N54">
            <v>300000.00000000006</v>
          </cell>
        </row>
        <row r="55">
          <cell r="J55" t="str">
            <v>BRIP4140030</v>
          </cell>
          <cell r="N55">
            <v>4060001.0000000005</v>
          </cell>
        </row>
        <row r="56">
          <cell r="J56" t="str">
            <v>BRIP4140130</v>
          </cell>
          <cell r="N56">
            <v>0</v>
          </cell>
        </row>
        <row r="57">
          <cell r="J57" t="str">
            <v>BRIP4140050</v>
          </cell>
          <cell r="N57">
            <v>720000.00000000012</v>
          </cell>
        </row>
        <row r="58">
          <cell r="J58" t="str">
            <v>BRIP4140010</v>
          </cell>
          <cell r="N58">
            <v>6116469.8499999987</v>
          </cell>
        </row>
        <row r="59">
          <cell r="J59" t="str">
            <v>BRIP4140040</v>
          </cell>
          <cell r="N59">
            <v>951696.00000000023</v>
          </cell>
        </row>
        <row r="60">
          <cell r="J60" t="str">
            <v>BRIP4140100</v>
          </cell>
          <cell r="N60">
            <v>1109804.4999999995</v>
          </cell>
        </row>
        <row r="61">
          <cell r="J61" t="str">
            <v>BRIP4140070</v>
          </cell>
          <cell r="N61">
            <v>967103</v>
          </cell>
        </row>
        <row r="62">
          <cell r="J62" t="str">
            <v>BRIP4140090</v>
          </cell>
          <cell r="N62">
            <v>2707000.0000000014</v>
          </cell>
        </row>
        <row r="63">
          <cell r="J63" t="str">
            <v>BRIP4170150</v>
          </cell>
          <cell r="N63">
            <v>540000.00000000012</v>
          </cell>
        </row>
        <row r="64">
          <cell r="J64" t="str">
            <v>BRIP4204020</v>
          </cell>
          <cell r="N64">
            <v>222741</v>
          </cell>
        </row>
        <row r="65">
          <cell r="J65" t="str">
            <v>BRIP4204040</v>
          </cell>
          <cell r="N65">
            <v>3588574.9999999995</v>
          </cell>
        </row>
        <row r="66">
          <cell r="J66" t="str">
            <v>refer below</v>
          </cell>
          <cell r="N66" t="str">
            <v>refer below</v>
          </cell>
        </row>
        <row r="67">
          <cell r="J67" t="str">
            <v>BRIP4120050</v>
          </cell>
          <cell r="N67">
            <v>19150</v>
          </cell>
        </row>
        <row r="68">
          <cell r="J68" t="str">
            <v>BRIP4120010</v>
          </cell>
          <cell r="N68">
            <v>2108662</v>
          </cell>
        </row>
        <row r="69">
          <cell r="J69" t="str">
            <v>BRIP4120020</v>
          </cell>
          <cell r="N69">
            <v>12978878.26</v>
          </cell>
        </row>
        <row r="70">
          <cell r="J70" t="str">
            <v>BRIP4120040</v>
          </cell>
          <cell r="N70">
            <v>1110000</v>
          </cell>
        </row>
        <row r="71">
          <cell r="J71" t="str">
            <v>BRIP4120030</v>
          </cell>
          <cell r="N71">
            <v>1600000</v>
          </cell>
        </row>
        <row r="72">
          <cell r="J72" t="str">
            <v>BRIP4120060</v>
          </cell>
          <cell r="N72">
            <v>245000</v>
          </cell>
        </row>
        <row r="73">
          <cell r="J73" t="str">
            <v>BRIP4120020</v>
          </cell>
          <cell r="N73">
            <v>630373</v>
          </cell>
        </row>
        <row r="74">
          <cell r="J74" t="str">
            <v>BRIP4130050</v>
          </cell>
          <cell r="N74">
            <v>307200</v>
          </cell>
        </row>
        <row r="75">
          <cell r="J75" t="str">
            <v>BRIP4130060</v>
          </cell>
          <cell r="N75">
            <v>1450000.0000000007</v>
          </cell>
        </row>
        <row r="76">
          <cell r="J76" t="str">
            <v>BRIP4130070</v>
          </cell>
          <cell r="N76">
            <v>999999.99999999988</v>
          </cell>
        </row>
        <row r="77">
          <cell r="J77" t="str">
            <v>BRIP4130060</v>
          </cell>
          <cell r="N77">
            <v>339999.99999999994</v>
          </cell>
        </row>
        <row r="78">
          <cell r="J78" t="str">
            <v>BRIP4130010</v>
          </cell>
          <cell r="N78">
            <v>6495000</v>
          </cell>
        </row>
        <row r="79">
          <cell r="J79" t="str">
            <v>BRIP4130020</v>
          </cell>
          <cell r="N79">
            <v>11511650.999999978</v>
          </cell>
        </row>
        <row r="80">
          <cell r="J80" t="str">
            <v>BRIP4130030</v>
          </cell>
          <cell r="N80">
            <v>2300000</v>
          </cell>
        </row>
        <row r="81">
          <cell r="J81" t="str">
            <v>BRIP4130040</v>
          </cell>
          <cell r="N81">
            <v>5094744</v>
          </cell>
        </row>
        <row r="82">
          <cell r="J82" t="str">
            <v>BRIP4130030</v>
          </cell>
          <cell r="N82">
            <v>23959999.999999996</v>
          </cell>
        </row>
        <row r="83">
          <cell r="J83" t="str">
            <v>BRIP4130080</v>
          </cell>
          <cell r="N83">
            <v>1720000.0000000005</v>
          </cell>
        </row>
        <row r="84">
          <cell r="J84" t="str">
            <v>BRIP4180030</v>
          </cell>
          <cell r="N84">
            <v>849999.99999999977</v>
          </cell>
        </row>
        <row r="85">
          <cell r="J85" t="str">
            <v>BRIP4170160</v>
          </cell>
          <cell r="N85">
            <v>5377000.0000000009</v>
          </cell>
        </row>
        <row r="86">
          <cell r="J86" t="str">
            <v>BRIP4170130</v>
          </cell>
          <cell r="N86">
            <v>1939999.9999999956</v>
          </cell>
        </row>
        <row r="87">
          <cell r="J87" t="str">
            <v>BRIP4170030</v>
          </cell>
          <cell r="N87">
            <v>845000</v>
          </cell>
        </row>
        <row r="88">
          <cell r="J88" t="str">
            <v>BRIP4140110</v>
          </cell>
          <cell r="N88">
            <v>474999.99999999994</v>
          </cell>
        </row>
        <row r="89">
          <cell r="J89" t="str">
            <v>BRIP4160020</v>
          </cell>
          <cell r="N89">
            <v>999999.99999999988</v>
          </cell>
        </row>
        <row r="90">
          <cell r="J90" t="str">
            <v>BRIP4140060</v>
          </cell>
          <cell r="N90">
            <v>165000000</v>
          </cell>
        </row>
        <row r="91">
          <cell r="J91" t="str">
            <v>BRIP4204030</v>
          </cell>
          <cell r="N91">
            <v>72288000</v>
          </cell>
        </row>
        <row r="92">
          <cell r="J92" t="str">
            <v>BRIP4120070</v>
          </cell>
          <cell r="N92">
            <v>22079999.999999966</v>
          </cell>
        </row>
        <row r="93">
          <cell r="J93" t="str">
            <v>BRIP4180030</v>
          </cell>
          <cell r="N93">
            <v>2750000</v>
          </cell>
        </row>
        <row r="94">
          <cell r="J94" t="str">
            <v>BRIP4180010</v>
          </cell>
          <cell r="N94">
            <v>4000000</v>
          </cell>
        </row>
        <row r="95">
          <cell r="J95" t="str">
            <v>BRIP4202010</v>
          </cell>
          <cell r="N95">
            <v>13247820.810000001</v>
          </cell>
        </row>
        <row r="96">
          <cell r="J96" t="str">
            <v>BRIP4202020</v>
          </cell>
          <cell r="N96">
            <v>10535716.430000002</v>
          </cell>
        </row>
        <row r="97">
          <cell r="J97">
            <v>0</v>
          </cell>
          <cell r="N97" t="str">
            <v>refer below</v>
          </cell>
        </row>
        <row r="98">
          <cell r="J98" t="str">
            <v>BRIP4203030</v>
          </cell>
          <cell r="N98">
            <v>1066718</v>
          </cell>
        </row>
        <row r="99">
          <cell r="J99" t="str">
            <v>BRIP4203020</v>
          </cell>
          <cell r="N99">
            <v>1066718</v>
          </cell>
        </row>
        <row r="100">
          <cell r="J100" t="str">
            <v>BRIP4203040</v>
          </cell>
          <cell r="N100">
            <v>1419233</v>
          </cell>
        </row>
        <row r="101">
          <cell r="J101" t="str">
            <v>BRIP4201020</v>
          </cell>
          <cell r="N101">
            <v>3776091</v>
          </cell>
        </row>
        <row r="102">
          <cell r="J102" t="str">
            <v>refer below</v>
          </cell>
          <cell r="N102" t="str">
            <v>refer below</v>
          </cell>
        </row>
        <row r="103">
          <cell r="J103" t="str">
            <v>BRIP4203010</v>
          </cell>
          <cell r="N103">
            <v>20839317</v>
          </cell>
        </row>
        <row r="104">
          <cell r="J104" t="str">
            <v>not required</v>
          </cell>
          <cell r="N104">
            <v>0</v>
          </cell>
        </row>
        <row r="105">
          <cell r="J105" t="str">
            <v>BRIP4201010</v>
          </cell>
          <cell r="N105">
            <v>11523308</v>
          </cell>
        </row>
        <row r="106">
          <cell r="J106" t="str">
            <v>BRIP4202030</v>
          </cell>
          <cell r="N106">
            <v>1667145</v>
          </cell>
        </row>
        <row r="107">
          <cell r="J107" t="str">
            <v>refer below</v>
          </cell>
          <cell r="N107" t="str">
            <v>refer below</v>
          </cell>
        </row>
        <row r="108">
          <cell r="J108" t="str">
            <v>BRIP4405010</v>
          </cell>
          <cell r="N108">
            <v>0</v>
          </cell>
        </row>
        <row r="109">
          <cell r="J109" t="str">
            <v>BRIP4405020</v>
          </cell>
          <cell r="N109">
            <v>116252753</v>
          </cell>
        </row>
        <row r="110">
          <cell r="J110" t="str">
            <v>BRIP4405030</v>
          </cell>
          <cell r="N110">
            <v>0</v>
          </cell>
        </row>
        <row r="111">
          <cell r="J111" t="str">
            <v>BRIP4405040</v>
          </cell>
          <cell r="N111">
            <v>305000</v>
          </cell>
        </row>
        <row r="112">
          <cell r="J112" t="str">
            <v>BRIP4201030</v>
          </cell>
          <cell r="N112">
            <v>91568937.479999974</v>
          </cell>
        </row>
        <row r="113">
          <cell r="J113" t="str">
            <v>BRIP4203080</v>
          </cell>
          <cell r="N113">
            <v>2500000</v>
          </cell>
        </row>
        <row r="114">
          <cell r="J114" t="str">
            <v>BRIP4201040</v>
          </cell>
          <cell r="N114">
            <v>46902871.990000002</v>
          </cell>
        </row>
        <row r="115">
          <cell r="J115" t="str">
            <v xml:space="preserve">refer below
</v>
          </cell>
          <cell r="N115" t="str">
            <v xml:space="preserve">refer below
</v>
          </cell>
        </row>
        <row r="116">
          <cell r="J116" t="str">
            <v>BRIP4210010</v>
          </cell>
          <cell r="N116">
            <v>4849626.8899999997</v>
          </cell>
        </row>
        <row r="117">
          <cell r="J117" t="str">
            <v>BRIP4210020</v>
          </cell>
          <cell r="N117">
            <v>2919624</v>
          </cell>
        </row>
        <row r="118">
          <cell r="J118" t="str">
            <v>BRIP4210030</v>
          </cell>
          <cell r="N118">
            <v>2277499</v>
          </cell>
        </row>
        <row r="119">
          <cell r="J119" t="str">
            <v>BRIP4210040</v>
          </cell>
          <cell r="N119">
            <v>2327350</v>
          </cell>
        </row>
        <row r="120">
          <cell r="J120" t="str">
            <v>BRIP4210050</v>
          </cell>
          <cell r="N120">
            <v>2277499</v>
          </cell>
        </row>
        <row r="121">
          <cell r="J121" t="str">
            <v>BRIP4210060</v>
          </cell>
          <cell r="N121">
            <v>2277499</v>
          </cell>
        </row>
        <row r="122">
          <cell r="J122" t="str">
            <v>BRIP4210070</v>
          </cell>
          <cell r="N122">
            <v>2036319</v>
          </cell>
        </row>
        <row r="123">
          <cell r="J123" t="str">
            <v>BRIP4210080</v>
          </cell>
          <cell r="N123">
            <v>1867380</v>
          </cell>
        </row>
        <row r="124">
          <cell r="J124" t="str">
            <v>BRIP4210090</v>
          </cell>
          <cell r="N124">
            <v>2277499</v>
          </cell>
        </row>
        <row r="125">
          <cell r="J125" t="str">
            <v>BRIP4210100</v>
          </cell>
          <cell r="N125">
            <v>2277499</v>
          </cell>
        </row>
        <row r="126">
          <cell r="J126" t="str">
            <v>BRIP4210110</v>
          </cell>
          <cell r="N126">
            <v>2277499</v>
          </cell>
        </row>
        <row r="127">
          <cell r="J127" t="str">
            <v>BRIP4210120</v>
          </cell>
          <cell r="N127">
            <v>250000</v>
          </cell>
        </row>
        <row r="128">
          <cell r="J128" t="str">
            <v>refer below</v>
          </cell>
          <cell r="N128" t="str">
            <v>refer below</v>
          </cell>
        </row>
        <row r="129">
          <cell r="J129" t="str">
            <v>BRIP4212010</v>
          </cell>
          <cell r="N129">
            <v>2542368.8199999998</v>
          </cell>
        </row>
        <row r="130">
          <cell r="J130" t="str">
            <v>BRIP4212020</v>
          </cell>
          <cell r="N130">
            <v>9393930</v>
          </cell>
        </row>
        <row r="131">
          <cell r="J131" t="str">
            <v>BRIP4212020</v>
          </cell>
          <cell r="N131">
            <v>190092</v>
          </cell>
        </row>
        <row r="132">
          <cell r="J132" t="str">
            <v>BRIP4212020</v>
          </cell>
          <cell r="N132">
            <v>421460</v>
          </cell>
        </row>
        <row r="133">
          <cell r="J133" t="str">
            <v>BRIP4212020</v>
          </cell>
          <cell r="N133">
            <v>150000</v>
          </cell>
        </row>
        <row r="134">
          <cell r="J134" t="str">
            <v>refer below</v>
          </cell>
          <cell r="N134" t="str">
            <v>refer below</v>
          </cell>
        </row>
        <row r="135">
          <cell r="J135" t="str">
            <v>BRIP4213010</v>
          </cell>
          <cell r="N135">
            <v>295115.34999999998</v>
          </cell>
        </row>
        <row r="136">
          <cell r="J136" t="str">
            <v>BRIP4213020</v>
          </cell>
          <cell r="N136">
            <v>1130788</v>
          </cell>
        </row>
        <row r="137">
          <cell r="J137" t="str">
            <v>BRIP4213020</v>
          </cell>
          <cell r="N137">
            <v>1553033</v>
          </cell>
        </row>
        <row r="138">
          <cell r="J138" t="str">
            <v>refer below</v>
          </cell>
          <cell r="N138" t="str">
            <v>refer below</v>
          </cell>
        </row>
        <row r="139">
          <cell r="J139" t="str">
            <v>BRIP4214010</v>
          </cell>
          <cell r="N139">
            <v>501963.59</v>
          </cell>
        </row>
        <row r="140">
          <cell r="J140" t="str">
            <v>BRIP4214020</v>
          </cell>
          <cell r="N140">
            <v>1799822</v>
          </cell>
        </row>
        <row r="141">
          <cell r="J141" t="str">
            <v>BRIP4214020</v>
          </cell>
          <cell r="N141">
            <v>2037476</v>
          </cell>
        </row>
        <row r="142">
          <cell r="J142" t="str">
            <v>refer below</v>
          </cell>
          <cell r="N142" t="str">
            <v>refer below</v>
          </cell>
        </row>
        <row r="143">
          <cell r="J143" t="str">
            <v>BRIP4215010</v>
          </cell>
          <cell r="N143">
            <v>1806160</v>
          </cell>
        </row>
        <row r="144">
          <cell r="J144" t="str">
            <v>BRIP4215020</v>
          </cell>
          <cell r="N144">
            <v>15900431</v>
          </cell>
        </row>
        <row r="145">
          <cell r="J145" t="str">
            <v>refer below</v>
          </cell>
          <cell r="N145" t="str">
            <v>refer below</v>
          </cell>
        </row>
        <row r="146">
          <cell r="J146" t="str">
            <v>BRIP4205010</v>
          </cell>
          <cell r="N146">
            <v>136801.65</v>
          </cell>
        </row>
        <row r="147">
          <cell r="J147" t="str">
            <v>BRIP4205020</v>
          </cell>
          <cell r="N147">
            <v>976861</v>
          </cell>
        </row>
        <row r="148">
          <cell r="J148" t="str">
            <v>refer below</v>
          </cell>
          <cell r="N148" t="str">
            <v>refer below</v>
          </cell>
        </row>
        <row r="149">
          <cell r="J149" t="str">
            <v>not required</v>
          </cell>
          <cell r="N149">
            <v>0</v>
          </cell>
        </row>
        <row r="150">
          <cell r="J150" t="str">
            <v>BRIP4205030</v>
          </cell>
          <cell r="N150">
            <v>1901556.1000000006</v>
          </cell>
        </row>
        <row r="151">
          <cell r="J151" t="str">
            <v>refer below</v>
          </cell>
          <cell r="N151" t="str">
            <v>refer below</v>
          </cell>
        </row>
        <row r="152">
          <cell r="J152" t="str">
            <v>BRIP4207010</v>
          </cell>
          <cell r="N152">
            <v>0</v>
          </cell>
        </row>
        <row r="153">
          <cell r="J153" t="str">
            <v>BRIP4207020</v>
          </cell>
          <cell r="N153">
            <v>26750000.000000004</v>
          </cell>
        </row>
        <row r="154">
          <cell r="J154" t="str">
            <v>refer below</v>
          </cell>
          <cell r="N154" t="str">
            <v>refer below</v>
          </cell>
        </row>
        <row r="155">
          <cell r="J155" t="str">
            <v>BRIP4206010</v>
          </cell>
          <cell r="N155">
            <v>0</v>
          </cell>
        </row>
        <row r="156">
          <cell r="J156" t="str">
            <v>BRIP4206020</v>
          </cell>
          <cell r="N156">
            <v>3879550</v>
          </cell>
        </row>
        <row r="157">
          <cell r="J157" t="str">
            <v>BRIP4602010</v>
          </cell>
          <cell r="N157">
            <v>56034282.830000006</v>
          </cell>
        </row>
        <row r="158">
          <cell r="J158" t="str">
            <v>BRIP4203060</v>
          </cell>
          <cell r="N158">
            <v>51245371.560000002</v>
          </cell>
        </row>
        <row r="159">
          <cell r="J159" t="str">
            <v>BRIP4216010</v>
          </cell>
          <cell r="N159">
            <v>10020690</v>
          </cell>
        </row>
        <row r="160">
          <cell r="J160" t="str">
            <v>BRIP4603010</v>
          </cell>
          <cell r="N160">
            <v>23666710.999999996</v>
          </cell>
        </row>
        <row r="161">
          <cell r="J161" t="str">
            <v>BRIP4217010</v>
          </cell>
          <cell r="N161">
            <v>11981358</v>
          </cell>
        </row>
        <row r="162">
          <cell r="J162" t="str">
            <v>BRIP4605010</v>
          </cell>
          <cell r="N162">
            <v>13539874.999999998</v>
          </cell>
        </row>
        <row r="163">
          <cell r="J163" t="str">
            <v>BRIP4606010</v>
          </cell>
          <cell r="N163">
            <v>25994972.000000004</v>
          </cell>
        </row>
        <row r="164">
          <cell r="J164" t="str">
            <v>BRIP4607010</v>
          </cell>
          <cell r="N164">
            <v>318718227</v>
          </cell>
        </row>
        <row r="165">
          <cell r="J165" t="str">
            <v>BRIP4608010</v>
          </cell>
          <cell r="N165">
            <v>71415887</v>
          </cell>
        </row>
        <row r="166">
          <cell r="J166" t="str">
            <v>BRIP4609010</v>
          </cell>
          <cell r="N166">
            <v>39123767</v>
          </cell>
        </row>
        <row r="167">
          <cell r="J167" t="str">
            <v>BRIP4610010</v>
          </cell>
          <cell r="N167">
            <v>15057782</v>
          </cell>
        </row>
        <row r="168">
          <cell r="J168" t="str">
            <v>BRIP4611010</v>
          </cell>
          <cell r="N168">
            <v>7035132.9999999963</v>
          </cell>
        </row>
        <row r="169">
          <cell r="J169" t="str">
            <v>BRIP4614010</v>
          </cell>
          <cell r="N169">
            <v>2832000</v>
          </cell>
        </row>
        <row r="170">
          <cell r="J170" t="str">
            <v>BRIP4601010</v>
          </cell>
          <cell r="N170">
            <v>387308963.0200001</v>
          </cell>
        </row>
        <row r="171">
          <cell r="J171" t="str">
            <v>BRIP4612010</v>
          </cell>
          <cell r="N171">
            <v>5500000</v>
          </cell>
        </row>
        <row r="172">
          <cell r="J172" t="str">
            <v>BRIP4604010</v>
          </cell>
          <cell r="N172">
            <v>104296762.00000004</v>
          </cell>
        </row>
        <row r="173">
          <cell r="J173" t="str">
            <v>not required</v>
          </cell>
          <cell r="N173"/>
        </row>
        <row r="174">
          <cell r="J174" t="str">
            <v>not required</v>
          </cell>
          <cell r="N174"/>
        </row>
        <row r="175">
          <cell r="J175" t="str">
            <v>not required</v>
          </cell>
          <cell r="N175"/>
        </row>
        <row r="176">
          <cell r="J176" t="str">
            <v>not required</v>
          </cell>
          <cell r="N176"/>
        </row>
        <row r="177">
          <cell r="J177" t="str">
            <v>BRIP4702010</v>
          </cell>
          <cell r="N177">
            <v>70241119.560000017</v>
          </cell>
        </row>
        <row r="178">
          <cell r="J178" t="str">
            <v>BRIP4709010</v>
          </cell>
          <cell r="N178">
            <v>8078307</v>
          </cell>
        </row>
        <row r="179">
          <cell r="J179" t="str">
            <v>BRIP4203050</v>
          </cell>
          <cell r="N179">
            <v>92104960</v>
          </cell>
        </row>
        <row r="180">
          <cell r="J180" t="str">
            <v>BRIP4704010</v>
          </cell>
          <cell r="N180">
            <v>307969995.99999994</v>
          </cell>
        </row>
        <row r="181">
          <cell r="J181" t="str">
            <v>BRIP4707010</v>
          </cell>
          <cell r="N181">
            <v>143783916.84999996</v>
          </cell>
        </row>
        <row r="182">
          <cell r="J182" t="str">
            <v>BRIP4708010</v>
          </cell>
          <cell r="N182">
            <v>27145928.09</v>
          </cell>
        </row>
        <row r="183">
          <cell r="J183" t="str">
            <v>BRIP4701010</v>
          </cell>
          <cell r="N183">
            <v>485506618.46999997</v>
          </cell>
        </row>
        <row r="184">
          <cell r="J184" t="str">
            <v>BRIP4707020</v>
          </cell>
          <cell r="N184">
            <v>216712192.86000001</v>
          </cell>
        </row>
        <row r="185">
          <cell r="J185" t="str">
            <v>refer below</v>
          </cell>
          <cell r="N185" t="str">
            <v>refer below</v>
          </cell>
        </row>
        <row r="186">
          <cell r="J186" t="str">
            <v>BRIP4707030</v>
          </cell>
          <cell r="N186">
            <v>7167986.8200000003</v>
          </cell>
        </row>
        <row r="187">
          <cell r="J187" t="str">
            <v>BRIP4707040</v>
          </cell>
          <cell r="N187">
            <v>31437567</v>
          </cell>
        </row>
        <row r="188">
          <cell r="J188" t="str">
            <v>BRIP4707050</v>
          </cell>
          <cell r="N188">
            <v>31095913</v>
          </cell>
        </row>
        <row r="189">
          <cell r="J189" t="str">
            <v>BRIP4707060</v>
          </cell>
          <cell r="N189">
            <v>12517227</v>
          </cell>
        </row>
        <row r="190">
          <cell r="J190" t="str">
            <v>refer below</v>
          </cell>
          <cell r="N190" t="str">
            <v>refer below</v>
          </cell>
        </row>
        <row r="191">
          <cell r="J191" t="str">
            <v>BRIP4302210</v>
          </cell>
          <cell r="N191">
            <v>73950858.484909326</v>
          </cell>
        </row>
        <row r="192">
          <cell r="J192" t="str">
            <v>BRIP4402010</v>
          </cell>
          <cell r="N192">
            <v>48835941.316068016</v>
          </cell>
        </row>
        <row r="193">
          <cell r="J193" t="str">
            <v>BRIP4502010</v>
          </cell>
          <cell r="N193">
            <v>71423407.56902273</v>
          </cell>
        </row>
        <row r="194">
          <cell r="J194" t="str">
            <v>refer below</v>
          </cell>
          <cell r="N194" t="str">
            <v>refer below</v>
          </cell>
        </row>
        <row r="195">
          <cell r="J195" t="str">
            <v>BRIP4203070</v>
          </cell>
          <cell r="N195">
            <v>169978579</v>
          </cell>
        </row>
        <row r="196">
          <cell r="J196" t="str">
            <v>BRIP4411010</v>
          </cell>
          <cell r="N196">
            <v>18173929.09</v>
          </cell>
        </row>
        <row r="197">
          <cell r="J197" t="str">
            <v>BRIP4218010</v>
          </cell>
          <cell r="N197">
            <v>65279572.299999997</v>
          </cell>
        </row>
        <row r="198">
          <cell r="J198" t="str">
            <v>refer below</v>
          </cell>
          <cell r="N198" t="str">
            <v>refer below</v>
          </cell>
        </row>
        <row r="199">
          <cell r="J199" t="str">
            <v>BRIP4219010</v>
          </cell>
          <cell r="N199">
            <v>30997876.84</v>
          </cell>
        </row>
        <row r="200">
          <cell r="J200" t="str">
            <v>BRIP4220010</v>
          </cell>
          <cell r="N200">
            <v>19489165</v>
          </cell>
        </row>
        <row r="201">
          <cell r="J201" t="str">
            <v>BRIP4221010</v>
          </cell>
          <cell r="N201">
            <v>44376517.329999998</v>
          </cell>
        </row>
        <row r="202">
          <cell r="J202" t="str">
            <v>BRIP4222010</v>
          </cell>
          <cell r="N202">
            <v>126730121.22000001</v>
          </cell>
        </row>
        <row r="203">
          <cell r="J203" t="str">
            <v>BRIP4222010</v>
          </cell>
          <cell r="N203">
            <v>60109479.31000001</v>
          </cell>
        </row>
        <row r="204">
          <cell r="J204" t="str">
            <v>refer below</v>
          </cell>
          <cell r="N204" t="str">
            <v>refer below</v>
          </cell>
        </row>
        <row r="205">
          <cell r="J205" t="str">
            <v>BRIP4224010</v>
          </cell>
          <cell r="N205">
            <v>25342093.290000003</v>
          </cell>
        </row>
        <row r="206">
          <cell r="J206" t="str">
            <v>BRIP4405020</v>
          </cell>
          <cell r="N206">
            <v>4280396.3</v>
          </cell>
        </row>
        <row r="207">
          <cell r="J207" t="str">
            <v>BRIP4404010</v>
          </cell>
          <cell r="N207">
            <v>12354383</v>
          </cell>
        </row>
        <row r="208">
          <cell r="J208" t="str">
            <v>BRIP4404020</v>
          </cell>
          <cell r="N208">
            <v>300000</v>
          </cell>
        </row>
        <row r="209">
          <cell r="J209" t="str">
            <v>BRIP4404030</v>
          </cell>
          <cell r="N209">
            <v>682435</v>
          </cell>
        </row>
        <row r="210">
          <cell r="J210" t="str">
            <v>BRIP4404040</v>
          </cell>
          <cell r="N210">
            <v>338036</v>
          </cell>
        </row>
        <row r="211">
          <cell r="J211" t="str">
            <v>BRIP4404050</v>
          </cell>
          <cell r="N211">
            <v>630772</v>
          </cell>
        </row>
        <row r="212">
          <cell r="J212" t="str">
            <v>refer below</v>
          </cell>
          <cell r="N212" t="str">
            <v>refer below</v>
          </cell>
        </row>
        <row r="213">
          <cell r="J213" t="str">
            <v>BRIP4330010</v>
          </cell>
          <cell r="N213">
            <v>2718288</v>
          </cell>
        </row>
        <row r="214">
          <cell r="J214" t="str">
            <v>BRIP4310010</v>
          </cell>
          <cell r="N214">
            <v>21116374</v>
          </cell>
        </row>
        <row r="215">
          <cell r="J215" t="str">
            <v>BRIP4320010</v>
          </cell>
          <cell r="N215">
            <v>28613406</v>
          </cell>
        </row>
        <row r="216">
          <cell r="J216" t="str">
            <v>BRIP4310020</v>
          </cell>
          <cell r="N216">
            <v>23656425</v>
          </cell>
        </row>
        <row r="217">
          <cell r="J217" t="str">
            <v>BRIP4320020</v>
          </cell>
          <cell r="N217">
            <v>24110415</v>
          </cell>
        </row>
        <row r="218">
          <cell r="J218" t="str">
            <v>refer below</v>
          </cell>
          <cell r="N218" t="str">
            <v>refer below</v>
          </cell>
        </row>
        <row r="219">
          <cell r="J219" t="str">
            <v>BRIP4310060</v>
          </cell>
          <cell r="N219">
            <v>17136155</v>
          </cell>
        </row>
        <row r="220">
          <cell r="J220" t="str">
            <v>BRIP4320060</v>
          </cell>
          <cell r="N220">
            <v>17136155</v>
          </cell>
        </row>
        <row r="221">
          <cell r="J221" t="str">
            <v>BRIP4310060</v>
          </cell>
          <cell r="N221">
            <v>14802077</v>
          </cell>
        </row>
        <row r="222">
          <cell r="J222" t="str">
            <v>BRIP4320060</v>
          </cell>
          <cell r="N222">
            <v>15158139</v>
          </cell>
        </row>
        <row r="223">
          <cell r="J223" t="str">
            <v>refer below</v>
          </cell>
          <cell r="N223" t="str">
            <v>refer below</v>
          </cell>
        </row>
        <row r="224">
          <cell r="J224" t="str">
            <v>BRIP4310070</v>
          </cell>
          <cell r="N224">
            <v>14045150</v>
          </cell>
        </row>
        <row r="225">
          <cell r="J225" t="str">
            <v>BRIP4320070</v>
          </cell>
          <cell r="N225">
            <v>14045150</v>
          </cell>
        </row>
        <row r="226">
          <cell r="J226" t="str">
            <v>BRIP4310090</v>
          </cell>
          <cell r="N226">
            <v>8217999</v>
          </cell>
        </row>
        <row r="227">
          <cell r="J227" t="str">
            <v>BRIP4320090</v>
          </cell>
          <cell r="N227">
            <v>8217999</v>
          </cell>
        </row>
        <row r="228">
          <cell r="J228" t="str">
            <v>refer below</v>
          </cell>
          <cell r="N228" t="str">
            <v>refer below</v>
          </cell>
        </row>
        <row r="229">
          <cell r="J229" t="str">
            <v>BRIP4310080</v>
          </cell>
          <cell r="N229">
            <v>41486351</v>
          </cell>
        </row>
        <row r="230">
          <cell r="J230" t="str">
            <v>BRIP4320080</v>
          </cell>
          <cell r="N230">
            <v>41486351</v>
          </cell>
        </row>
        <row r="231">
          <cell r="J231" t="str">
            <v>refer below</v>
          </cell>
          <cell r="N231" t="str">
            <v>refer below</v>
          </cell>
        </row>
        <row r="232">
          <cell r="J232" t="str">
            <v>BRIP4310100</v>
          </cell>
          <cell r="N232">
            <v>6920834</v>
          </cell>
        </row>
        <row r="233">
          <cell r="J233" t="str">
            <v>BRIP4320100</v>
          </cell>
          <cell r="N233">
            <v>7118711</v>
          </cell>
        </row>
        <row r="234">
          <cell r="J234" t="str">
            <v>refer below</v>
          </cell>
          <cell r="N234" t="str">
            <v>refer below</v>
          </cell>
        </row>
        <row r="235">
          <cell r="J235" t="str">
            <v>BRIP4310110</v>
          </cell>
          <cell r="N235">
            <v>4614414</v>
          </cell>
        </row>
        <row r="236">
          <cell r="J236" t="str">
            <v>BRIP4320110</v>
          </cell>
          <cell r="N236">
            <v>4614414</v>
          </cell>
        </row>
        <row r="237">
          <cell r="J237" t="str">
            <v>BRIP4310110</v>
          </cell>
          <cell r="N237">
            <v>144443</v>
          </cell>
        </row>
        <row r="238">
          <cell r="J238" t="str">
            <v>BRIP4320110</v>
          </cell>
          <cell r="N238">
            <v>144443</v>
          </cell>
        </row>
        <row r="239">
          <cell r="J239" t="str">
            <v>refer below</v>
          </cell>
          <cell r="N239" t="str">
            <v>refer below</v>
          </cell>
        </row>
        <row r="240">
          <cell r="J240" t="str">
            <v>BRIP4310120</v>
          </cell>
          <cell r="N240">
            <v>4546332</v>
          </cell>
        </row>
        <row r="241">
          <cell r="J241" t="str">
            <v>BRIP4320120</v>
          </cell>
          <cell r="N241">
            <v>4546332</v>
          </cell>
        </row>
        <row r="242">
          <cell r="J242" t="str">
            <v>BRIP4310120</v>
          </cell>
          <cell r="N242">
            <v>13017788</v>
          </cell>
        </row>
        <row r="243">
          <cell r="J243" t="str">
            <v>BRIP4320120</v>
          </cell>
          <cell r="N243">
            <v>13017788</v>
          </cell>
        </row>
        <row r="244">
          <cell r="J244" t="str">
            <v>refer below</v>
          </cell>
          <cell r="N244" t="str">
            <v>refer below</v>
          </cell>
        </row>
        <row r="245">
          <cell r="J245" t="str">
            <v>BRIP4310130</v>
          </cell>
          <cell r="N245">
            <v>260898490.40000001</v>
          </cell>
        </row>
        <row r="246">
          <cell r="J246" t="str">
            <v>BRIP4320130</v>
          </cell>
          <cell r="N246">
            <v>260542842.40000001</v>
          </cell>
        </row>
        <row r="247">
          <cell r="J247" t="str">
            <v>refer below</v>
          </cell>
          <cell r="N247" t="str">
            <v>refer below</v>
          </cell>
        </row>
        <row r="248">
          <cell r="J248" t="str">
            <v>BRIP4310140</v>
          </cell>
          <cell r="N248">
            <v>96115561</v>
          </cell>
        </row>
        <row r="249">
          <cell r="J249" t="str">
            <v>BRIP4320140</v>
          </cell>
          <cell r="N249">
            <v>96115561.099999994</v>
          </cell>
        </row>
        <row r="250">
          <cell r="J250" t="str">
            <v>refer below</v>
          </cell>
          <cell r="N250" t="str">
            <v>refer below</v>
          </cell>
        </row>
        <row r="251">
          <cell r="J251" t="str">
            <v>BRIP4330020</v>
          </cell>
          <cell r="N251">
            <v>13471880</v>
          </cell>
        </row>
        <row r="252">
          <cell r="J252" t="str">
            <v>BRIP4340010</v>
          </cell>
          <cell r="N252">
            <v>17641307</v>
          </cell>
        </row>
        <row r="253">
          <cell r="J253" t="str">
            <v>BRIP4310030</v>
          </cell>
          <cell r="N253">
            <v>12412122</v>
          </cell>
        </row>
        <row r="254">
          <cell r="J254" t="str">
            <v>BRIP4320030</v>
          </cell>
          <cell r="N254">
            <v>12412122</v>
          </cell>
        </row>
        <row r="255">
          <cell r="J255" t="str">
            <v>BRIP4310040</v>
          </cell>
          <cell r="N255">
            <v>11203369</v>
          </cell>
        </row>
        <row r="256">
          <cell r="J256" t="str">
            <v>BRIP4320040</v>
          </cell>
          <cell r="N256">
            <v>11199780</v>
          </cell>
        </row>
        <row r="257">
          <cell r="J257" t="str">
            <v>BRIP4310050</v>
          </cell>
          <cell r="N257">
            <v>8077296.5</v>
          </cell>
        </row>
        <row r="258">
          <cell r="J258" t="str">
            <v>BRIP4320050</v>
          </cell>
          <cell r="N258">
            <v>8077296.5</v>
          </cell>
        </row>
        <row r="259">
          <cell r="J259" t="str">
            <v>BRIP4350010</v>
          </cell>
          <cell r="N259">
            <v>16408534.02</v>
          </cell>
        </row>
        <row r="260">
          <cell r="J260" t="str">
            <v>BRIP4360010</v>
          </cell>
          <cell r="N260">
            <v>25561120.790000003</v>
          </cell>
        </row>
        <row r="261">
          <cell r="J261" t="str">
            <v>refer below</v>
          </cell>
          <cell r="N261" t="str">
            <v>refer below</v>
          </cell>
        </row>
        <row r="262">
          <cell r="J262" t="str">
            <v>BRIP4301110</v>
          </cell>
          <cell r="N262">
            <v>511148333.85476035</v>
          </cell>
        </row>
        <row r="263">
          <cell r="J263" t="str">
            <v>BRIP4401010</v>
          </cell>
          <cell r="N263">
            <v>337554026.38132912</v>
          </cell>
        </row>
        <row r="264">
          <cell r="J264" t="str">
            <v>BRIP4501010</v>
          </cell>
          <cell r="N264">
            <v>493678593.12391073</v>
          </cell>
        </row>
        <row r="265">
          <cell r="J265" t="str">
            <v>BRIP4408010</v>
          </cell>
          <cell r="N265">
            <v>144904431.79999998</v>
          </cell>
        </row>
        <row r="266">
          <cell r="J266" t="str">
            <v>BRIP4410010</v>
          </cell>
          <cell r="N266">
            <v>6702909.3799999999</v>
          </cell>
        </row>
        <row r="267">
          <cell r="J267" t="str">
            <v>BRIP4409010</v>
          </cell>
          <cell r="N267">
            <v>23831459.41</v>
          </cell>
        </row>
        <row r="268">
          <cell r="J268" t="str">
            <v>BRIP4407010</v>
          </cell>
          <cell r="N268">
            <v>365088121.7900002</v>
          </cell>
        </row>
        <row r="269">
          <cell r="J269" t="str">
            <v>BRIP4504010</v>
          </cell>
          <cell r="N269">
            <v>911160000.00000012</v>
          </cell>
        </row>
        <row r="270">
          <cell r="J270" t="str">
            <v>BRIP4504010</v>
          </cell>
          <cell r="N270">
            <v>20457000</v>
          </cell>
        </row>
        <row r="271">
          <cell r="J271" t="str">
            <v>BRIP4506010</v>
          </cell>
          <cell r="N271">
            <v>122742000</v>
          </cell>
        </row>
        <row r="272">
          <cell r="J272" t="str">
            <v>BRIP4508010</v>
          </cell>
          <cell r="N272">
            <v>44000000</v>
          </cell>
        </row>
        <row r="273">
          <cell r="J273" t="str">
            <v>BRIP4406020</v>
          </cell>
          <cell r="N273">
            <v>14275640.98</v>
          </cell>
        </row>
        <row r="274">
          <cell r="J274" t="str">
            <v>BRIP4406010</v>
          </cell>
          <cell r="N274">
            <v>92992457.579999998</v>
          </cell>
        </row>
        <row r="275">
          <cell r="J275" t="str">
            <v>BRIP4509010</v>
          </cell>
          <cell r="N275">
            <v>61370999.999999985</v>
          </cell>
        </row>
        <row r="276">
          <cell r="J276" t="str">
            <v>BRIP4110070</v>
          </cell>
          <cell r="N276" t="str">
            <v>New item</v>
          </cell>
        </row>
        <row r="277">
          <cell r="J277" t="str">
            <v>BRIP4110080</v>
          </cell>
          <cell r="N277" t="str">
            <v>New item</v>
          </cell>
        </row>
        <row r="278">
          <cell r="J278" t="str">
            <v>BRIP4110090</v>
          </cell>
          <cell r="N278" t="str">
            <v>New item</v>
          </cell>
        </row>
        <row r="279">
          <cell r="J279" t="str">
            <v>BRIP4110100</v>
          </cell>
          <cell r="N279" t="str">
            <v>New item</v>
          </cell>
        </row>
        <row r="280">
          <cell r="J280" t="str">
            <v>BRIP4140140</v>
          </cell>
          <cell r="N280" t="str">
            <v>New item</v>
          </cell>
        </row>
        <row r="281">
          <cell r="J281" t="str">
            <v>BRIP4150050</v>
          </cell>
          <cell r="N281" t="str">
            <v>New item</v>
          </cell>
        </row>
        <row r="282">
          <cell r="J282" t="str">
            <v>BRIP4150060</v>
          </cell>
          <cell r="N282" t="str">
            <v>New item</v>
          </cell>
        </row>
        <row r="283">
          <cell r="J283" t="str">
            <v>BRIP4150070</v>
          </cell>
          <cell r="N283" t="str">
            <v>New item</v>
          </cell>
        </row>
        <row r="284">
          <cell r="J284" t="str">
            <v>BRIP4150080</v>
          </cell>
          <cell r="N284" t="str">
            <v>New item</v>
          </cell>
        </row>
        <row r="285">
          <cell r="J285" t="str">
            <v>BRIP4150090</v>
          </cell>
          <cell r="N285" t="str">
            <v>New item</v>
          </cell>
        </row>
        <row r="286">
          <cell r="J286" t="str">
            <v>BRIP4160010</v>
          </cell>
          <cell r="N286" t="str">
            <v>New item</v>
          </cell>
        </row>
        <row r="287">
          <cell r="J287" t="str">
            <v>BRIP4160030</v>
          </cell>
          <cell r="N287" t="str">
            <v>New item</v>
          </cell>
        </row>
        <row r="288">
          <cell r="J288" t="str">
            <v>BRIP4170010</v>
          </cell>
          <cell r="N288" t="str">
            <v>New item</v>
          </cell>
        </row>
        <row r="289">
          <cell r="J289" t="str">
            <v>BRIP4170170</v>
          </cell>
          <cell r="N289" t="str">
            <v>New item</v>
          </cell>
        </row>
        <row r="290">
          <cell r="J290" t="str">
            <v>BRIP4170180</v>
          </cell>
          <cell r="N290" t="str">
            <v>New item</v>
          </cell>
        </row>
        <row r="291">
          <cell r="J291" t="str">
            <v>BRIP4180020</v>
          </cell>
          <cell r="N291" t="str">
            <v>New item</v>
          </cell>
        </row>
        <row r="292">
          <cell r="J292" t="str">
            <v>BRIP4204010</v>
          </cell>
          <cell r="N292" t="str">
            <v>New item</v>
          </cell>
        </row>
        <row r="293">
          <cell r="J293" t="str">
            <v>BRIP4370010</v>
          </cell>
          <cell r="N293" t="str">
            <v>New item</v>
          </cell>
        </row>
        <row r="294">
          <cell r="J294" t="str">
            <v>BRIP4403010</v>
          </cell>
          <cell r="N294" t="str">
            <v>New item</v>
          </cell>
        </row>
        <row r="295">
          <cell r="J295" t="str">
            <v>BRIP4411010</v>
          </cell>
          <cell r="N295" t="str">
            <v>New item</v>
          </cell>
        </row>
        <row r="296">
          <cell r="J296" t="str">
            <v>BRIP4503010</v>
          </cell>
          <cell r="N296" t="str">
            <v>New item</v>
          </cell>
        </row>
        <row r="297">
          <cell r="J297" t="str">
            <v>BRIP4505010</v>
          </cell>
          <cell r="N297" t="str">
            <v>New item</v>
          </cell>
        </row>
        <row r="298">
          <cell r="J298" t="str">
            <v>BRIP4507010</v>
          </cell>
          <cell r="N298" t="str">
            <v>New item</v>
          </cell>
        </row>
        <row r="299">
          <cell r="J299" t="str">
            <v>BRIP4510010</v>
          </cell>
          <cell r="N299" t="str">
            <v>New item</v>
          </cell>
        </row>
        <row r="300">
          <cell r="J300" t="str">
            <v>BRIP4613010</v>
          </cell>
          <cell r="N300" t="str">
            <v>New item</v>
          </cell>
        </row>
        <row r="301">
          <cell r="J301" t="str">
            <v>BRIP4703010</v>
          </cell>
          <cell r="N301" t="str">
            <v>New item</v>
          </cell>
        </row>
        <row r="302">
          <cell r="J302" t="str">
            <v>BRIP4705010</v>
          </cell>
          <cell r="N302" t="str">
            <v>New item</v>
          </cell>
        </row>
        <row r="303">
          <cell r="J303" t="str">
            <v>BRIP4706010</v>
          </cell>
          <cell r="N303" t="str">
            <v>New item</v>
          </cell>
        </row>
        <row r="304">
          <cell r="J304" t="str">
            <v>BRIP4710010</v>
          </cell>
          <cell r="N304" t="str">
            <v>New item</v>
          </cell>
        </row>
        <row r="305">
          <cell r="J305"/>
        </row>
        <row r="306">
          <cell r="J306"/>
        </row>
        <row r="307">
          <cell r="J307"/>
        </row>
        <row r="308">
          <cell r="J308"/>
        </row>
        <row r="309">
          <cell r="J309"/>
        </row>
        <row r="310">
          <cell r="J310"/>
        </row>
        <row r="311">
          <cell r="J311"/>
        </row>
        <row r="312">
          <cell r="J312"/>
        </row>
        <row r="313">
          <cell r="J313"/>
        </row>
        <row r="314">
          <cell r="J314"/>
        </row>
        <row r="315">
          <cell r="J315"/>
        </row>
        <row r="316">
          <cell r="J316"/>
        </row>
        <row r="317">
          <cell r="J317"/>
        </row>
        <row r="318">
          <cell r="J318"/>
        </row>
        <row r="319">
          <cell r="J319"/>
        </row>
        <row r="320">
          <cell r="J320"/>
        </row>
        <row r="321">
          <cell r="J321"/>
        </row>
        <row r="322">
          <cell r="J322"/>
        </row>
        <row r="323">
          <cell r="J323"/>
        </row>
        <row r="324">
          <cell r="J324"/>
        </row>
        <row r="325">
          <cell r="J325"/>
        </row>
        <row r="326">
          <cell r="J326"/>
        </row>
        <row r="327">
          <cell r="J327"/>
        </row>
        <row r="328">
          <cell r="J328"/>
        </row>
        <row r="329">
          <cell r="J329"/>
        </row>
        <row r="330">
          <cell r="J330"/>
        </row>
        <row r="331">
          <cell r="J331"/>
        </row>
        <row r="332">
          <cell r="J332"/>
        </row>
        <row r="333">
          <cell r="J333"/>
        </row>
        <row r="334">
          <cell r="J334"/>
        </row>
        <row r="335">
          <cell r="J335"/>
        </row>
        <row r="336">
          <cell r="J336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I"/>
      <sheetName val="PROG"/>
      <sheetName val="Sheet3"/>
      <sheetName val="Sheet1"/>
      <sheetName val="Sheet2"/>
    </sheetNames>
    <sheetDataSet>
      <sheetData sheetId="0"/>
      <sheetData sheetId="1"/>
      <sheetData sheetId="2"/>
      <sheetData sheetId="3"/>
      <sheetData sheetId="4">
        <row r="6">
          <cell r="B6"/>
          <cell r="C6"/>
          <cell r="D6"/>
        </row>
        <row r="8">
          <cell r="C8" t="str">
            <v>Borumba Code Customisation</v>
          </cell>
          <cell r="D8" t="str">
            <v>L4 - Scope Package</v>
          </cell>
        </row>
        <row r="9">
          <cell r="B9" t="str">
            <v>Group Description - Current</v>
          </cell>
          <cell r="C9" t="str">
            <v>Group Description - Proposed</v>
          </cell>
          <cell r="D9" t="str">
            <v>Group ID</v>
          </cell>
        </row>
        <row r="10">
          <cell r="B10" t="str">
            <v>Project Management (Staff)</v>
          </cell>
          <cell r="C10" t="str">
            <v>Project Management (Staff)</v>
          </cell>
          <cell r="D10">
            <v>1000</v>
          </cell>
        </row>
        <row r="11">
          <cell r="B11" t="str">
            <v>Procurement (Staff)</v>
          </cell>
          <cell r="C11" t="str">
            <v>Procurement (Staff)</v>
          </cell>
          <cell r="D11">
            <v>1001</v>
          </cell>
        </row>
        <row r="12">
          <cell r="B12" t="str">
            <v>Engineering (Staff)</v>
          </cell>
          <cell r="C12" t="str">
            <v>Engineering (Staff)</v>
          </cell>
          <cell r="D12">
            <v>1002</v>
          </cell>
        </row>
        <row r="13">
          <cell r="B13" t="str">
            <v>Health &amp; Safety (Staff)</v>
          </cell>
          <cell r="C13" t="str">
            <v>Health &amp; Safety (Staff)</v>
          </cell>
          <cell r="D13">
            <v>1003</v>
          </cell>
        </row>
        <row r="14">
          <cell r="B14" t="str">
            <v>Insurances, Levy's and Q Leave</v>
          </cell>
          <cell r="C14" t="str">
            <v xml:space="preserve">Spare </v>
          </cell>
          <cell r="D14">
            <v>1004</v>
          </cell>
        </row>
        <row r="15">
          <cell r="B15" t="str">
            <v>Legal (External Consultants)</v>
          </cell>
          <cell r="C15" t="str">
            <v>Spare</v>
          </cell>
          <cell r="D15">
            <v>1005</v>
          </cell>
        </row>
        <row r="16">
          <cell r="B16" t="str">
            <v>General Entertainment</v>
          </cell>
          <cell r="C16" t="str">
            <v>General Entertainment</v>
          </cell>
          <cell r="D16">
            <v>1006</v>
          </cell>
        </row>
        <row r="17">
          <cell r="B17" t="str">
            <v>IT Software, Licenses &amp; Equipment</v>
          </cell>
          <cell r="C17" t="str">
            <v>IT Software, Licenses &amp; Equipment</v>
          </cell>
          <cell r="D17">
            <v>1007</v>
          </cell>
        </row>
        <row r="18">
          <cell r="B18" t="str">
            <v>Office Expenses – General</v>
          </cell>
          <cell r="C18" t="str">
            <v>Office Expenses – General</v>
          </cell>
          <cell r="D18">
            <v>1008</v>
          </cell>
        </row>
        <row r="19">
          <cell r="B19" t="str">
            <v>Travel, Accommodation &amp; Disbursements</v>
          </cell>
          <cell r="C19" t="str">
            <v>Travel, Accommodation &amp; Disbursements</v>
          </cell>
          <cell r="D19">
            <v>1009</v>
          </cell>
        </row>
        <row r="20">
          <cell r="B20" t="str">
            <v>Peer Reviews (External Consultants)</v>
          </cell>
          <cell r="C20" t="str">
            <v>Spare</v>
          </cell>
          <cell r="D20">
            <v>1010</v>
          </cell>
        </row>
        <row r="21">
          <cell r="B21" t="str">
            <v>Technical Writing</v>
          </cell>
          <cell r="C21" t="str">
            <v>Spare</v>
          </cell>
          <cell r="D21">
            <v>1011</v>
          </cell>
        </row>
        <row r="22">
          <cell r="B22" t="str">
            <v>Training &amp; Development</v>
          </cell>
          <cell r="C22" t="str">
            <v>Training &amp; Development</v>
          </cell>
          <cell r="D22">
            <v>1012</v>
          </cell>
        </row>
        <row r="23">
          <cell r="B23" t="str">
            <v>PPE</v>
          </cell>
          <cell r="C23" t="str">
            <v>PPE</v>
          </cell>
          <cell r="D23">
            <v>1013</v>
          </cell>
        </row>
        <row r="24">
          <cell r="B24" t="str">
            <v>Site Communications</v>
          </cell>
          <cell r="C24" t="str">
            <v>Site Communications</v>
          </cell>
          <cell r="D24">
            <v>1014</v>
          </cell>
        </row>
        <row r="25">
          <cell r="B25" t="str">
            <v>Site Equipment &amp; Tooling</v>
          </cell>
          <cell r="C25" t="str">
            <v>Site Equipment &amp; Tooling</v>
          </cell>
          <cell r="D25">
            <v>1015</v>
          </cell>
        </row>
        <row r="26">
          <cell r="B26" t="str">
            <v>Site Vehicles and Transport</v>
          </cell>
          <cell r="C26" t="str">
            <v>Site Vehicles and Transport</v>
          </cell>
          <cell r="D26">
            <v>1016</v>
          </cell>
        </row>
        <row r="27">
          <cell r="B27" t="str">
            <v>Site Office Establishment &amp; Running Costs</v>
          </cell>
          <cell r="C27" t="str">
            <v>Site Office Establishment &amp; Running Costs</v>
          </cell>
          <cell r="D27">
            <v>1017</v>
          </cell>
        </row>
        <row r="28">
          <cell r="B28" t="str">
            <v>Indigenous Land Use Agreement</v>
          </cell>
          <cell r="C28" t="str">
            <v>Indigenous Land Use Agreement</v>
          </cell>
          <cell r="D28">
            <v>1018</v>
          </cell>
        </row>
        <row r="29">
          <cell r="B29" t="str">
            <v>Environmental - Studies</v>
          </cell>
          <cell r="C29" t="str">
            <v>EIS - Engineering Input</v>
          </cell>
          <cell r="D29">
            <v>1019</v>
          </cell>
        </row>
        <row r="30">
          <cell r="B30" t="str">
            <v>Environmental - Monitoring</v>
          </cell>
          <cell r="C30" t="str">
            <v>EIS - Technical Studies</v>
          </cell>
          <cell r="D30">
            <v>1020</v>
          </cell>
        </row>
        <row r="31">
          <cell r="B31" t="str">
            <v>Environmental - External Consultants</v>
          </cell>
          <cell r="C31" t="str">
            <v>Spare</v>
          </cell>
          <cell r="D31">
            <v>1021</v>
          </cell>
        </row>
        <row r="32">
          <cell r="B32" t="str">
            <v>Health &amp; Safety - External Consultants</v>
          </cell>
          <cell r="C32" t="str">
            <v>Health &amp; Safety - External Consultants</v>
          </cell>
          <cell r="D32">
            <v>1022</v>
          </cell>
        </row>
        <row r="33">
          <cell r="B33" t="str">
            <v>Health &amp; Safety - Emergency Response System</v>
          </cell>
          <cell r="C33" t="str">
            <v>Health &amp; Safety - Emergency Response System</v>
          </cell>
          <cell r="D33">
            <v>1023</v>
          </cell>
        </row>
        <row r="34">
          <cell r="B34" t="str">
            <v>Development Approvals - External Consultants</v>
          </cell>
          <cell r="C34" t="str">
            <v>Main Works - Approvals</v>
          </cell>
          <cell r="D34">
            <v>1024</v>
          </cell>
        </row>
        <row r="35">
          <cell r="B35" t="str">
            <v>Cultural Heritage - Investigations and Monitoring</v>
          </cell>
          <cell r="C35" t="str">
            <v>Cultural Heritage - Investigations and Monitoring</v>
          </cell>
          <cell r="D35">
            <v>1025</v>
          </cell>
        </row>
        <row r="36">
          <cell r="B36" t="str">
            <v>Offset Implementation</v>
          </cell>
          <cell r="C36" t="str">
            <v>Offset Implementation</v>
          </cell>
          <cell r="D36">
            <v>1026</v>
          </cell>
        </row>
        <row r="37">
          <cell r="B37" t="str">
            <v>Community Engagement - External Consultants</v>
          </cell>
          <cell r="C37" t="str">
            <v>Community Engagement - External Consultants</v>
          </cell>
          <cell r="D37">
            <v>1027</v>
          </cell>
        </row>
        <row r="38">
          <cell r="B38" t="str">
            <v>Community Benefits Program</v>
          </cell>
          <cell r="C38" t="str">
            <v>Community Benefits Program</v>
          </cell>
          <cell r="D38">
            <v>1028</v>
          </cell>
        </row>
        <row r="39">
          <cell r="B39" t="str">
            <v>Sponsorships</v>
          </cell>
          <cell r="C39" t="str">
            <v>Sponsorships</v>
          </cell>
          <cell r="D39">
            <v>1029</v>
          </cell>
        </row>
        <row r="40">
          <cell r="B40" t="str">
            <v>Community Engagement Program</v>
          </cell>
          <cell r="C40" t="str">
            <v>Community Engagement Program</v>
          </cell>
          <cell r="D40">
            <v>1030</v>
          </cell>
        </row>
        <row r="41">
          <cell r="B41" t="str">
            <v>Specialist Advisors - Optioneering &amp; Studies</v>
          </cell>
          <cell r="C41" t="str">
            <v>Spare</v>
          </cell>
          <cell r="D41">
            <v>1031</v>
          </cell>
        </row>
        <row r="42">
          <cell r="B42" t="str">
            <v>Specialist Advisors - Procurement &amp; Commercial</v>
          </cell>
          <cell r="C42" t="str">
            <v>Specialist Advisors - Procurement &amp; Commercial</v>
          </cell>
          <cell r="D42">
            <v>1032</v>
          </cell>
        </row>
        <row r="43">
          <cell r="B43" t="str">
            <v>Specialist Advisors - Environmental Assessments</v>
          </cell>
          <cell r="C43" t="str">
            <v>Spare</v>
          </cell>
          <cell r="D43">
            <v>1033</v>
          </cell>
        </row>
        <row r="44">
          <cell r="B44" t="str">
            <v>Specialist Advisors - Technical Assurance</v>
          </cell>
          <cell r="C44" t="str">
            <v>Specialist Advisors - Technical Assurance</v>
          </cell>
          <cell r="D44">
            <v>1034</v>
          </cell>
        </row>
        <row r="45">
          <cell r="B45" t="str">
            <v>Specialist Advisors - Project Management Support</v>
          </cell>
          <cell r="C45" t="str">
            <v>Specialist Advisors - Project Management Support</v>
          </cell>
          <cell r="D45">
            <v>1035</v>
          </cell>
        </row>
        <row r="46">
          <cell r="B46" t="str">
            <v>Specialist Advisors - Procurement Planning</v>
          </cell>
          <cell r="C46" t="str">
            <v>Specialist Advisors - Procurement Planning</v>
          </cell>
          <cell r="D46">
            <v>1036</v>
          </cell>
        </row>
        <row r="47">
          <cell r="B47" t="str">
            <v>Specialist Advisors - Other</v>
          </cell>
          <cell r="C47" t="str">
            <v>Specialist Advisors - Other</v>
          </cell>
          <cell r="D47">
            <v>1037</v>
          </cell>
        </row>
        <row r="48">
          <cell r="B48" t="str">
            <v>Specialist Engineering - EIS Approvals &amp; Studies</v>
          </cell>
          <cell r="C48" t="str">
            <v>Environment Delivery</v>
          </cell>
          <cell r="D48">
            <v>1038</v>
          </cell>
        </row>
        <row r="49">
          <cell r="B49" t="str">
            <v>Specialist Engineering - Development Approvals</v>
          </cell>
          <cell r="C49" t="str">
            <v>Exploratory Works</v>
          </cell>
          <cell r="D49">
            <v>1039</v>
          </cell>
        </row>
        <row r="50">
          <cell r="B50" t="str">
            <v>Specialist Engineering - Environmental Studies</v>
          </cell>
          <cell r="C50" t="str">
            <v>Spare</v>
          </cell>
          <cell r="D50">
            <v>1040</v>
          </cell>
        </row>
        <row r="51">
          <cell r="B51" t="str">
            <v>Specialist Engineering - External Consultants</v>
          </cell>
          <cell r="C51" t="str">
            <v>Specialist Engineering - External Consultants</v>
          </cell>
          <cell r="D51">
            <v>1041</v>
          </cell>
        </row>
        <row r="52">
          <cell r="B52" t="str">
            <v>Specialist Engineering - Exploratory Works</v>
          </cell>
          <cell r="C52" t="str">
            <v>Specialist Engineering - Exploratory Works</v>
          </cell>
          <cell r="D52">
            <v>1042</v>
          </cell>
        </row>
        <row r="53">
          <cell r="B53" t="str">
            <v>Specialist Engineering - Geotech</v>
          </cell>
          <cell r="C53" t="str">
            <v>Spare</v>
          </cell>
          <cell r="D53">
            <v>1043</v>
          </cell>
        </row>
        <row r="54">
          <cell r="B54" t="str">
            <v>Specialist Engineering - Main Works</v>
          </cell>
          <cell r="C54" t="str">
            <v>Specialist Engineering - Main Works</v>
          </cell>
          <cell r="D54">
            <v>1044</v>
          </cell>
        </row>
        <row r="55">
          <cell r="B55" t="str">
            <v>Specialist Engineering - Owners Engineer</v>
          </cell>
          <cell r="C55" t="str">
            <v>Specialist Engineering - Owners Engineer</v>
          </cell>
          <cell r="D55">
            <v>1045</v>
          </cell>
        </row>
        <row r="56">
          <cell r="B56" t="str">
            <v>Specialist Engineering - Design for Procurement</v>
          </cell>
          <cell r="C56" t="str">
            <v>Specialist Engineering - Design for Procurement</v>
          </cell>
          <cell r="D56">
            <v>1046</v>
          </cell>
        </row>
        <row r="57">
          <cell r="B57" t="str">
            <v>Specialist Engineering - FEED</v>
          </cell>
          <cell r="C57" t="str">
            <v>Specialist Engineering - FEED</v>
          </cell>
          <cell r="D57">
            <v>1047</v>
          </cell>
        </row>
        <row r="58">
          <cell r="B58" t="str">
            <v>Specialist Engineering - Fast Track Implementation</v>
          </cell>
          <cell r="C58" t="str">
            <v>Spare</v>
          </cell>
          <cell r="D58">
            <v>1048</v>
          </cell>
        </row>
        <row r="59">
          <cell r="B59" t="str">
            <v>Specialist Engineering - Community &amp; Stakeholder Engagement</v>
          </cell>
          <cell r="C59" t="str">
            <v>Spare</v>
          </cell>
          <cell r="D59">
            <v>1049</v>
          </cell>
        </row>
        <row r="60">
          <cell r="B60" t="str">
            <v>Specialist Engineering - Cultural Heritage</v>
          </cell>
          <cell r="C60" t="str">
            <v>Spare</v>
          </cell>
          <cell r="D60">
            <v>1050</v>
          </cell>
        </row>
        <row r="61">
          <cell r="B61" t="str">
            <v>Specialist Engineering - Optioneering and Studies</v>
          </cell>
          <cell r="C61" t="str">
            <v>Spare</v>
          </cell>
          <cell r="D61">
            <v>1051</v>
          </cell>
        </row>
        <row r="62">
          <cell r="B62" t="str">
            <v>Geotechnical Studies</v>
          </cell>
          <cell r="C62" t="str">
            <v>Geotechnical Studies</v>
          </cell>
          <cell r="D62">
            <v>1052</v>
          </cell>
        </row>
        <row r="63">
          <cell r="B63" t="str">
            <v>Geotechnical Investigations</v>
          </cell>
          <cell r="C63" t="str">
            <v>Spare</v>
          </cell>
          <cell r="D63">
            <v>1053</v>
          </cell>
        </row>
        <row r="64">
          <cell r="B64" t="str">
            <v>Geotechnical Drilling</v>
          </cell>
          <cell r="C64" t="str">
            <v>Geotechnical Drilling</v>
          </cell>
          <cell r="D64">
            <v>1054</v>
          </cell>
        </row>
        <row r="65">
          <cell r="B65" t="str">
            <v>Engineering - FEED</v>
          </cell>
          <cell r="C65" t="str">
            <v>Engineering - FEED</v>
          </cell>
          <cell r="D65">
            <v>1055</v>
          </cell>
        </row>
        <row r="66">
          <cell r="B66" t="str">
            <v>Engineering - Optioneering &amp; Studies</v>
          </cell>
          <cell r="C66" t="str">
            <v>Spare</v>
          </cell>
          <cell r="D66">
            <v>1056</v>
          </cell>
        </row>
        <row r="67">
          <cell r="B67" t="str">
            <v>Engineering - Design for Procurement</v>
          </cell>
          <cell r="C67" t="str">
            <v>Engineering - Design for Procurement</v>
          </cell>
          <cell r="D67">
            <v>1057</v>
          </cell>
        </row>
        <row r="68">
          <cell r="B68" t="str">
            <v>Engineering - External Consultants</v>
          </cell>
          <cell r="C68" t="str">
            <v>Engineering - External Consultants</v>
          </cell>
          <cell r="D68">
            <v>1058</v>
          </cell>
        </row>
        <row r="69">
          <cell r="B69" t="str">
            <v>OCG Costs</v>
          </cell>
          <cell r="C69" t="str">
            <v>Office of the Coordinator-General (OCG Costs)</v>
          </cell>
          <cell r="D69">
            <v>1059</v>
          </cell>
        </row>
        <row r="70">
          <cell r="B70" t="str">
            <v>Portable Long Service Leave Levy</v>
          </cell>
          <cell r="C70" t="str">
            <v>Portable Long Service Leave Levy</v>
          </cell>
          <cell r="D70">
            <v>1060</v>
          </cell>
        </row>
        <row r="71">
          <cell r="B71" t="str">
            <v>Cultural Heritage - External Consultants</v>
          </cell>
          <cell r="C71" t="str">
            <v>Spare</v>
          </cell>
          <cell r="D71">
            <v>1061</v>
          </cell>
        </row>
        <row r="72">
          <cell r="B72" t="str">
            <v>Geotech - Other</v>
          </cell>
          <cell r="C72" t="str">
            <v>Geotechnical Drilling - Works</v>
          </cell>
          <cell r="D72">
            <v>1062</v>
          </cell>
        </row>
        <row r="73">
          <cell r="B73" t="str">
            <v>Full Load Compliance Testing</v>
          </cell>
          <cell r="C73" t="str">
            <v>Full Load Compliance Testing</v>
          </cell>
          <cell r="D73">
            <v>1063</v>
          </cell>
        </row>
        <row r="74">
          <cell r="B74" t="str">
            <v>Specialist Engineering - Project Management Support</v>
          </cell>
          <cell r="C74" t="str">
            <v>Specialist Engineering - Project Management Support</v>
          </cell>
          <cell r="D74">
            <v>1064</v>
          </cell>
        </row>
        <row r="75">
          <cell r="B75" t="str">
            <v>Cost of Tendering</v>
          </cell>
          <cell r="C75" t="str">
            <v>Cost of Tendering - Bid reimbursement</v>
          </cell>
          <cell r="D75">
            <v>1065</v>
          </cell>
        </row>
        <row r="76">
          <cell r="B76" t="str">
            <v>Land Access and Offsets</v>
          </cell>
          <cell r="C76" t="str">
            <v>Spare</v>
          </cell>
          <cell r="D76">
            <v>1066</v>
          </cell>
        </row>
        <row r="77">
          <cell r="B77" t="str">
            <v>Operational Readiness and Transition</v>
          </cell>
          <cell r="C77" t="str">
            <v>Spare</v>
          </cell>
          <cell r="D77">
            <v>1067</v>
          </cell>
        </row>
        <row r="78">
          <cell r="B78" t="str">
            <v>Client Cost - Unallocated Budget</v>
          </cell>
          <cell r="C78" t="str">
            <v>Client Cost - Unallocated Budget</v>
          </cell>
          <cell r="D78">
            <v>1068</v>
          </cell>
        </row>
        <row r="79">
          <cell r="B79" t="str">
            <v>Corporate Overheads</v>
          </cell>
          <cell r="C79" t="str">
            <v>Corporate Overheads</v>
          </cell>
          <cell r="D79">
            <v>1069</v>
          </cell>
        </row>
        <row r="80">
          <cell r="B80" t="str">
            <v>Program Contingency</v>
          </cell>
          <cell r="C80" t="str">
            <v>Program Contingency</v>
          </cell>
          <cell r="D80">
            <v>1070</v>
          </cell>
        </row>
        <row r="81">
          <cell r="B81" t="str">
            <v>Program Escalation</v>
          </cell>
          <cell r="C81" t="str">
            <v>Program Escalation</v>
          </cell>
          <cell r="D81">
            <v>1071</v>
          </cell>
        </row>
        <row r="82">
          <cell r="B82" t="str">
            <v>Land Acquisition</v>
          </cell>
          <cell r="C82" t="str">
            <v>Land Acquisition</v>
          </cell>
          <cell r="D82">
            <v>1072</v>
          </cell>
        </row>
        <row r="83">
          <cell r="B83" t="str">
            <v>Offsets</v>
          </cell>
          <cell r="C83" t="str">
            <v>Offsets</v>
          </cell>
          <cell r="D83">
            <v>1073</v>
          </cell>
        </row>
        <row r="84">
          <cell r="B84" t="str">
            <v>Connection Application Process/Services</v>
          </cell>
          <cell r="C84" t="str">
            <v>Spare</v>
          </cell>
          <cell r="D84">
            <v>1074</v>
          </cell>
        </row>
        <row r="85">
          <cell r="B85" t="str">
            <v>Spare</v>
          </cell>
          <cell r="C85" t="str">
            <v>GIS support</v>
          </cell>
          <cell r="D85">
            <v>1075</v>
          </cell>
        </row>
        <row r="86">
          <cell r="B86" t="str">
            <v>Spare</v>
          </cell>
          <cell r="C86" t="str">
            <v>Sustainability</v>
          </cell>
          <cell r="D86">
            <v>1076</v>
          </cell>
        </row>
        <row r="87">
          <cell r="B87" t="str">
            <v>Spare</v>
          </cell>
          <cell r="C87" t="str">
            <v>EIS - Delivery</v>
          </cell>
          <cell r="D87">
            <v>1077</v>
          </cell>
        </row>
        <row r="88">
          <cell r="B88" t="str">
            <v>Spare</v>
          </cell>
          <cell r="C88" t="str">
            <v>Legislative Change Support</v>
          </cell>
          <cell r="D88">
            <v>1078</v>
          </cell>
        </row>
        <row r="89">
          <cell r="B89" t="str">
            <v>Spare</v>
          </cell>
          <cell r="C89" t="str">
            <v>Connection Application Process/Services</v>
          </cell>
          <cell r="D89">
            <v>1079</v>
          </cell>
        </row>
        <row r="90">
          <cell r="B90" t="str">
            <v>Spare</v>
          </cell>
          <cell r="C90" t="str">
            <v>Spare</v>
          </cell>
          <cell r="D90">
            <v>1080</v>
          </cell>
        </row>
        <row r="91">
          <cell r="B91" t="str">
            <v>Spare</v>
          </cell>
          <cell r="C91" t="str">
            <v>Spare</v>
          </cell>
          <cell r="D91">
            <v>1081</v>
          </cell>
        </row>
        <row r="92">
          <cell r="B92" t="str">
            <v>Spare</v>
          </cell>
          <cell r="C92" t="str">
            <v>Spare</v>
          </cell>
          <cell r="D92">
            <v>1082</v>
          </cell>
        </row>
        <row r="93">
          <cell r="B93" t="str">
            <v>Spare</v>
          </cell>
          <cell r="C93" t="str">
            <v>Spare</v>
          </cell>
          <cell r="D93">
            <v>1083</v>
          </cell>
        </row>
        <row r="94">
          <cell r="B94" t="str">
            <v>Spare</v>
          </cell>
          <cell r="C94" t="str">
            <v>Spare</v>
          </cell>
          <cell r="D94">
            <v>1084</v>
          </cell>
        </row>
        <row r="95">
          <cell r="B95" t="str">
            <v>Spare</v>
          </cell>
          <cell r="C95" t="str">
            <v>Spare</v>
          </cell>
          <cell r="D95">
            <v>1085</v>
          </cell>
        </row>
        <row r="96">
          <cell r="B96" t="str">
            <v>Spare</v>
          </cell>
          <cell r="C96" t="str">
            <v>Spare</v>
          </cell>
          <cell r="D96">
            <v>1086</v>
          </cell>
        </row>
        <row r="97">
          <cell r="B97" t="str">
            <v>Spare</v>
          </cell>
          <cell r="C97" t="str">
            <v>Spare</v>
          </cell>
          <cell r="D97">
            <v>1087</v>
          </cell>
        </row>
        <row r="98">
          <cell r="B98" t="str">
            <v>Spare</v>
          </cell>
          <cell r="C98" t="str">
            <v>Spare</v>
          </cell>
          <cell r="D98">
            <v>1088</v>
          </cell>
        </row>
        <row r="99">
          <cell r="B99" t="str">
            <v>Spare</v>
          </cell>
          <cell r="C99" t="str">
            <v>Spare</v>
          </cell>
          <cell r="D99">
            <v>1089</v>
          </cell>
        </row>
        <row r="100">
          <cell r="B100" t="str">
            <v>Spare</v>
          </cell>
          <cell r="C100" t="str">
            <v>Spare</v>
          </cell>
          <cell r="D100">
            <v>1090</v>
          </cell>
        </row>
        <row r="101">
          <cell r="B101" t="str">
            <v>Spare</v>
          </cell>
          <cell r="C101" t="str">
            <v>Spare</v>
          </cell>
          <cell r="D101">
            <v>1091</v>
          </cell>
        </row>
        <row r="102">
          <cell r="B102" t="str">
            <v>Preliminaries Subtotal</v>
          </cell>
          <cell r="C102" t="str">
            <v>Preliminaries Yabba Ck Rd Option 1</v>
          </cell>
          <cell r="D102">
            <v>2000</v>
          </cell>
        </row>
        <row r="103">
          <cell r="B103" t="str">
            <v>Bridge 1 (on Yabba Ck Rd - Ana Branche No 1)</v>
          </cell>
          <cell r="C103" t="str">
            <v>Bridge 1 (on Yabba Ck Rd - Ana Branche No 1)</v>
          </cell>
          <cell r="D103">
            <v>2001</v>
          </cell>
        </row>
        <row r="104">
          <cell r="B104" t="str">
            <v>Bridge 2 (on Yabba Ck Rd - Ana Branche No 2)</v>
          </cell>
          <cell r="C104" t="str">
            <v>Bridge 2 (on Yabba Ck Rd - Ana Branche No 2)</v>
          </cell>
          <cell r="D104">
            <v>2002</v>
          </cell>
        </row>
        <row r="105">
          <cell r="B105" t="str">
            <v>Bridge 3  (on Yabba Ck Rd - No 1 Crossing - Neumans Crossing)</v>
          </cell>
          <cell r="C105" t="str">
            <v>Bridge 3  (on Yabba Ck Rd - No 1 Crossing - Neumans Crossing)</v>
          </cell>
          <cell r="D105">
            <v>2003</v>
          </cell>
        </row>
        <row r="106">
          <cell r="B106" t="str">
            <v>Bridge 4 (on Yabba Ck Rd - No 2 Crossing - Elbow Crossing)</v>
          </cell>
          <cell r="C106" t="str">
            <v>Bridge 4 (on Yabba Ck Rd - No 2 Crossing - Elbow Crossing)</v>
          </cell>
          <cell r="D106">
            <v>2004</v>
          </cell>
        </row>
        <row r="107">
          <cell r="B107" t="str">
            <v>Bridge 5 (on Yabba Ck Rd - No 3 Crossing - Andrews Crossing)</v>
          </cell>
          <cell r="C107" t="str">
            <v>Bridge 5 (on Yabba Ck Rd - No 3 Crossing - Andrews Crossing)</v>
          </cell>
          <cell r="D107">
            <v>2005</v>
          </cell>
        </row>
        <row r="108">
          <cell r="B108" t="str">
            <v>Bridge 6 (on Yabba Ck Rd - No ? Crossing - ????)</v>
          </cell>
          <cell r="C108" t="str">
            <v>Bridge 6 (on Yabba Ck Rd - No ? Crossing - ????)</v>
          </cell>
          <cell r="D108">
            <v>2006</v>
          </cell>
        </row>
        <row r="109">
          <cell r="B109" t="str">
            <v>Bridge 7 (on Yabba Ck Rd - No 4 Crossing - Boardmans Crossing)</v>
          </cell>
          <cell r="C109" t="str">
            <v>Bridge 7 (on Yabba Ck Rd - No 4 Crossing - Boardmans Crossing)</v>
          </cell>
          <cell r="D109">
            <v>2007</v>
          </cell>
        </row>
        <row r="110">
          <cell r="B110" t="str">
            <v>Bridge 8 (on Yabba Ck Rd - No 5 Crossing - Friends Crossing)</v>
          </cell>
          <cell r="C110" t="str">
            <v>Bridge 8 (on Yabba Ck Rd - No 5 Crossing - Friends Crossing)</v>
          </cell>
          <cell r="D110">
            <v>2008</v>
          </cell>
        </row>
        <row r="111">
          <cell r="B111" t="str">
            <v>Bridge 9 (on Yabba Ck Rd - No 6 Crossing - Deep  Crossing)</v>
          </cell>
          <cell r="C111" t="str">
            <v>Bridge 9 (on Yabba Ck Rd - No 6 Crossing - Deep  Crossing)</v>
          </cell>
          <cell r="D111">
            <v>2009</v>
          </cell>
        </row>
        <row r="112">
          <cell r="B112" t="str">
            <v>Bridge 10 (on Yabba Ck Rd - No 7 - Crossing - unknown name)</v>
          </cell>
          <cell r="C112" t="str">
            <v>Bridge 10 (on Yabba Ck Rd - No 7 - Crossing - unknown name)</v>
          </cell>
          <cell r="D112">
            <v>2010</v>
          </cell>
        </row>
        <row r="113">
          <cell r="B113" t="str">
            <v>Preliminaries</v>
          </cell>
          <cell r="C113" t="str">
            <v>Preliminaries Old Forestry Drive Option 2</v>
          </cell>
          <cell r="D113">
            <v>2011</v>
          </cell>
        </row>
        <row r="114">
          <cell r="B114" t="str">
            <v>Pavement widening</v>
          </cell>
          <cell r="C114" t="str">
            <v>Pavement widening</v>
          </cell>
          <cell r="D114">
            <v>2012</v>
          </cell>
        </row>
        <row r="115">
          <cell r="B115" t="str">
            <v>Regrading of Road Geometry</v>
          </cell>
          <cell r="C115" t="str">
            <v>Regrading of Road Geometry</v>
          </cell>
          <cell r="D115">
            <v>2013</v>
          </cell>
        </row>
        <row r="116">
          <cell r="B116" t="str">
            <v>Drainage Works (Culvert Replacements)</v>
          </cell>
          <cell r="C116" t="str">
            <v>Drainage Works (Culvert Replacements)</v>
          </cell>
          <cell r="D116">
            <v>2014</v>
          </cell>
        </row>
        <row r="117">
          <cell r="B117" t="str">
            <v>Road Furniture</v>
          </cell>
          <cell r="C117" t="str">
            <v>Road Furniture</v>
          </cell>
          <cell r="D117">
            <v>2015</v>
          </cell>
        </row>
        <row r="118">
          <cell r="B118" t="str">
            <v>Green Tracks (existing) - Clearing &amp; Pavement Upgrade</v>
          </cell>
          <cell r="C118" t="str">
            <v>Green Tracks (existing) - Clearing &amp; Pavement Upgrade</v>
          </cell>
          <cell r="D118">
            <v>2016</v>
          </cell>
        </row>
        <row r="119">
          <cell r="B119" t="str">
            <v>Red Tracks (new) - Clearing &amp; Pavement Const</v>
          </cell>
          <cell r="C119" t="str">
            <v>Red Tracks (new) - Clearing &amp; Pavement Const</v>
          </cell>
          <cell r="D119">
            <v>2017</v>
          </cell>
        </row>
        <row r="120">
          <cell r="B120" t="str">
            <v>Temp Water Infrastructure</v>
          </cell>
          <cell r="C120" t="str">
            <v>Temporary Water Infrastructure</v>
          </cell>
          <cell r="D120">
            <v>2018</v>
          </cell>
        </row>
        <row r="121">
          <cell r="B121" t="str">
            <v>TBA</v>
          </cell>
          <cell r="C121" t="str">
            <v>Preliminaries Upgrade of Yielo Rd</v>
          </cell>
          <cell r="D121">
            <v>2019</v>
          </cell>
        </row>
        <row r="122">
          <cell r="B122" t="str">
            <v>Temporary Camps</v>
          </cell>
          <cell r="C122" t="str">
            <v>Temporary Camps</v>
          </cell>
          <cell r="D122">
            <v>2020</v>
          </cell>
        </row>
        <row r="123">
          <cell r="B123" t="str">
            <v>Communication Infrastructure</v>
          </cell>
          <cell r="C123" t="str">
            <v>Communication Infrastructure</v>
          </cell>
          <cell r="D123">
            <v>2021</v>
          </cell>
        </row>
        <row r="124">
          <cell r="B124" t="str">
            <v>Power Supply Upgrade</v>
          </cell>
          <cell r="C124" t="str">
            <v>Power Supply Upgrade</v>
          </cell>
          <cell r="D124">
            <v>2022</v>
          </cell>
        </row>
        <row r="125">
          <cell r="B125" t="str">
            <v>Design - Exploratory Works</v>
          </cell>
          <cell r="C125" t="str">
            <v>Spare</v>
          </cell>
          <cell r="D125">
            <v>2023</v>
          </cell>
        </row>
        <row r="126">
          <cell r="B126" t="str">
            <v>Geotechnical Drilling Works</v>
          </cell>
          <cell r="C126" t="str">
            <v>Geotechnical Drilling - Enabling Works</v>
          </cell>
          <cell r="D126">
            <v>2024</v>
          </cell>
        </row>
        <row r="127">
          <cell r="B127" t="str">
            <v>Design - Enabling Works</v>
          </cell>
          <cell r="C127" t="str">
            <v>Detail Design</v>
          </cell>
          <cell r="D127">
            <v>2025</v>
          </cell>
        </row>
        <row r="128">
          <cell r="B128" t="str">
            <v>Ground Investigations</v>
          </cell>
          <cell r="C128" t="str">
            <v>Spare</v>
          </cell>
          <cell r="D128">
            <v>2026</v>
          </cell>
        </row>
        <row r="129">
          <cell r="B129" t="str">
            <v>Construction Camp - Enabling Works</v>
          </cell>
          <cell r="C129" t="str">
            <v>Spare</v>
          </cell>
          <cell r="D129">
            <v>2027</v>
          </cell>
        </row>
        <row r="130">
          <cell r="B130" t="str">
            <v>Yabba CK Rd Option 1</v>
          </cell>
          <cell r="C130" t="str">
            <v>Spare</v>
          </cell>
          <cell r="D130">
            <v>2028</v>
          </cell>
        </row>
        <row r="131">
          <cell r="B131" t="str">
            <v>Old Forestry Drive Option 2</v>
          </cell>
          <cell r="C131" t="str">
            <v>Spare</v>
          </cell>
          <cell r="D131">
            <v>2029</v>
          </cell>
        </row>
        <row r="132">
          <cell r="B132" t="str">
            <v>Upgrade of Yielo Rd</v>
          </cell>
          <cell r="C132" t="str">
            <v>Spare</v>
          </cell>
          <cell r="D132">
            <v>2030</v>
          </cell>
        </row>
        <row r="133">
          <cell r="B133" t="str">
            <v>Walkers Top Access Tracks</v>
          </cell>
          <cell r="C133" t="str">
            <v>Spare</v>
          </cell>
          <cell r="D133">
            <v>2031</v>
          </cell>
        </row>
        <row r="134">
          <cell r="B134" t="str">
            <v>Access Roads - The Borgan</v>
          </cell>
          <cell r="C134" t="str">
            <v>Access Roads - The Borgan</v>
          </cell>
          <cell r="D134">
            <v>2032</v>
          </cell>
        </row>
        <row r="135">
          <cell r="B135" t="str">
            <v>Temporary Water Infrastructure</v>
          </cell>
          <cell r="C135" t="str">
            <v>Spare</v>
          </cell>
          <cell r="D135">
            <v>2033</v>
          </cell>
        </row>
        <row r="136">
          <cell r="B136" t="str">
            <v>Temporary Water Supply</v>
          </cell>
          <cell r="C136" t="str">
            <v>Temporary Water Supply</v>
          </cell>
          <cell r="D136">
            <v>2034</v>
          </cell>
        </row>
        <row r="137">
          <cell r="B137" t="str">
            <v>Main Access and ECVT Tunnel Portals (Exploratory Drilling)</v>
          </cell>
          <cell r="C137" t="str">
            <v>Main Access and ECVT Tunnel Portals (Exploratory Drilling)</v>
          </cell>
          <cell r="D137">
            <v>2035</v>
          </cell>
        </row>
        <row r="138">
          <cell r="B138" t="str">
            <v>Enabling Works  - Contractor Indirect &amp; overheads</v>
          </cell>
          <cell r="C138" t="str">
            <v>Enabling Works  - Contractor Indirect &amp; overheads</v>
          </cell>
          <cell r="D138">
            <v>2036</v>
          </cell>
        </row>
        <row r="139">
          <cell r="B139" t="str">
            <v>Communication Infrastructure Upgrade</v>
          </cell>
          <cell r="C139" t="str">
            <v>Spare</v>
          </cell>
          <cell r="D139">
            <v>2037</v>
          </cell>
        </row>
        <row r="140">
          <cell r="B140" t="str">
            <v>Exploratory Works - Contractor Indirect &amp; overheads</v>
          </cell>
          <cell r="C140" t="str">
            <v>Exploratory Works - Contractor Indirect &amp; overheads</v>
          </cell>
          <cell r="D140">
            <v>2038</v>
          </cell>
        </row>
        <row r="141">
          <cell r="B141" t="str">
            <v>Principal Costs</v>
          </cell>
          <cell r="C141" t="str">
            <v>Principal Costs</v>
          </cell>
          <cell r="D141">
            <v>2039</v>
          </cell>
        </row>
        <row r="142">
          <cell r="B142" t="str">
            <v>Fly Camps</v>
          </cell>
          <cell r="C142" t="str">
            <v>Main Camps</v>
          </cell>
          <cell r="D142">
            <v>2040</v>
          </cell>
        </row>
        <row r="143">
          <cell r="B143" t="str">
            <v>Spare</v>
          </cell>
          <cell r="C143" t="str">
            <v>Preliminaries Walkers Top Access Track</v>
          </cell>
          <cell r="D143">
            <v>2041</v>
          </cell>
        </row>
        <row r="144">
          <cell r="B144" t="str">
            <v>Spare</v>
          </cell>
          <cell r="C144" t="str">
            <v>Preliminaries Temporary Water Infrastructure</v>
          </cell>
          <cell r="D144">
            <v>2042</v>
          </cell>
        </row>
        <row r="145">
          <cell r="B145" t="str">
            <v>Spare</v>
          </cell>
          <cell r="C145" t="str">
            <v>Preliminaries Access Roads - The Borgan</v>
          </cell>
          <cell r="D145">
            <v>2043</v>
          </cell>
        </row>
        <row r="146">
          <cell r="B146" t="str">
            <v>Spare</v>
          </cell>
          <cell r="C146" t="str">
            <v>Preliminaries Fly Camps</v>
          </cell>
          <cell r="D146">
            <v>2044</v>
          </cell>
        </row>
        <row r="147">
          <cell r="B147" t="str">
            <v>Spare</v>
          </cell>
          <cell r="C147" t="str">
            <v>Preliminaries Main Camps</v>
          </cell>
          <cell r="D147">
            <v>2045</v>
          </cell>
        </row>
        <row r="148">
          <cell r="B148" t="str">
            <v>Spare</v>
          </cell>
          <cell r="C148" t="str">
            <v>Preliminaries Communication Infrastructure Upgrade</v>
          </cell>
          <cell r="D148">
            <v>2046</v>
          </cell>
        </row>
        <row r="149">
          <cell r="B149" t="str">
            <v>Spare</v>
          </cell>
          <cell r="C149" t="str">
            <v>Preliminaries Power Supply Upgrade</v>
          </cell>
          <cell r="D149">
            <v>2047</v>
          </cell>
        </row>
        <row r="150">
          <cell r="B150" t="str">
            <v>Spare</v>
          </cell>
          <cell r="C150" t="str">
            <v>Preliminaries Temporary Water Supply</v>
          </cell>
          <cell r="D150">
            <v>2048</v>
          </cell>
        </row>
        <row r="151">
          <cell r="B151" t="str">
            <v>Spare</v>
          </cell>
          <cell r="C151" t="str">
            <v>Spare</v>
          </cell>
          <cell r="D151">
            <v>2049</v>
          </cell>
        </row>
        <row r="152">
          <cell r="B152" t="str">
            <v>Spare</v>
          </cell>
          <cell r="C152" t="str">
            <v>Spare</v>
          </cell>
          <cell r="D152">
            <v>2050</v>
          </cell>
        </row>
        <row r="153">
          <cell r="B153" t="str">
            <v>Spare</v>
          </cell>
          <cell r="C153" t="str">
            <v>Spare</v>
          </cell>
          <cell r="D153">
            <v>2051</v>
          </cell>
        </row>
        <row r="154">
          <cell r="B154" t="str">
            <v>Spare</v>
          </cell>
          <cell r="C154" t="str">
            <v>Spare</v>
          </cell>
          <cell r="D154">
            <v>2052</v>
          </cell>
        </row>
        <row r="155">
          <cell r="B155" t="str">
            <v>Spare</v>
          </cell>
          <cell r="C155" t="str">
            <v>Spare</v>
          </cell>
          <cell r="D155">
            <v>2053</v>
          </cell>
        </row>
        <row r="156">
          <cell r="B156" t="str">
            <v>Spare</v>
          </cell>
          <cell r="C156" t="str">
            <v>Spare</v>
          </cell>
          <cell r="D156">
            <v>2054</v>
          </cell>
        </row>
        <row r="157">
          <cell r="B157" t="str">
            <v>Spare</v>
          </cell>
          <cell r="C157" t="str">
            <v>Spare</v>
          </cell>
          <cell r="D157">
            <v>2055</v>
          </cell>
        </row>
        <row r="158">
          <cell r="B158" t="str">
            <v>Spare</v>
          </cell>
          <cell r="C158" t="str">
            <v>Spare</v>
          </cell>
          <cell r="D158">
            <v>2056</v>
          </cell>
        </row>
        <row r="159">
          <cell r="B159" t="str">
            <v>Spare</v>
          </cell>
          <cell r="C159" t="str">
            <v>Spare</v>
          </cell>
          <cell r="D159">
            <v>2057</v>
          </cell>
        </row>
        <row r="160">
          <cell r="B160" t="str">
            <v>Spare</v>
          </cell>
          <cell r="C160" t="str">
            <v>Spare</v>
          </cell>
          <cell r="D160">
            <v>2058</v>
          </cell>
        </row>
        <row r="161">
          <cell r="B161" t="str">
            <v>Spare</v>
          </cell>
          <cell r="C161" t="str">
            <v>Spare</v>
          </cell>
          <cell r="D161">
            <v>2059</v>
          </cell>
        </row>
        <row r="162">
          <cell r="B162" t="str">
            <v>Spare</v>
          </cell>
          <cell r="C162" t="str">
            <v>Spare</v>
          </cell>
          <cell r="D162">
            <v>2060</v>
          </cell>
        </row>
        <row r="163">
          <cell r="B163" t="str">
            <v>Spare</v>
          </cell>
          <cell r="C163" t="str">
            <v>Spare</v>
          </cell>
          <cell r="D163">
            <v>2061</v>
          </cell>
        </row>
        <row r="164">
          <cell r="B164" t="str">
            <v>Spare</v>
          </cell>
          <cell r="C164" t="str">
            <v>Spare</v>
          </cell>
          <cell r="D164">
            <v>2062</v>
          </cell>
        </row>
        <row r="165">
          <cell r="B165" t="str">
            <v>Spare</v>
          </cell>
          <cell r="C165" t="str">
            <v>Spare</v>
          </cell>
          <cell r="D165">
            <v>2063</v>
          </cell>
        </row>
        <row r="166">
          <cell r="B166" t="str">
            <v>Design - Lower Dam</v>
          </cell>
          <cell r="C166" t="str">
            <v>Detail Design - Lower Reservoir</v>
          </cell>
          <cell r="D166">
            <v>3000</v>
          </cell>
        </row>
        <row r="167">
          <cell r="B167" t="str">
            <v>Construction Camp - Lower Dam</v>
          </cell>
          <cell r="C167" t="str">
            <v>Construction Camp - Lower Reservoir</v>
          </cell>
          <cell r="D167">
            <v>3001</v>
          </cell>
        </row>
        <row r="168">
          <cell r="B168" t="str">
            <v>Access Road - Lower Dam</v>
          </cell>
          <cell r="C168" t="str">
            <v>Access Road - Lower Reservoir</v>
          </cell>
          <cell r="D168">
            <v>3002</v>
          </cell>
        </row>
        <row r="169">
          <cell r="B169" t="str">
            <v>Environmental Management and Clearing</v>
          </cell>
          <cell r="C169" t="str">
            <v>Environmental Management and Clearing</v>
          </cell>
          <cell r="D169">
            <v>3003</v>
          </cell>
        </row>
        <row r="170">
          <cell r="B170" t="str">
            <v>Site Haul Roads &amp; Maintenance</v>
          </cell>
          <cell r="C170" t="str">
            <v>Site Haul Roads &amp; Maintenance</v>
          </cell>
          <cell r="D170">
            <v>3004</v>
          </cell>
        </row>
        <row r="171">
          <cell r="B171" t="str">
            <v>Materials Operations</v>
          </cell>
          <cell r="C171" t="str">
            <v>Materials Operations</v>
          </cell>
          <cell r="D171">
            <v>3005</v>
          </cell>
        </row>
        <row r="172">
          <cell r="B172" t="str">
            <v>Diversion and Watering</v>
          </cell>
          <cell r="C172" t="str">
            <v>Diversion and Watering</v>
          </cell>
          <cell r="D172">
            <v>3006</v>
          </cell>
        </row>
        <row r="173">
          <cell r="B173" t="str">
            <v>Foundation</v>
          </cell>
          <cell r="C173" t="str">
            <v>Foundation</v>
          </cell>
          <cell r="D173">
            <v>3007</v>
          </cell>
        </row>
        <row r="174">
          <cell r="B174" t="str">
            <v>Dam Construction</v>
          </cell>
          <cell r="C174" t="str">
            <v>Dam Construction</v>
          </cell>
          <cell r="D174">
            <v>3008</v>
          </cell>
        </row>
        <row r="175">
          <cell r="B175" t="str">
            <v>Spillway</v>
          </cell>
          <cell r="C175" t="str">
            <v>Spillway</v>
          </cell>
          <cell r="D175">
            <v>3009</v>
          </cell>
        </row>
        <row r="176">
          <cell r="B176" t="str">
            <v>Intake Tower</v>
          </cell>
          <cell r="C176" t="str">
            <v>Intake Tower</v>
          </cell>
          <cell r="D176">
            <v>3010</v>
          </cell>
        </row>
        <row r="177">
          <cell r="B177" t="str">
            <v>Outlet Works</v>
          </cell>
          <cell r="C177" t="str">
            <v>Outlet Works</v>
          </cell>
          <cell r="D177">
            <v>3011</v>
          </cell>
        </row>
        <row r="178">
          <cell r="B178" t="str">
            <v>Fishway</v>
          </cell>
          <cell r="C178" t="str">
            <v>Fishway</v>
          </cell>
          <cell r="D178">
            <v>3012</v>
          </cell>
        </row>
        <row r="179">
          <cell r="B179" t="str">
            <v>Site Rehabilitation</v>
          </cell>
          <cell r="C179" t="str">
            <v>Site Rehabilitation</v>
          </cell>
          <cell r="D179">
            <v>3013</v>
          </cell>
        </row>
        <row r="180">
          <cell r="B180" t="str">
            <v>Contractor Indirect &amp; overheads</v>
          </cell>
          <cell r="C180" t="str">
            <v>Contractor Indirect &amp; overheads</v>
          </cell>
          <cell r="D180">
            <v>3014</v>
          </cell>
        </row>
        <row r="181">
          <cell r="B181" t="str">
            <v>Over topping Event of the Lower Dam</v>
          </cell>
          <cell r="C181" t="str">
            <v>Over topping Event of the Lower Dam</v>
          </cell>
          <cell r="D181">
            <v>3015</v>
          </cell>
        </row>
        <row r="182">
          <cell r="B182" t="str">
            <v>Spare</v>
          </cell>
          <cell r="C182" t="str">
            <v>Spare</v>
          </cell>
          <cell r="D182">
            <v>3016</v>
          </cell>
        </row>
        <row r="183">
          <cell r="B183" t="str">
            <v>Spare</v>
          </cell>
          <cell r="C183" t="str">
            <v>Spare</v>
          </cell>
          <cell r="D183">
            <v>3017</v>
          </cell>
        </row>
        <row r="184">
          <cell r="B184" t="str">
            <v>Spare</v>
          </cell>
          <cell r="C184" t="str">
            <v>Spare</v>
          </cell>
          <cell r="D184">
            <v>3018</v>
          </cell>
        </row>
        <row r="185">
          <cell r="B185" t="str">
            <v>Spare</v>
          </cell>
          <cell r="C185" t="str">
            <v>Spare</v>
          </cell>
          <cell r="D185">
            <v>3019</v>
          </cell>
        </row>
        <row r="186">
          <cell r="B186" t="str">
            <v>Design - Upper Reservoir &amp; Saddle Dams</v>
          </cell>
          <cell r="C186" t="str">
            <v>Detail Design - Upper Reservoir</v>
          </cell>
          <cell r="D186">
            <v>4000</v>
          </cell>
        </row>
        <row r="187">
          <cell r="B187" t="str">
            <v>Construction Camp - Upper Dam</v>
          </cell>
          <cell r="C187" t="str">
            <v>Construction Camp - Upper Reservoir</v>
          </cell>
          <cell r="D187">
            <v>4001</v>
          </cell>
        </row>
        <row r="188">
          <cell r="B188" t="str">
            <v>Quarry Development</v>
          </cell>
          <cell r="C188" t="str">
            <v>Quarry Development</v>
          </cell>
          <cell r="D188">
            <v>4002</v>
          </cell>
        </row>
        <row r="189">
          <cell r="B189" t="str">
            <v>Main CFRD Dam</v>
          </cell>
          <cell r="C189" t="str">
            <v>Main CFRD Dam</v>
          </cell>
          <cell r="D189">
            <v>4003</v>
          </cell>
        </row>
        <row r="190">
          <cell r="B190" t="str">
            <v>Emergency Spillway</v>
          </cell>
          <cell r="C190" t="str">
            <v>Emergency Spillway</v>
          </cell>
          <cell r="D190">
            <v>4004</v>
          </cell>
        </row>
        <row r="191">
          <cell r="B191" t="str">
            <v>Main Saddle (CFRD) Dam</v>
          </cell>
          <cell r="C191" t="str">
            <v>Main Saddle (CFRD) Dam</v>
          </cell>
          <cell r="D191">
            <v>4005</v>
          </cell>
        </row>
        <row r="192">
          <cell r="B192" t="str">
            <v>Secondary Saddle (CFRD) Dam A</v>
          </cell>
          <cell r="C192" t="str">
            <v>Secondary Saddle (CFRD) Dam A</v>
          </cell>
          <cell r="D192">
            <v>4006</v>
          </cell>
        </row>
        <row r="193">
          <cell r="B193" t="str">
            <v>Secondary Saddle (CFRD) Dam B1</v>
          </cell>
          <cell r="C193" t="str">
            <v>Secondary Saddle (CFRD) Dam B1</v>
          </cell>
          <cell r="D193">
            <v>4007</v>
          </cell>
        </row>
        <row r="194">
          <cell r="B194" t="str">
            <v>Secondary Saddle (CFRD) Dam B2</v>
          </cell>
          <cell r="C194" t="str">
            <v>Secondary Saddle (CFRD) Dam B2</v>
          </cell>
          <cell r="D194">
            <v>4008</v>
          </cell>
        </row>
        <row r="195">
          <cell r="B195" t="str">
            <v>Secondary Saddle (CFRD) Dam No.B3</v>
          </cell>
          <cell r="C195" t="str">
            <v>Secondary Saddle (CFRD) Dam No.B3</v>
          </cell>
          <cell r="D195">
            <v>4009</v>
          </cell>
        </row>
        <row r="196">
          <cell r="B196" t="str">
            <v>Traffic Control Allowance</v>
          </cell>
          <cell r="C196" t="str">
            <v>Traffic Control Allowance</v>
          </cell>
          <cell r="D196">
            <v>4010</v>
          </cell>
        </row>
        <row r="197">
          <cell r="B197" t="str">
            <v>BPIC adjustment</v>
          </cell>
          <cell r="C197" t="str">
            <v>BPIC adjustment</v>
          </cell>
          <cell r="D197">
            <v>4011</v>
          </cell>
        </row>
        <row r="198">
          <cell r="B198" t="str">
            <v>Construction Camp Costs</v>
          </cell>
          <cell r="C198" t="str">
            <v>Spare</v>
          </cell>
          <cell r="D198">
            <v>4012</v>
          </cell>
        </row>
        <row r="199">
          <cell r="B199" t="str">
            <v>Contractor Indirect &amp; overheads</v>
          </cell>
          <cell r="C199" t="str">
            <v>Contractor Indirect &amp; overheads</v>
          </cell>
          <cell r="D199">
            <v>4013</v>
          </cell>
        </row>
        <row r="200">
          <cell r="B200" t="str">
            <v>Spare</v>
          </cell>
          <cell r="C200" t="str">
            <v>Spare</v>
          </cell>
          <cell r="D200">
            <v>4014</v>
          </cell>
        </row>
        <row r="201">
          <cell r="B201" t="str">
            <v>Spare</v>
          </cell>
          <cell r="C201" t="str">
            <v>Spare</v>
          </cell>
          <cell r="D201">
            <v>4015</v>
          </cell>
        </row>
        <row r="202">
          <cell r="B202" t="str">
            <v>Spare</v>
          </cell>
          <cell r="C202" t="str">
            <v>Spare</v>
          </cell>
          <cell r="D202">
            <v>4016</v>
          </cell>
        </row>
        <row r="203">
          <cell r="B203" t="str">
            <v>Spare</v>
          </cell>
          <cell r="C203" t="str">
            <v>Spare</v>
          </cell>
          <cell r="D203">
            <v>4017</v>
          </cell>
        </row>
        <row r="204">
          <cell r="B204" t="str">
            <v>Design - Waterways, Tunnels &amp; Cavern</v>
          </cell>
          <cell r="C204" t="str">
            <v>Detail Design - Main Facility</v>
          </cell>
          <cell r="D204">
            <v>5000</v>
          </cell>
        </row>
        <row r="205">
          <cell r="B205" t="str">
            <v>OEM Turbine Design</v>
          </cell>
          <cell r="C205" t="str">
            <v xml:space="preserve">Detail Design - OEM </v>
          </cell>
          <cell r="D205">
            <v>5001</v>
          </cell>
        </row>
        <row r="206">
          <cell r="B206" t="str">
            <v>Construction Camp - Waterways, Tunnels &amp; Cavern</v>
          </cell>
          <cell r="C206" t="str">
            <v>Construction Camp - Main Facility</v>
          </cell>
          <cell r="D206">
            <v>5002</v>
          </cell>
        </row>
        <row r="207">
          <cell r="B207" t="str">
            <v>Access Roads - Roads</v>
          </cell>
          <cell r="C207" t="str">
            <v>Bella Creek Road</v>
          </cell>
          <cell r="D207">
            <v>5003</v>
          </cell>
        </row>
        <row r="208">
          <cell r="B208" t="str">
            <v>Access Roads - Bridges</v>
          </cell>
          <cell r="C208" t="str">
            <v>Yabba Creek Bridge</v>
          </cell>
          <cell r="D208">
            <v>5004</v>
          </cell>
        </row>
        <row r="209">
          <cell r="B209" t="str">
            <v>Access Roads - Lower Inlet/Outlet Structure</v>
          </cell>
          <cell r="C209" t="str">
            <v>Road to Lower Inlet/Outlet Structure</v>
          </cell>
          <cell r="D209">
            <v>5005</v>
          </cell>
        </row>
        <row r="210">
          <cell r="B210" t="str">
            <v>Access Roads - Upper Reservoir/Saddle Dam</v>
          </cell>
          <cell r="C210" t="str">
            <v>Road to Upper Reservoir/Saddle Dam</v>
          </cell>
          <cell r="D210">
            <v>5006</v>
          </cell>
        </row>
        <row r="211">
          <cell r="B211" t="str">
            <v>Access Roads - Ring road at the upper reservoir</v>
          </cell>
          <cell r="C211" t="str">
            <v>Ring road at the upper reservoir inc. access to upper intake and bellmouth</v>
          </cell>
          <cell r="D211">
            <v>5007</v>
          </cell>
        </row>
        <row r="212">
          <cell r="B212" t="str">
            <v>Upper Inlet/Outlet Platform and Control Building</v>
          </cell>
          <cell r="C212" t="str">
            <v>Upper Inlet/Outlet Platform and Control Building</v>
          </cell>
          <cell r="D212">
            <v>5008</v>
          </cell>
        </row>
        <row r="213">
          <cell r="B213" t="str">
            <v>Upper Inlet/Outlet Structure - Bellmouth (North Alignment)</v>
          </cell>
          <cell r="C213" t="str">
            <v>Upper Inlet/Outlet Structure - Bellmouth (North Alignment)</v>
          </cell>
          <cell r="D213">
            <v>5009</v>
          </cell>
        </row>
        <row r="214">
          <cell r="B214" t="str">
            <v>Upper Inlet/Outlet Structure - Bellmouth (South Alignment)</v>
          </cell>
          <cell r="C214" t="str">
            <v>Upper Inlet/Outlet Structure - Bellmouth (South Alignment)</v>
          </cell>
          <cell r="D214">
            <v>5010</v>
          </cell>
        </row>
        <row r="215">
          <cell r="B215" t="str">
            <v>Upper Inlet/Outlet Structure - Gate Shaft (North Alignment)</v>
          </cell>
          <cell r="C215" t="str">
            <v>Upper Inlet/Outlet Structure - Gate Shaft (North Alignment)</v>
          </cell>
          <cell r="D215">
            <v>5011</v>
          </cell>
        </row>
        <row r="216">
          <cell r="B216" t="str">
            <v>Upper Inlet/Outlet Structure - Gate Shaft (South Alignment)</v>
          </cell>
          <cell r="C216" t="str">
            <v>Upper Inlet/Outlet Structure - Gate Shaft (South Alignment)</v>
          </cell>
          <cell r="D216">
            <v>5012</v>
          </cell>
        </row>
        <row r="217">
          <cell r="B217" t="str">
            <v>Low Pressure Tunnel Square Section (North Alignment)</v>
          </cell>
          <cell r="C217" t="str">
            <v>Low Pressure Tunnel Square Section (North Alignment)</v>
          </cell>
          <cell r="D217">
            <v>5013</v>
          </cell>
        </row>
        <row r="218">
          <cell r="B218" t="str">
            <v>Low Pressure Tunnel Square Section (South Alignment)</v>
          </cell>
          <cell r="C218" t="str">
            <v>Low Pressure Tunnel Square Section (South Alignment)</v>
          </cell>
          <cell r="D218">
            <v>5014</v>
          </cell>
        </row>
        <row r="219">
          <cell r="B219" t="str">
            <v>Low Pressure Tunnel Dia.9.60m Concrete Lined (North Alignment)</v>
          </cell>
          <cell r="C219" t="str">
            <v>Low Pressure Tunnel Dia.9.60m Concrete Lined (North Alignment)</v>
          </cell>
          <cell r="D219">
            <v>5015</v>
          </cell>
        </row>
        <row r="220">
          <cell r="B220" t="str">
            <v>Low Pressure Tunnel Dia.9.60m Concrete Lined (South Alignment)</v>
          </cell>
          <cell r="C220" t="str">
            <v>Low Pressure Tunnel Dia.9.60m Concrete Lined (South Alignment)</v>
          </cell>
          <cell r="D220">
            <v>5016</v>
          </cell>
        </row>
        <row r="221">
          <cell r="B221" t="str">
            <v>Erection Chamber - Upper (North Alignment)</v>
          </cell>
          <cell r="C221" t="str">
            <v>Erection Chamber - Upper (North Alignment)</v>
          </cell>
          <cell r="D221">
            <v>5017</v>
          </cell>
        </row>
        <row r="222">
          <cell r="B222" t="str">
            <v>Erection Chamber - Upper (South Alignment)</v>
          </cell>
          <cell r="C222" t="str">
            <v>Erection Chamber - Upper (South Alignment)</v>
          </cell>
          <cell r="D222">
            <v>5018</v>
          </cell>
        </row>
        <row r="223">
          <cell r="B223" t="str">
            <v>Vertical Pressure Shaft Dia. 8.80m Concrete Lined (North Alignment)</v>
          </cell>
          <cell r="C223" t="str">
            <v>Vertical Pressure Shaft Dia. 8.80m Concrete Lined (North Alignment)</v>
          </cell>
          <cell r="D223">
            <v>5019</v>
          </cell>
        </row>
        <row r="224">
          <cell r="B224" t="str">
            <v xml:space="preserve">Vertical Pressure Shaft Dia. 8.80m Concrete Lined (South Alignment) </v>
          </cell>
          <cell r="C224" t="str">
            <v xml:space="preserve">Vertical Pressure Shaft Dia. 8.80m Concrete Lined (South Alignment) </v>
          </cell>
          <cell r="D224">
            <v>5020</v>
          </cell>
        </row>
        <row r="225">
          <cell r="B225" t="str">
            <v>Erection Chamber - Lower (North Alignment)</v>
          </cell>
          <cell r="C225" t="str">
            <v>Erection Chamber - Lower (North Alignment)</v>
          </cell>
          <cell r="D225">
            <v>5021</v>
          </cell>
        </row>
        <row r="226">
          <cell r="B226" t="str">
            <v>Erection Chamber - Lower (South Alignment)</v>
          </cell>
          <cell r="C226" t="str">
            <v>Erection Chamber - Lower (South Alignment)</v>
          </cell>
          <cell r="D226">
            <v>5022</v>
          </cell>
        </row>
        <row r="227">
          <cell r="B227" t="str">
            <v xml:space="preserve">High Pressure Tunnel Dia. 7.60m Steel Lined (North Alignment) </v>
          </cell>
          <cell r="C227" t="str">
            <v xml:space="preserve">High Pressure Tunnel Dia. 7.60m Steel Lined (North Alignment) </v>
          </cell>
          <cell r="D227">
            <v>5023</v>
          </cell>
        </row>
        <row r="228">
          <cell r="B228" t="str">
            <v>High Pressure Tunnel Dia. 7.60m Steel Lined (South Alignment)</v>
          </cell>
          <cell r="C228" t="str">
            <v>High Pressure Tunnel Dia. 7.60m Steel Lined (South Alignment)</v>
          </cell>
          <cell r="D228">
            <v>5024</v>
          </cell>
        </row>
        <row r="229">
          <cell r="B229" t="str">
            <v>Penstock Dia. 4.40m Steel Lined (North Alignment)</v>
          </cell>
          <cell r="C229" t="str">
            <v>Penstock Dia. 4.40m Steel Lined (North Alignment)</v>
          </cell>
          <cell r="D229">
            <v>5025</v>
          </cell>
        </row>
        <row r="230">
          <cell r="B230" t="str">
            <v>Penstock Dia. 4.40m Steel Lined (South Alignment)</v>
          </cell>
          <cell r="C230" t="str">
            <v>Penstock Dia. 4.40m Steel Lined (South Alignment)</v>
          </cell>
          <cell r="D230">
            <v>5026</v>
          </cell>
        </row>
        <row r="231">
          <cell r="B231" t="str">
            <v>Penstock Dia. 3.20m Steel Lined (North Alignment)</v>
          </cell>
          <cell r="C231" t="str">
            <v>Penstock Dia. 3.20m Steel Lined (North Alignment)</v>
          </cell>
          <cell r="D231">
            <v>5027</v>
          </cell>
        </row>
        <row r="232">
          <cell r="B232" t="str">
            <v>Penstock Dia. 3.20m Steel Lined (South Alignment)</v>
          </cell>
          <cell r="C232" t="str">
            <v>Penstock Dia. 3.20m Steel Lined (South Alignment)</v>
          </cell>
          <cell r="D232">
            <v>5028</v>
          </cell>
        </row>
        <row r="233">
          <cell r="B233" t="str">
            <v>Tailrace Collector Tunnel Dia. 4.40m Steel Lined (North Alignment)</v>
          </cell>
          <cell r="C233" t="str">
            <v>Tailrace Collector Tunnel Dia. 4.40m Steel Lined (North Alignment)</v>
          </cell>
          <cell r="D233">
            <v>5029</v>
          </cell>
        </row>
        <row r="234">
          <cell r="B234" t="str">
            <v>Tailrace Collector Tunnel Dia. 4.40m Steel Lined (South Alignment)</v>
          </cell>
          <cell r="C234" t="str">
            <v>Tailrace Collector Tunnel Dia. 4.40m Steel Lined (South Alignment)</v>
          </cell>
          <cell r="D234">
            <v>5030</v>
          </cell>
        </row>
        <row r="235">
          <cell r="B235" t="str">
            <v>Tailrace Collector Tunnel Dia. 7.60m Steel Lined (North Alignment)</v>
          </cell>
          <cell r="C235" t="str">
            <v>Tailrace Collector Tunnel Dia. 7.60m Steel Lined (North Alignment)</v>
          </cell>
          <cell r="D235">
            <v>5031</v>
          </cell>
        </row>
        <row r="236">
          <cell r="B236" t="str">
            <v>Tailrace Collector Tunnel Dia. 7.60m Steel Lined (South Alignment)</v>
          </cell>
          <cell r="C236" t="str">
            <v>Tailrace Collector Tunnel Dia. 7.60m Steel Lined (South Alignment)</v>
          </cell>
          <cell r="D236">
            <v>5032</v>
          </cell>
        </row>
        <row r="237">
          <cell r="B237" t="str">
            <v>Tailrace Tunnel Dia. 9.60m Steel Lined (North Alignment)</v>
          </cell>
          <cell r="C237" t="str">
            <v>Tailrace Tunnel Dia. 9.60m Steel Lined (North Alignment)</v>
          </cell>
          <cell r="D237">
            <v>5033</v>
          </cell>
        </row>
        <row r="238">
          <cell r="B238" t="str">
            <v>Tailrace Tunnel Dia. 9.60m Steel Lined (South Alignment)</v>
          </cell>
          <cell r="C238" t="str">
            <v>Tailrace Tunnel Dia. 9.60m Steel Lined (South Alignment)</v>
          </cell>
          <cell r="D238">
            <v>5034</v>
          </cell>
        </row>
        <row r="239">
          <cell r="B239" t="str">
            <v>Surge Tank Dia. 28.00m Concrete Lined (North Alignment)</v>
          </cell>
          <cell r="C239" t="str">
            <v>Surge Tank Dia. 28.00m Concrete Lined (North Alignment)</v>
          </cell>
          <cell r="D239">
            <v>5035</v>
          </cell>
        </row>
        <row r="240">
          <cell r="B240" t="str">
            <v>Surge Tank Dia. 28.00m Concrete Lined (South Alignment)</v>
          </cell>
          <cell r="C240" t="str">
            <v>Surge Tank Dia. 28.00m Concrete Lined (South Alignment)</v>
          </cell>
          <cell r="D240">
            <v>5036</v>
          </cell>
        </row>
        <row r="241">
          <cell r="B241" t="str">
            <v>Lower Inlet/Outlet Platform and Control Building</v>
          </cell>
          <cell r="C241" t="str">
            <v>Lower Inlet/Outlet Platform and Control Building</v>
          </cell>
          <cell r="D241">
            <v>5037</v>
          </cell>
        </row>
        <row r="242">
          <cell r="B242" t="str">
            <v>Lower Inlet/Outlet Structure - Approach</v>
          </cell>
          <cell r="C242" t="str">
            <v>Lower Inlet/Outlet Structure - Approach</v>
          </cell>
          <cell r="D242">
            <v>5038</v>
          </cell>
        </row>
        <row r="243">
          <cell r="B243" t="str">
            <v>Lower Inlet/Outlet Structure - Bellmouth (North Alignment)</v>
          </cell>
          <cell r="C243" t="str">
            <v>Lower Inlet/Outlet Structure - Bellmouth (North Alignment)</v>
          </cell>
          <cell r="D243">
            <v>5039</v>
          </cell>
        </row>
        <row r="244">
          <cell r="B244" t="str">
            <v>Lower Inlet/Outlet Structure - Bellmouth (South Alignment)</v>
          </cell>
          <cell r="C244" t="str">
            <v>Lower Inlet/Outlet Structure - Bellmouth (South Alignment)</v>
          </cell>
          <cell r="D244">
            <v>5040</v>
          </cell>
        </row>
        <row r="245">
          <cell r="B245" t="str">
            <v>Lower Inlet/Outlet Structure - Gate Shaft - Middle and Top Part (North Alignment)</v>
          </cell>
          <cell r="C245" t="str">
            <v>Lower Inlet/Outlet Structure - Gate Shaft - Middle and Top Part (North Alignment)</v>
          </cell>
          <cell r="D245">
            <v>5041</v>
          </cell>
        </row>
        <row r="246">
          <cell r="B246" t="str">
            <v>Lower Inlet/Outlet Structure - Gate Shaft - Middle and Top Part  (South Alignment)</v>
          </cell>
          <cell r="C246" t="str">
            <v>Lower Inlet/Outlet Structure - Gate Shaft - Middle and Top Part  (South Alignment)</v>
          </cell>
          <cell r="D246">
            <v>5042</v>
          </cell>
        </row>
        <row r="247">
          <cell r="B247" t="str">
            <v>Lower Inlet/Outlet Structure - Gate Shaft Lower Part/Square Section (North Alignment)</v>
          </cell>
          <cell r="C247" t="str">
            <v>Lower Inlet/Outlet Structure - Gate Shaft Lower Part/Square Section (North Alignment)</v>
          </cell>
          <cell r="D247">
            <v>5043</v>
          </cell>
        </row>
        <row r="248">
          <cell r="B248" t="str">
            <v>Lower Inlet/Outlet Structure - Gate Shaft Lower Part/Square Section (South Alignment)</v>
          </cell>
          <cell r="C248" t="str">
            <v>Lower Inlet/Outlet Structure - Gate Shaft Lower Part/Square Section (South Alignment)</v>
          </cell>
          <cell r="D248">
            <v>5044</v>
          </cell>
        </row>
        <row r="249">
          <cell r="B249" t="str">
            <v>Lower Inlet/Outlet Structure - Cofferdam</v>
          </cell>
          <cell r="C249" t="str">
            <v>Lower Inlet/Outlet Structure - Cofferdam</v>
          </cell>
          <cell r="D249">
            <v>5045</v>
          </cell>
        </row>
        <row r="250">
          <cell r="B250" t="str">
            <v>Permanent Access Tunnel to Surge Tanks - South and North</v>
          </cell>
          <cell r="C250" t="str">
            <v>Permanent Access Tunnel to Surge Tanks - South and North</v>
          </cell>
          <cell r="D250">
            <v>5046</v>
          </cell>
        </row>
        <row r="251">
          <cell r="B251" t="str">
            <v>Construction Adit to U/S and D/S Assembly Chambers (High &amp; Low Pressure Tunnel</v>
          </cell>
          <cell r="C251" t="str">
            <v>Construction Adit to U/S and D/S Assembly Chambers (High &amp; Low Pressure Tunnel</v>
          </cell>
          <cell r="D251">
            <v>5047</v>
          </cell>
        </row>
        <row r="252">
          <cell r="B252" t="str">
            <v>Construction of U/S and D/S Assembly Chambers and Connection Tunnels (High &amp; Low Pressure Tunnel)</v>
          </cell>
          <cell r="C252" t="str">
            <v>Construction of U/S and D/S Assembly Chambers and Connection Tunnels (High &amp; Low Pressure Tunnel)</v>
          </cell>
          <cell r="D252">
            <v>5048</v>
          </cell>
        </row>
        <row r="253">
          <cell r="B253" t="str">
            <v>MAT/ECVT Portals &amp; Surface Infrastructures</v>
          </cell>
          <cell r="C253" t="str">
            <v>MAT/ECVT Portals &amp; Surface Infrastructures</v>
          </cell>
          <cell r="D253">
            <v>5049</v>
          </cell>
        </row>
        <row r="254">
          <cell r="B254" t="str">
            <v>Main Access Tunnel (MAT)</v>
          </cell>
          <cell r="C254" t="str">
            <v>Main Access Tunnel (MAT)</v>
          </cell>
          <cell r="D254">
            <v>5050</v>
          </cell>
        </row>
        <row r="255">
          <cell r="B255" t="str">
            <v>Emergency, Cable and Ventilation Tunnel (ECVT)</v>
          </cell>
          <cell r="C255" t="str">
            <v>Emergency, Cable and Ventilation Tunnel (ECVT)</v>
          </cell>
          <cell r="D255">
            <v>5051</v>
          </cell>
        </row>
        <row r="256">
          <cell r="B256" t="str">
            <v>Power Station Cavern</v>
          </cell>
          <cell r="C256" t="str">
            <v>Power Station Cavern</v>
          </cell>
          <cell r="D256">
            <v>5052</v>
          </cell>
        </row>
        <row r="257">
          <cell r="B257" t="str">
            <v>Transformer Cavern</v>
          </cell>
          <cell r="C257" t="str">
            <v>Transformer Cavern</v>
          </cell>
          <cell r="D257">
            <v>5053</v>
          </cell>
        </row>
        <row r="258">
          <cell r="B258" t="str">
            <v>IPB Galleries (x 6)</v>
          </cell>
          <cell r="C258" t="str">
            <v>IPB Galleries</v>
          </cell>
          <cell r="D258">
            <v>5054</v>
          </cell>
        </row>
        <row r="259">
          <cell r="B259" t="str">
            <v>MAT Tunnels between Power Cavern and Transformer Cavern (x 2)</v>
          </cell>
          <cell r="C259" t="str">
            <v>MAT Tunnels between Power Cavern and Transformer Cavern</v>
          </cell>
          <cell r="D259">
            <v>5055</v>
          </cell>
        </row>
        <row r="260">
          <cell r="B260" t="str">
            <v>OEM Turbine Manufacture</v>
          </cell>
          <cell r="C260" t="str">
            <v>OEM Works</v>
          </cell>
          <cell r="D260">
            <v>5056</v>
          </cell>
        </row>
        <row r="261">
          <cell r="B261" t="str">
            <v>Equipment Transportation</v>
          </cell>
          <cell r="C261" t="str">
            <v>Equipment Transportation</v>
          </cell>
          <cell r="D261">
            <v>5057</v>
          </cell>
        </row>
        <row r="262">
          <cell r="B262" t="str">
            <v>Turbine Installation (Hydro-Mechanical Works)</v>
          </cell>
          <cell r="C262" t="str">
            <v>Hydro-Mechanical Works</v>
          </cell>
          <cell r="D262">
            <v>5058</v>
          </cell>
        </row>
        <row r="263">
          <cell r="B263" t="str">
            <v>Power Excavation &amp; Grid Connections</v>
          </cell>
          <cell r="C263" t="str">
            <v>Power Excavation &amp; Grid Connections</v>
          </cell>
          <cell r="D263">
            <v>5059</v>
          </cell>
        </row>
        <row r="264">
          <cell r="B264" t="str">
            <v>Surface Facilities and Infrastructure</v>
          </cell>
          <cell r="C264" t="str">
            <v>Surface Facilities and Infrastructure</v>
          </cell>
          <cell r="D264">
            <v>5060</v>
          </cell>
        </row>
        <row r="265">
          <cell r="B265" t="str">
            <v>Commissioning Unit 1-6</v>
          </cell>
          <cell r="C265" t="str">
            <v>Commissioning OEM</v>
          </cell>
          <cell r="D265">
            <v>5061</v>
          </cell>
        </row>
        <row r="266">
          <cell r="B266" t="str">
            <v>System Test</v>
          </cell>
          <cell r="C266" t="str">
            <v>Spare</v>
          </cell>
          <cell r="D266">
            <v>5062</v>
          </cell>
        </row>
        <row r="267">
          <cell r="B267" t="str">
            <v>Contractor Indirects &amp; overheads</v>
          </cell>
          <cell r="C267" t="str">
            <v>Contractor Indirects &amp; overheads</v>
          </cell>
          <cell r="D267">
            <v>5063</v>
          </cell>
        </row>
        <row r="268">
          <cell r="B268" t="str">
            <v>Spare</v>
          </cell>
          <cell r="C268" t="str">
            <v>Kingaham Creek Bridge</v>
          </cell>
          <cell r="D268">
            <v>5064</v>
          </cell>
        </row>
        <row r="269">
          <cell r="B269" t="str">
            <v>Spare</v>
          </cell>
          <cell r="C269" t="str">
            <v>Traffic Control Allowance</v>
          </cell>
          <cell r="D269">
            <v>5065</v>
          </cell>
        </row>
        <row r="270">
          <cell r="B270" t="str">
            <v>Spare</v>
          </cell>
          <cell r="C270" t="str">
            <v>Spare</v>
          </cell>
          <cell r="D270">
            <v>5066</v>
          </cell>
        </row>
        <row r="271">
          <cell r="B271" t="str">
            <v>Spare</v>
          </cell>
          <cell r="C271" t="str">
            <v>Spare</v>
          </cell>
          <cell r="D271">
            <v>5067</v>
          </cell>
        </row>
        <row r="272">
          <cell r="B272" t="str">
            <v>Spare</v>
          </cell>
          <cell r="C272" t="str">
            <v>Spare</v>
          </cell>
          <cell r="D272">
            <v>5068</v>
          </cell>
        </row>
        <row r="273">
          <cell r="B273" t="str">
            <v>Spare</v>
          </cell>
          <cell r="C273" t="str">
            <v>Spare</v>
          </cell>
          <cell r="D273">
            <v>5069</v>
          </cell>
        </row>
        <row r="274">
          <cell r="B274" t="str">
            <v>Spare</v>
          </cell>
          <cell r="C274" t="str">
            <v>Spare</v>
          </cell>
          <cell r="D274">
            <v>5070</v>
          </cell>
        </row>
        <row r="275">
          <cell r="B275" t="str">
            <v>Spare</v>
          </cell>
          <cell r="C275" t="str">
            <v>Spare</v>
          </cell>
          <cell r="D275">
            <v>5071</v>
          </cell>
        </row>
        <row r="276">
          <cell r="B276" t="str">
            <v>Spare</v>
          </cell>
          <cell r="C276" t="str">
            <v>Spare</v>
          </cell>
          <cell r="D276">
            <v>5072</v>
          </cell>
        </row>
        <row r="277">
          <cell r="B277" t="str">
            <v>Spare</v>
          </cell>
          <cell r="C277" t="str">
            <v>Spare</v>
          </cell>
          <cell r="D277">
            <v>5073</v>
          </cell>
        </row>
        <row r="278">
          <cell r="B278" t="str">
            <v>Spare</v>
          </cell>
          <cell r="C278" t="str">
            <v>Spare</v>
          </cell>
          <cell r="D278">
            <v>5074</v>
          </cell>
        </row>
        <row r="279">
          <cell r="B279" t="str">
            <v>Spare</v>
          </cell>
          <cell r="C279" t="str">
            <v>Spare</v>
          </cell>
          <cell r="D279">
            <v>5075</v>
          </cell>
        </row>
        <row r="280">
          <cell r="B280" t="str">
            <v>Spare</v>
          </cell>
          <cell r="C280" t="str">
            <v>Spare</v>
          </cell>
          <cell r="D280">
            <v>5076</v>
          </cell>
        </row>
        <row r="281">
          <cell r="B281" t="str">
            <v>Spare</v>
          </cell>
          <cell r="C281" t="str">
            <v>Spare</v>
          </cell>
          <cell r="D281">
            <v>5077</v>
          </cell>
        </row>
        <row r="282">
          <cell r="B282" t="str">
            <v>Spare</v>
          </cell>
          <cell r="C282" t="str">
            <v>Spare</v>
          </cell>
          <cell r="D282">
            <v>5078</v>
          </cell>
        </row>
        <row r="283">
          <cell r="B283" t="str">
            <v>Spare</v>
          </cell>
          <cell r="C283" t="str">
            <v>Spare</v>
          </cell>
          <cell r="D283">
            <v>5079</v>
          </cell>
        </row>
        <row r="284">
          <cell r="B284" t="str">
            <v>Spare</v>
          </cell>
          <cell r="C284" t="str">
            <v>Spare</v>
          </cell>
          <cell r="D284">
            <v>5080</v>
          </cell>
        </row>
        <row r="285">
          <cell r="B285" t="str">
            <v>Spare</v>
          </cell>
          <cell r="C285" t="str">
            <v>Spare</v>
          </cell>
          <cell r="D285">
            <v>5081</v>
          </cell>
        </row>
        <row r="286">
          <cell r="B286" t="str">
            <v>Spare</v>
          </cell>
          <cell r="C286" t="str">
            <v>Spare</v>
          </cell>
          <cell r="D286">
            <v>5082</v>
          </cell>
        </row>
        <row r="287">
          <cell r="B287" t="str">
            <v>Spare</v>
          </cell>
          <cell r="C287" t="str">
            <v>Spare</v>
          </cell>
          <cell r="D287">
            <v>5083</v>
          </cell>
        </row>
        <row r="288">
          <cell r="B288" t="str">
            <v>Spare</v>
          </cell>
          <cell r="C288" t="str">
            <v>Spare</v>
          </cell>
          <cell r="D288">
            <v>5084</v>
          </cell>
        </row>
        <row r="289">
          <cell r="B289" t="str">
            <v>Spare</v>
          </cell>
          <cell r="C289" t="str">
            <v>Spare</v>
          </cell>
          <cell r="D289">
            <v>5085</v>
          </cell>
        </row>
        <row r="290">
          <cell r="B290" t="str">
            <v>Borumba -  Tarong 275kV</v>
          </cell>
          <cell r="C290" t="str">
            <v>Borumba -  Tarong 275kV</v>
          </cell>
          <cell r="D290">
            <v>6001</v>
          </cell>
        </row>
        <row r="291">
          <cell r="B291" t="str">
            <v>Borumba -  Woolooga 275kV</v>
          </cell>
          <cell r="C291" t="str">
            <v>Borumba -  Woolooga 275kV</v>
          </cell>
          <cell r="D291">
            <v>6002</v>
          </cell>
        </row>
        <row r="292">
          <cell r="B292" t="str">
            <v>Spare</v>
          </cell>
          <cell r="C292" t="str">
            <v>Spare</v>
          </cell>
          <cell r="D292">
            <v>6003</v>
          </cell>
        </row>
        <row r="293">
          <cell r="B293" t="str">
            <v>Spare</v>
          </cell>
          <cell r="C293" t="str">
            <v>Spare</v>
          </cell>
          <cell r="D293">
            <v>6004</v>
          </cell>
        </row>
        <row r="294">
          <cell r="B294" t="str">
            <v>Spare</v>
          </cell>
          <cell r="C294" t="str">
            <v>Spare</v>
          </cell>
          <cell r="D294">
            <v>6005</v>
          </cell>
        </row>
        <row r="295">
          <cell r="B295" t="str">
            <v>Spare</v>
          </cell>
          <cell r="C295" t="str">
            <v>Spare</v>
          </cell>
          <cell r="D295">
            <v>6006</v>
          </cell>
        </row>
        <row r="296">
          <cell r="B296" t="str">
            <v>Spare</v>
          </cell>
          <cell r="C296" t="str">
            <v>Spare</v>
          </cell>
          <cell r="D296">
            <v>6007</v>
          </cell>
        </row>
        <row r="297">
          <cell r="B297" t="str">
            <v>Land Access - Specialist Advisors</v>
          </cell>
          <cell r="C297" t="str">
            <v>Land Access - Specialist Advisors</v>
          </cell>
          <cell r="D297">
            <v>7000</v>
          </cell>
        </row>
        <row r="298">
          <cell r="B298" t="str">
            <v>Land Access - Support Services</v>
          </cell>
          <cell r="C298" t="str">
            <v>Land Access - Support Services</v>
          </cell>
          <cell r="D298">
            <v>7001</v>
          </cell>
        </row>
        <row r="299">
          <cell r="B299" t="str">
            <v>Land Access &amp; Conveyancing</v>
          </cell>
          <cell r="C299" t="str">
            <v>Land Access &amp; Conveyancing</v>
          </cell>
          <cell r="D299">
            <v>7002</v>
          </cell>
        </row>
        <row r="300">
          <cell r="B300" t="str">
            <v>Land Acquisition</v>
          </cell>
          <cell r="C300" t="str">
            <v>Land Acquisition</v>
          </cell>
          <cell r="D300">
            <v>7003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WFP"/>
    </sheetNames>
    <sheetDataSet>
      <sheetData sheetId="0" refreshError="1"/>
      <sheetData sheetId="1" refreshError="1">
        <row r="1">
          <cell r="I1">
            <v>31861183.492224663</v>
          </cell>
        </row>
        <row r="2">
          <cell r="C2" t="str">
            <v>Division</v>
          </cell>
          <cell r="D2" t="str">
            <v>PRO/BOR/PB</v>
          </cell>
          <cell r="I2" t="str">
            <v>Total TFR</v>
          </cell>
        </row>
        <row r="3">
          <cell r="C3" t="str">
            <v>CEO Office</v>
          </cell>
          <cell r="D3" t="str">
            <v>Program</v>
          </cell>
          <cell r="I3">
            <v>876923.25823938008</v>
          </cell>
        </row>
        <row r="4">
          <cell r="C4" t="str">
            <v>CEO Office</v>
          </cell>
          <cell r="D4" t="str">
            <v>Program</v>
          </cell>
          <cell r="I4">
            <v>152424.52811879152</v>
          </cell>
        </row>
        <row r="5">
          <cell r="C5" t="str">
            <v>Development</v>
          </cell>
          <cell r="D5" t="str">
            <v>Program</v>
          </cell>
          <cell r="I5">
            <v>601894.88819306006</v>
          </cell>
        </row>
        <row r="6">
          <cell r="C6" t="str">
            <v>Commercial</v>
          </cell>
          <cell r="D6" t="str">
            <v>Program</v>
          </cell>
          <cell r="I6">
            <v>488694.16660437995</v>
          </cell>
        </row>
        <row r="7">
          <cell r="C7" t="str">
            <v>Corporate</v>
          </cell>
          <cell r="D7" t="str">
            <v>Program</v>
          </cell>
          <cell r="I7">
            <v>476624.92177757603</v>
          </cell>
        </row>
        <row r="8">
          <cell r="C8" t="str">
            <v>ESC</v>
          </cell>
          <cell r="D8" t="str">
            <v>Program</v>
          </cell>
          <cell r="I8">
            <v>487769.20207133802</v>
          </cell>
        </row>
        <row r="9">
          <cell r="C9" t="str">
            <v>Delivery</v>
          </cell>
          <cell r="D9" t="str">
            <v>Program</v>
          </cell>
          <cell r="I9">
            <v>736035.19759</v>
          </cell>
        </row>
        <row r="10">
          <cell r="C10" t="str">
            <v>Commercial</v>
          </cell>
          <cell r="D10" t="str">
            <v>Program</v>
          </cell>
          <cell r="I10">
            <v>279111.09159999999</v>
          </cell>
        </row>
        <row r="11">
          <cell r="C11" t="str">
            <v>Commercial</v>
          </cell>
          <cell r="D11" t="str">
            <v>Program</v>
          </cell>
          <cell r="I11">
            <v>298961.66492499999</v>
          </cell>
        </row>
        <row r="12">
          <cell r="C12" t="str">
            <v>Commercial</v>
          </cell>
          <cell r="D12" t="str">
            <v>Program</v>
          </cell>
          <cell r="I12">
            <v>295954.00229999999</v>
          </cell>
        </row>
        <row r="13">
          <cell r="C13" t="str">
            <v>Commercial</v>
          </cell>
          <cell r="D13" t="str">
            <v>Borumba</v>
          </cell>
          <cell r="I13">
            <v>234116.45872999998</v>
          </cell>
        </row>
        <row r="14">
          <cell r="C14" t="str">
            <v>Commercial</v>
          </cell>
          <cell r="D14" t="str">
            <v>Program</v>
          </cell>
          <cell r="I14">
            <v>205242.89752999999</v>
          </cell>
        </row>
        <row r="15">
          <cell r="C15" t="str">
            <v>Commercial</v>
          </cell>
          <cell r="D15" t="str">
            <v>Program</v>
          </cell>
          <cell r="I15">
            <v>142924.12794000001</v>
          </cell>
        </row>
        <row r="16">
          <cell r="C16" t="str">
            <v>Commercial</v>
          </cell>
          <cell r="D16" t="str">
            <v>Program</v>
          </cell>
          <cell r="I16">
            <v>142924.12794000001</v>
          </cell>
        </row>
        <row r="17">
          <cell r="C17" t="str">
            <v>Commercial</v>
          </cell>
          <cell r="D17" t="str">
            <v>Program</v>
          </cell>
          <cell r="I17">
            <v>119536.543368</v>
          </cell>
        </row>
        <row r="18">
          <cell r="C18" t="str">
            <v>Commercial</v>
          </cell>
          <cell r="D18" t="str">
            <v>Program</v>
          </cell>
          <cell r="I18">
            <v>119536.543368</v>
          </cell>
        </row>
        <row r="19">
          <cell r="C19" t="str">
            <v>Commercial</v>
          </cell>
          <cell r="D19" t="str">
            <v>Borumba</v>
          </cell>
          <cell r="I19">
            <v>119536.543368</v>
          </cell>
        </row>
        <row r="20">
          <cell r="C20" t="str">
            <v>Commercial</v>
          </cell>
          <cell r="D20" t="str">
            <v>PB</v>
          </cell>
          <cell r="I20">
            <v>119536.543368</v>
          </cell>
        </row>
        <row r="21">
          <cell r="C21" t="str">
            <v>Commercial</v>
          </cell>
          <cell r="D21" t="str">
            <v>Borumba</v>
          </cell>
          <cell r="I21">
            <v>205242.89752999999</v>
          </cell>
        </row>
        <row r="22">
          <cell r="C22" t="str">
            <v>Commercial</v>
          </cell>
          <cell r="D22" t="str">
            <v>Borumba</v>
          </cell>
          <cell r="I22">
            <v>142924.12794000001</v>
          </cell>
        </row>
        <row r="23">
          <cell r="C23" t="str">
            <v>Commercial</v>
          </cell>
          <cell r="D23" t="str">
            <v>Program</v>
          </cell>
          <cell r="I23">
            <v>142924.12794000001</v>
          </cell>
        </row>
        <row r="24">
          <cell r="C24" t="str">
            <v>Commercial</v>
          </cell>
          <cell r="D24" t="str">
            <v>Program</v>
          </cell>
          <cell r="I24">
            <v>119536.543368</v>
          </cell>
        </row>
        <row r="25">
          <cell r="C25" t="str">
            <v>Commercial</v>
          </cell>
          <cell r="D25" t="str">
            <v>Program</v>
          </cell>
          <cell r="I25">
            <v>119536.543368</v>
          </cell>
        </row>
        <row r="26">
          <cell r="C26" t="str">
            <v>Commercial</v>
          </cell>
          <cell r="D26" t="str">
            <v>Program</v>
          </cell>
          <cell r="I26">
            <v>295954.00229999999</v>
          </cell>
        </row>
        <row r="27">
          <cell r="C27" t="str">
            <v>Commercial</v>
          </cell>
          <cell r="D27" t="str">
            <v>PB</v>
          </cell>
          <cell r="I27">
            <v>205242.89752999999</v>
          </cell>
        </row>
        <row r="28">
          <cell r="C28" t="str">
            <v>Commercial</v>
          </cell>
          <cell r="D28" t="str">
            <v>Borumba</v>
          </cell>
          <cell r="I28">
            <v>142924.12794000001</v>
          </cell>
        </row>
        <row r="29">
          <cell r="C29" t="str">
            <v>Commercial</v>
          </cell>
          <cell r="D29" t="str">
            <v>Borumba</v>
          </cell>
          <cell r="I29">
            <v>119536.543368</v>
          </cell>
        </row>
        <row r="30">
          <cell r="C30" t="str">
            <v>Commercial</v>
          </cell>
          <cell r="D30" t="str">
            <v>Borumba</v>
          </cell>
          <cell r="I30">
            <v>119536.543368</v>
          </cell>
        </row>
        <row r="31">
          <cell r="C31" t="str">
            <v>Commercial</v>
          </cell>
          <cell r="D31" t="str">
            <v>Borumba</v>
          </cell>
          <cell r="I31">
            <v>142924.12794000001</v>
          </cell>
        </row>
        <row r="32">
          <cell r="C32" t="str">
            <v>Commercial</v>
          </cell>
          <cell r="D32" t="str">
            <v>Borumba</v>
          </cell>
          <cell r="I32">
            <v>119536.543368</v>
          </cell>
        </row>
        <row r="33">
          <cell r="C33" t="str">
            <v>Commercial</v>
          </cell>
          <cell r="D33" t="str">
            <v>PB</v>
          </cell>
          <cell r="I33">
            <v>142924.12794000001</v>
          </cell>
        </row>
        <row r="34">
          <cell r="C34" t="str">
            <v>Commercial</v>
          </cell>
          <cell r="D34" t="str">
            <v>PB</v>
          </cell>
          <cell r="I34">
            <v>119536.543368</v>
          </cell>
        </row>
        <row r="35">
          <cell r="C35" t="str">
            <v>Commercial</v>
          </cell>
          <cell r="D35" t="str">
            <v>PB</v>
          </cell>
          <cell r="I35">
            <v>142924.12794000001</v>
          </cell>
        </row>
        <row r="36">
          <cell r="C36" t="str">
            <v>Commercial</v>
          </cell>
          <cell r="D36" t="str">
            <v>PB</v>
          </cell>
          <cell r="I36">
            <v>119536.543368</v>
          </cell>
        </row>
        <row r="37">
          <cell r="C37" t="str">
            <v>Commercial</v>
          </cell>
          <cell r="D37" t="str">
            <v>PB</v>
          </cell>
          <cell r="I37">
            <v>142924.12794000001</v>
          </cell>
        </row>
        <row r="38">
          <cell r="C38" t="str">
            <v>Commercial</v>
          </cell>
          <cell r="D38" t="str">
            <v>Program</v>
          </cell>
          <cell r="I38">
            <v>142924.12794000001</v>
          </cell>
        </row>
        <row r="39">
          <cell r="C39" t="str">
            <v>Commercial</v>
          </cell>
          <cell r="D39" t="str">
            <v>Program</v>
          </cell>
          <cell r="I39">
            <v>205242.89752999999</v>
          </cell>
        </row>
        <row r="40">
          <cell r="C40" t="str">
            <v>Commercial</v>
          </cell>
          <cell r="D40" t="str">
            <v>Program</v>
          </cell>
          <cell r="I40">
            <v>119536.543368</v>
          </cell>
        </row>
        <row r="41">
          <cell r="C41" t="str">
            <v>Commercial</v>
          </cell>
          <cell r="D41" t="str">
            <v>Program</v>
          </cell>
          <cell r="I41">
            <v>119536.543368</v>
          </cell>
        </row>
        <row r="42">
          <cell r="C42" t="str">
            <v>Commercial</v>
          </cell>
          <cell r="D42" t="str">
            <v>PB</v>
          </cell>
          <cell r="I42">
            <v>119536.543368</v>
          </cell>
        </row>
        <row r="43">
          <cell r="C43" t="str">
            <v>Commercial</v>
          </cell>
          <cell r="D43" t="str">
            <v>Program</v>
          </cell>
          <cell r="I43">
            <v>354663.57673999999</v>
          </cell>
        </row>
        <row r="44">
          <cell r="C44" t="str">
            <v>Commercial</v>
          </cell>
          <cell r="D44" t="str">
            <v>Program</v>
          </cell>
          <cell r="I44">
            <v>119536.543368</v>
          </cell>
        </row>
        <row r="45">
          <cell r="C45" t="str">
            <v>PMO</v>
          </cell>
          <cell r="D45" t="str">
            <v>Program</v>
          </cell>
          <cell r="I45">
            <v>119536.543368</v>
          </cell>
        </row>
        <row r="46">
          <cell r="C46" t="str">
            <v>PMO</v>
          </cell>
          <cell r="D46" t="str">
            <v>PB</v>
          </cell>
          <cell r="I46">
            <v>142924.12794000001</v>
          </cell>
        </row>
        <row r="47">
          <cell r="C47" t="str">
            <v>PMO</v>
          </cell>
          <cell r="D47" t="str">
            <v>Borumba</v>
          </cell>
          <cell r="I47">
            <v>170835.2371</v>
          </cell>
        </row>
        <row r="48">
          <cell r="C48" t="str">
            <v>PMO</v>
          </cell>
          <cell r="D48" t="str">
            <v>Program</v>
          </cell>
          <cell r="I48">
            <v>205242.89752999999</v>
          </cell>
        </row>
        <row r="49">
          <cell r="C49" t="str">
            <v>PMO</v>
          </cell>
          <cell r="D49" t="str">
            <v>Borumba</v>
          </cell>
          <cell r="I49">
            <v>99613.786139999997</v>
          </cell>
        </row>
        <row r="50">
          <cell r="C50" t="str">
            <v>PMO</v>
          </cell>
          <cell r="D50" t="str">
            <v>Program</v>
          </cell>
          <cell r="I50">
            <v>246147.10923</v>
          </cell>
        </row>
        <row r="51">
          <cell r="C51" t="str">
            <v>PMO</v>
          </cell>
          <cell r="D51" t="str">
            <v>Program</v>
          </cell>
          <cell r="I51">
            <v>142924.12794000001</v>
          </cell>
        </row>
        <row r="52">
          <cell r="C52" t="str">
            <v>PMO</v>
          </cell>
          <cell r="D52" t="str">
            <v>Program</v>
          </cell>
          <cell r="I52">
            <v>170835.2371</v>
          </cell>
        </row>
        <row r="53">
          <cell r="C53" t="str">
            <v>PMO</v>
          </cell>
          <cell r="D53" t="str">
            <v>PB</v>
          </cell>
          <cell r="I53">
            <v>142924.12794000001</v>
          </cell>
        </row>
        <row r="54">
          <cell r="C54" t="str">
            <v>PMO</v>
          </cell>
          <cell r="D54" t="str">
            <v>Program</v>
          </cell>
          <cell r="I54">
            <v>205242.89752999999</v>
          </cell>
        </row>
        <row r="55">
          <cell r="C55" t="str">
            <v>PMO</v>
          </cell>
          <cell r="D55" t="str">
            <v>PB</v>
          </cell>
          <cell r="I55">
            <v>99613.786139999997</v>
          </cell>
        </row>
        <row r="56">
          <cell r="C56" t="str">
            <v>PMO</v>
          </cell>
          <cell r="D56" t="str">
            <v>Program</v>
          </cell>
          <cell r="I56">
            <v>119536.543368</v>
          </cell>
        </row>
        <row r="57">
          <cell r="C57" t="str">
            <v>PMO</v>
          </cell>
          <cell r="D57" t="str">
            <v>Program</v>
          </cell>
          <cell r="I57">
            <v>205242.89752999999</v>
          </cell>
        </row>
        <row r="58">
          <cell r="C58" t="str">
            <v>PMO</v>
          </cell>
          <cell r="D58" t="str">
            <v>Program</v>
          </cell>
          <cell r="I58">
            <v>205242.89752999999</v>
          </cell>
        </row>
        <row r="59">
          <cell r="C59" t="str">
            <v>PMO</v>
          </cell>
          <cell r="D59" t="str">
            <v>Program</v>
          </cell>
          <cell r="I59">
            <v>142924.12794000001</v>
          </cell>
        </row>
        <row r="60">
          <cell r="C60" t="str">
            <v>PMO</v>
          </cell>
          <cell r="D60" t="str">
            <v>Borumba</v>
          </cell>
          <cell r="I60">
            <v>142924.12794000001</v>
          </cell>
        </row>
        <row r="61">
          <cell r="C61" t="str">
            <v>Procurement</v>
          </cell>
          <cell r="D61" t="str">
            <v>Program</v>
          </cell>
          <cell r="I61">
            <v>282720.28674999997</v>
          </cell>
        </row>
        <row r="62">
          <cell r="C62" t="str">
            <v>Legal, Risk and Governance</v>
          </cell>
          <cell r="D62" t="str">
            <v>Program</v>
          </cell>
          <cell r="I62">
            <v>344557.83032000001</v>
          </cell>
        </row>
        <row r="63">
          <cell r="C63" t="str">
            <v>Finance</v>
          </cell>
          <cell r="D63" t="str">
            <v>Program</v>
          </cell>
          <cell r="I63">
            <v>246147.10923</v>
          </cell>
        </row>
        <row r="64">
          <cell r="C64" t="str">
            <v>ICT</v>
          </cell>
          <cell r="D64" t="str">
            <v>Program</v>
          </cell>
          <cell r="I64">
            <v>246147.10923</v>
          </cell>
        </row>
        <row r="65">
          <cell r="C65" t="str">
            <v>People and Culture</v>
          </cell>
          <cell r="D65" t="str">
            <v>Program</v>
          </cell>
          <cell r="I65">
            <v>354663.57673999999</v>
          </cell>
        </row>
        <row r="66">
          <cell r="C66" t="str">
            <v>Finance</v>
          </cell>
          <cell r="D66" t="str">
            <v>Program</v>
          </cell>
          <cell r="I66">
            <v>154256.78415929101</v>
          </cell>
        </row>
        <row r="67">
          <cell r="C67" t="str">
            <v>Finance</v>
          </cell>
          <cell r="D67" t="str">
            <v>Program</v>
          </cell>
          <cell r="I67">
            <v>143717.50121787301</v>
          </cell>
        </row>
        <row r="68">
          <cell r="C68" t="str">
            <v>Finance</v>
          </cell>
          <cell r="D68" t="str">
            <v>Program</v>
          </cell>
          <cell r="I68">
            <v>205242.89752999999</v>
          </cell>
        </row>
        <row r="69">
          <cell r="C69" t="str">
            <v>Finance</v>
          </cell>
          <cell r="D69" t="str">
            <v>Program</v>
          </cell>
          <cell r="I69">
            <v>170835.2371</v>
          </cell>
        </row>
        <row r="70">
          <cell r="C70" t="str">
            <v>Finance</v>
          </cell>
          <cell r="D70" t="str">
            <v>Program</v>
          </cell>
          <cell r="I70">
            <v>99613.786139999997</v>
          </cell>
        </row>
        <row r="71">
          <cell r="C71" t="str">
            <v>Finance</v>
          </cell>
          <cell r="D71" t="str">
            <v>Program</v>
          </cell>
          <cell r="I71">
            <v>142924.12794000001</v>
          </cell>
        </row>
        <row r="72">
          <cell r="C72" t="str">
            <v>People and Culture</v>
          </cell>
          <cell r="D72" t="str">
            <v>Program</v>
          </cell>
          <cell r="I72">
            <v>83011.488450000004</v>
          </cell>
        </row>
        <row r="73">
          <cell r="C73" t="str">
            <v>People and Culture</v>
          </cell>
          <cell r="D73" t="str">
            <v>Program</v>
          </cell>
          <cell r="I73">
            <v>102260.52925000001</v>
          </cell>
        </row>
        <row r="74">
          <cell r="C74" t="str">
            <v>People and Culture</v>
          </cell>
          <cell r="D74" t="str">
            <v>Program</v>
          </cell>
          <cell r="I74">
            <v>123001.370712</v>
          </cell>
        </row>
        <row r="75">
          <cell r="C75" t="str">
            <v>People and Culture</v>
          </cell>
          <cell r="D75" t="str">
            <v>Program</v>
          </cell>
          <cell r="I75">
            <v>173241.36720000001</v>
          </cell>
        </row>
        <row r="76">
          <cell r="C76" t="str">
            <v>People and Culture</v>
          </cell>
          <cell r="D76" t="str">
            <v>Program</v>
          </cell>
          <cell r="I76">
            <v>166022.97690000001</v>
          </cell>
        </row>
        <row r="77">
          <cell r="C77" t="str">
            <v>People and Culture</v>
          </cell>
          <cell r="D77" t="str">
            <v>Program</v>
          </cell>
          <cell r="I77">
            <v>134743.2856</v>
          </cell>
        </row>
        <row r="78">
          <cell r="C78" t="str">
            <v>People and Culture</v>
          </cell>
          <cell r="D78" t="str">
            <v>Program</v>
          </cell>
          <cell r="I78">
            <v>93358.918607894506</v>
          </cell>
        </row>
        <row r="79">
          <cell r="C79" t="str">
            <v>People and Culture</v>
          </cell>
          <cell r="D79" t="str">
            <v>Program</v>
          </cell>
          <cell r="I79">
            <v>83011.488450000004</v>
          </cell>
        </row>
        <row r="80">
          <cell r="C80" t="str">
            <v>People and Culture</v>
          </cell>
          <cell r="D80" t="str">
            <v>Program</v>
          </cell>
          <cell r="I80">
            <v>246147.10923</v>
          </cell>
        </row>
        <row r="81">
          <cell r="C81" t="str">
            <v>People and Culture</v>
          </cell>
          <cell r="D81" t="str">
            <v>Program</v>
          </cell>
          <cell r="I81">
            <v>99613.786139999997</v>
          </cell>
        </row>
        <row r="82">
          <cell r="C82" t="str">
            <v>ICT</v>
          </cell>
          <cell r="D82" t="str">
            <v>Program</v>
          </cell>
          <cell r="I82">
            <v>170835.2371</v>
          </cell>
        </row>
        <row r="83">
          <cell r="C83" t="str">
            <v>ICT</v>
          </cell>
          <cell r="D83" t="str">
            <v>Program</v>
          </cell>
          <cell r="I83">
            <v>170835.2371</v>
          </cell>
        </row>
        <row r="84">
          <cell r="C84" t="str">
            <v>ICT</v>
          </cell>
          <cell r="D84" t="str">
            <v>Program</v>
          </cell>
          <cell r="I84">
            <v>170835.2371</v>
          </cell>
        </row>
        <row r="85">
          <cell r="C85" t="str">
            <v>Legal, Risk and Governance</v>
          </cell>
          <cell r="D85" t="str">
            <v>Program</v>
          </cell>
          <cell r="I85">
            <v>192490.408</v>
          </cell>
        </row>
        <row r="86">
          <cell r="C86" t="str">
            <v>Legal, Risk and Governance</v>
          </cell>
          <cell r="D86" t="str">
            <v>Program</v>
          </cell>
          <cell r="I86">
            <v>238445.32739291003</v>
          </cell>
        </row>
        <row r="87">
          <cell r="C87" t="str">
            <v>Legal, Risk and Governance</v>
          </cell>
          <cell r="D87" t="str">
            <v>Program</v>
          </cell>
          <cell r="I87">
            <v>223007.35605830001</v>
          </cell>
        </row>
        <row r="88">
          <cell r="C88" t="str">
            <v>Legal, Risk and Governance</v>
          </cell>
          <cell r="D88" t="str">
            <v>Program</v>
          </cell>
          <cell r="I88">
            <v>246147.10923</v>
          </cell>
        </row>
        <row r="89">
          <cell r="C89" t="str">
            <v>Legal, Risk and Governance</v>
          </cell>
          <cell r="D89" t="str">
            <v>Program</v>
          </cell>
          <cell r="I89">
            <v>295954.00229999999</v>
          </cell>
        </row>
        <row r="90">
          <cell r="C90" t="str">
            <v>Legal, Risk and Governance</v>
          </cell>
          <cell r="D90" t="str">
            <v>Program</v>
          </cell>
          <cell r="I90">
            <v>142924.12794000001</v>
          </cell>
        </row>
        <row r="91">
          <cell r="C91" t="str">
            <v>Procurement</v>
          </cell>
          <cell r="D91" t="str">
            <v>Program</v>
          </cell>
          <cell r="I91">
            <v>170835.2371</v>
          </cell>
        </row>
        <row r="92">
          <cell r="C92" t="str">
            <v>Procurement</v>
          </cell>
          <cell r="D92" t="str">
            <v>Program</v>
          </cell>
          <cell r="I92">
            <v>130842.539665783</v>
          </cell>
        </row>
        <row r="93">
          <cell r="C93" t="str">
            <v>Procurement</v>
          </cell>
          <cell r="D93" t="str">
            <v>Program</v>
          </cell>
          <cell r="I93">
            <v>203599.78737666152</v>
          </cell>
        </row>
        <row r="94">
          <cell r="C94" t="str">
            <v>Procurement</v>
          </cell>
          <cell r="D94" t="str">
            <v>Program</v>
          </cell>
          <cell r="I94">
            <v>119536.543368</v>
          </cell>
        </row>
        <row r="95">
          <cell r="C95" t="str">
            <v>Procurement</v>
          </cell>
          <cell r="D95" t="str">
            <v>Program</v>
          </cell>
          <cell r="I95">
            <v>142924.12794000001</v>
          </cell>
        </row>
        <row r="96">
          <cell r="C96" t="str">
            <v>Procurement</v>
          </cell>
          <cell r="D96" t="str">
            <v>Program</v>
          </cell>
          <cell r="I96">
            <v>142924.12794000001</v>
          </cell>
        </row>
        <row r="97">
          <cell r="C97" t="str">
            <v>Procurement</v>
          </cell>
          <cell r="D97" t="str">
            <v>Program</v>
          </cell>
          <cell r="I97">
            <v>119536.543368</v>
          </cell>
        </row>
        <row r="98">
          <cell r="C98" t="str">
            <v>Project Borumba</v>
          </cell>
          <cell r="D98" t="str">
            <v>Borumba</v>
          </cell>
          <cell r="I98">
            <v>402700.17161957559</v>
          </cell>
        </row>
        <row r="99">
          <cell r="C99" t="str">
            <v>Project Borumba</v>
          </cell>
          <cell r="D99" t="str">
            <v>Borumba</v>
          </cell>
          <cell r="I99">
            <v>299442.89094499999</v>
          </cell>
        </row>
        <row r="100">
          <cell r="C100" t="str">
            <v>Project Borumba</v>
          </cell>
          <cell r="D100" t="str">
            <v>Borumba</v>
          </cell>
          <cell r="I100">
            <v>326632.16107500001</v>
          </cell>
        </row>
        <row r="101">
          <cell r="C101" t="str">
            <v>Project Borumba</v>
          </cell>
          <cell r="D101" t="str">
            <v>Borumba</v>
          </cell>
          <cell r="I101">
            <v>108275.8545</v>
          </cell>
        </row>
        <row r="102">
          <cell r="C102" t="str">
            <v>Project Borumba</v>
          </cell>
          <cell r="D102" t="str">
            <v>Borumba</v>
          </cell>
          <cell r="I102">
            <v>272186.65821431699</v>
          </cell>
        </row>
        <row r="103">
          <cell r="C103" t="str">
            <v>Project Borumba</v>
          </cell>
          <cell r="D103" t="str">
            <v>Borumba</v>
          </cell>
          <cell r="I103">
            <v>325160.84861080156</v>
          </cell>
        </row>
        <row r="104">
          <cell r="C104" t="str">
            <v>Project Borumba</v>
          </cell>
          <cell r="D104" t="str">
            <v>Borumba</v>
          </cell>
          <cell r="I104">
            <v>161682.18586244452</v>
          </cell>
        </row>
        <row r="105">
          <cell r="C105" t="str">
            <v>Project Borumba</v>
          </cell>
          <cell r="D105" t="str">
            <v>Borumba</v>
          </cell>
          <cell r="I105">
            <v>191623.33495716398</v>
          </cell>
        </row>
        <row r="106">
          <cell r="C106" t="str">
            <v>Project Borumba</v>
          </cell>
          <cell r="D106" t="str">
            <v>Borumba</v>
          </cell>
          <cell r="I106">
            <v>373552.23940427258</v>
          </cell>
        </row>
        <row r="107">
          <cell r="C107" t="str">
            <v>Project Borumba</v>
          </cell>
          <cell r="D107" t="str">
            <v>Borumba</v>
          </cell>
          <cell r="I107">
            <v>185635.10273208996</v>
          </cell>
        </row>
        <row r="108">
          <cell r="C108" t="str">
            <v>Project Borumba</v>
          </cell>
          <cell r="D108" t="str">
            <v>Borumba</v>
          </cell>
          <cell r="I108">
            <v>234597.68475000001</v>
          </cell>
        </row>
        <row r="109">
          <cell r="C109" t="str">
            <v>Project Borumba</v>
          </cell>
          <cell r="D109" t="str">
            <v>Borumba</v>
          </cell>
          <cell r="I109">
            <v>215576.25182680949</v>
          </cell>
        </row>
        <row r="110">
          <cell r="C110" t="str">
            <v>Project Borumba</v>
          </cell>
          <cell r="D110" t="str">
            <v>Borumba</v>
          </cell>
          <cell r="I110">
            <v>364769.32315999997</v>
          </cell>
        </row>
        <row r="111">
          <cell r="C111" t="str">
            <v>Project Borumba</v>
          </cell>
          <cell r="D111" t="str">
            <v>Borumba</v>
          </cell>
          <cell r="I111">
            <v>234116.45872999998</v>
          </cell>
        </row>
        <row r="112">
          <cell r="C112" t="str">
            <v>Project Borumba</v>
          </cell>
          <cell r="D112" t="str">
            <v>Borumba</v>
          </cell>
          <cell r="I112">
            <v>212942.51385000002</v>
          </cell>
        </row>
        <row r="113">
          <cell r="C113" t="str">
            <v>Project Borumba</v>
          </cell>
          <cell r="D113" t="str">
            <v>Borumba</v>
          </cell>
          <cell r="I113">
            <v>119536.543368</v>
          </cell>
        </row>
        <row r="114">
          <cell r="C114" t="str">
            <v>Project Borumba</v>
          </cell>
          <cell r="D114" t="str">
            <v>Borumba</v>
          </cell>
          <cell r="I114">
            <v>205242.89752999999</v>
          </cell>
        </row>
        <row r="115">
          <cell r="C115" t="str">
            <v>Project Borumba</v>
          </cell>
          <cell r="D115" t="str">
            <v>Borumba</v>
          </cell>
          <cell r="I115">
            <v>295954.00229999999</v>
          </cell>
        </row>
        <row r="116">
          <cell r="C116" t="str">
            <v>Project Borumba</v>
          </cell>
          <cell r="D116" t="str">
            <v>Borumba</v>
          </cell>
          <cell r="I116">
            <v>142924.12794000001</v>
          </cell>
        </row>
        <row r="117">
          <cell r="C117" t="str">
            <v>Project Borumba</v>
          </cell>
          <cell r="D117" t="str">
            <v>Borumba</v>
          </cell>
          <cell r="I117">
            <v>205242.89752999999</v>
          </cell>
        </row>
        <row r="118">
          <cell r="C118" t="str">
            <v>Project Borumba</v>
          </cell>
          <cell r="D118" t="str">
            <v>Borumba</v>
          </cell>
          <cell r="I118">
            <v>142924.12794000001</v>
          </cell>
        </row>
        <row r="119">
          <cell r="C119" t="str">
            <v>Project Borumba</v>
          </cell>
          <cell r="D119" t="str">
            <v>Borumba</v>
          </cell>
          <cell r="I119">
            <v>119536.543368</v>
          </cell>
        </row>
        <row r="120">
          <cell r="C120" t="str">
            <v>Project Borumba</v>
          </cell>
          <cell r="D120" t="str">
            <v>Borumba</v>
          </cell>
          <cell r="I120">
            <v>119536.543368</v>
          </cell>
        </row>
        <row r="121">
          <cell r="C121" t="str">
            <v>Project Borumba</v>
          </cell>
          <cell r="D121" t="str">
            <v>Borumba</v>
          </cell>
          <cell r="I121">
            <v>119536.543368</v>
          </cell>
        </row>
        <row r="122">
          <cell r="C122" t="str">
            <v>Project Borumba</v>
          </cell>
          <cell r="D122" t="str">
            <v>Borumba</v>
          </cell>
          <cell r="I122">
            <v>205242.89752999999</v>
          </cell>
        </row>
        <row r="123">
          <cell r="C123" t="str">
            <v>Project Borumba</v>
          </cell>
          <cell r="D123" t="str">
            <v>Borumba</v>
          </cell>
          <cell r="I123">
            <v>205242.89752999999</v>
          </cell>
        </row>
        <row r="124">
          <cell r="C124" t="str">
            <v>Project Borumba</v>
          </cell>
          <cell r="D124" t="str">
            <v>Borumba</v>
          </cell>
          <cell r="I124">
            <v>205242.89752999999</v>
          </cell>
        </row>
        <row r="125">
          <cell r="C125" t="str">
            <v>Project Borumba</v>
          </cell>
          <cell r="D125" t="str">
            <v>Borumba</v>
          </cell>
          <cell r="I125">
            <v>170835.2371</v>
          </cell>
        </row>
        <row r="126">
          <cell r="C126" t="str">
            <v>Project Borumba</v>
          </cell>
          <cell r="D126" t="str">
            <v>Borumba</v>
          </cell>
          <cell r="I126">
            <v>170835.2371</v>
          </cell>
        </row>
        <row r="127">
          <cell r="C127" t="str">
            <v>Project Borumba</v>
          </cell>
          <cell r="D127" t="str">
            <v>Borumba</v>
          </cell>
          <cell r="I127">
            <v>246147.10923</v>
          </cell>
        </row>
        <row r="128">
          <cell r="C128" t="str">
            <v>Project Borumba</v>
          </cell>
          <cell r="D128" t="str">
            <v>Borumba</v>
          </cell>
          <cell r="I128">
            <v>205242.89752999999</v>
          </cell>
        </row>
        <row r="129">
          <cell r="C129" t="str">
            <v>Project Borumba</v>
          </cell>
          <cell r="D129" t="str">
            <v>Borumba</v>
          </cell>
          <cell r="I129">
            <v>142924.12794000001</v>
          </cell>
        </row>
        <row r="130">
          <cell r="C130" t="str">
            <v>Project Borumba</v>
          </cell>
          <cell r="D130" t="str">
            <v>Borumba</v>
          </cell>
          <cell r="I130">
            <v>142924.12794000001</v>
          </cell>
        </row>
        <row r="131">
          <cell r="C131" t="str">
            <v>Project Borumba</v>
          </cell>
          <cell r="D131" t="str">
            <v>Borumba</v>
          </cell>
          <cell r="I131">
            <v>205242.89752999999</v>
          </cell>
        </row>
        <row r="132">
          <cell r="C132" t="str">
            <v>Project Borumba</v>
          </cell>
          <cell r="D132" t="str">
            <v>Borumba</v>
          </cell>
          <cell r="I132">
            <v>119536.543368</v>
          </cell>
        </row>
        <row r="133">
          <cell r="C133" t="str">
            <v>Project Borumba</v>
          </cell>
          <cell r="D133" t="str">
            <v>Borumba</v>
          </cell>
          <cell r="I133">
            <v>119536.543368</v>
          </cell>
        </row>
        <row r="134">
          <cell r="C134" t="str">
            <v>Project Borumba</v>
          </cell>
          <cell r="D134" t="str">
            <v>Borumba</v>
          </cell>
          <cell r="I134">
            <v>142924.12794000001</v>
          </cell>
        </row>
        <row r="135">
          <cell r="C135" t="str">
            <v>Project Borumba</v>
          </cell>
          <cell r="D135" t="str">
            <v>Borumba</v>
          </cell>
          <cell r="I135">
            <v>205242.89752999999</v>
          </cell>
        </row>
        <row r="136">
          <cell r="C136" t="str">
            <v>Project Borumba</v>
          </cell>
          <cell r="D136" t="str">
            <v>Borumba</v>
          </cell>
          <cell r="I136">
            <v>142924.12794000001</v>
          </cell>
        </row>
        <row r="137">
          <cell r="C137" t="str">
            <v>Project Borumba</v>
          </cell>
          <cell r="D137" t="str">
            <v>Borumba</v>
          </cell>
          <cell r="I137">
            <v>119536.543368</v>
          </cell>
        </row>
        <row r="138">
          <cell r="C138" t="str">
            <v>Project Borumba</v>
          </cell>
          <cell r="D138" t="str">
            <v>Borumba</v>
          </cell>
          <cell r="I138">
            <v>119536.543368</v>
          </cell>
        </row>
        <row r="139">
          <cell r="C139" t="str">
            <v>Project Borumba</v>
          </cell>
          <cell r="D139" t="str">
            <v>Borumba</v>
          </cell>
          <cell r="I139">
            <v>142924.12794000001</v>
          </cell>
        </row>
        <row r="140">
          <cell r="C140" t="str">
            <v>Project Borumba</v>
          </cell>
          <cell r="D140" t="str">
            <v>Borumba</v>
          </cell>
          <cell r="I140">
            <v>205242.89752999999</v>
          </cell>
        </row>
        <row r="141">
          <cell r="C141" t="str">
            <v>Project Borumba</v>
          </cell>
          <cell r="D141" t="str">
            <v>Borumba</v>
          </cell>
          <cell r="I141">
            <v>119536.543368</v>
          </cell>
        </row>
        <row r="142">
          <cell r="C142" t="str">
            <v>Project Borumba</v>
          </cell>
          <cell r="D142" t="str">
            <v>Borumba</v>
          </cell>
          <cell r="I142">
            <v>119536.543368</v>
          </cell>
        </row>
        <row r="143">
          <cell r="C143" t="str">
            <v>Project Borumba</v>
          </cell>
          <cell r="D143" t="str">
            <v>Borumba</v>
          </cell>
          <cell r="I143">
            <v>99613.786139999997</v>
          </cell>
        </row>
        <row r="144">
          <cell r="C144" t="str">
            <v>Project Borumba</v>
          </cell>
          <cell r="D144" t="str">
            <v>Borumba</v>
          </cell>
          <cell r="I144">
            <v>99613.786139999997</v>
          </cell>
        </row>
        <row r="145">
          <cell r="C145" t="str">
            <v>Project Borumba</v>
          </cell>
          <cell r="D145" t="str">
            <v>Borumba</v>
          </cell>
          <cell r="I145">
            <v>295954.00229999999</v>
          </cell>
        </row>
        <row r="146">
          <cell r="C146" t="str">
            <v>Project Borumba</v>
          </cell>
          <cell r="D146" t="str">
            <v>Borumba</v>
          </cell>
          <cell r="I146">
            <v>119536.543368</v>
          </cell>
        </row>
        <row r="147">
          <cell r="C147" t="str">
            <v>Project Borumba</v>
          </cell>
          <cell r="D147" t="str">
            <v>Borumba</v>
          </cell>
          <cell r="I147">
            <v>142924.12794000001</v>
          </cell>
        </row>
        <row r="148">
          <cell r="C148" t="str">
            <v>Project Borumba</v>
          </cell>
          <cell r="D148" t="str">
            <v>Borumba</v>
          </cell>
          <cell r="I148">
            <v>119536.543368</v>
          </cell>
        </row>
        <row r="149">
          <cell r="C149" t="str">
            <v>Project Borumba</v>
          </cell>
          <cell r="D149" t="str">
            <v>Borumba</v>
          </cell>
          <cell r="I149">
            <v>142924.12794000001</v>
          </cell>
        </row>
        <row r="150">
          <cell r="C150" t="str">
            <v>Project Borumba</v>
          </cell>
          <cell r="D150" t="str">
            <v>Borumba</v>
          </cell>
          <cell r="I150">
            <v>205242.89752999999</v>
          </cell>
        </row>
        <row r="151">
          <cell r="C151" t="str">
            <v>Project Borumba</v>
          </cell>
          <cell r="D151" t="str">
            <v>Borumba</v>
          </cell>
          <cell r="I151">
            <v>246147.10923</v>
          </cell>
        </row>
        <row r="152">
          <cell r="C152" t="str">
            <v>Project Borumba</v>
          </cell>
          <cell r="D152" t="str">
            <v>Borumba</v>
          </cell>
          <cell r="I152">
            <v>246147.10923</v>
          </cell>
        </row>
        <row r="153">
          <cell r="C153" t="str">
            <v>Project Borumba</v>
          </cell>
          <cell r="D153" t="str">
            <v>Borumba</v>
          </cell>
          <cell r="I153">
            <v>246147.10923</v>
          </cell>
        </row>
        <row r="154">
          <cell r="C154" t="str">
            <v>Project Borumba</v>
          </cell>
          <cell r="D154" t="str">
            <v>Borumba</v>
          </cell>
          <cell r="I154">
            <v>246147.10923</v>
          </cell>
        </row>
        <row r="155">
          <cell r="C155" t="str">
            <v>Project Borumba</v>
          </cell>
          <cell r="D155" t="str">
            <v>Borumba</v>
          </cell>
          <cell r="I155">
            <v>205242.89752999999</v>
          </cell>
        </row>
        <row r="156">
          <cell r="C156" t="str">
            <v>Project Borumba</v>
          </cell>
          <cell r="D156" t="str">
            <v>Borumba</v>
          </cell>
          <cell r="I156">
            <v>205242.89752999999</v>
          </cell>
        </row>
        <row r="157">
          <cell r="C157" t="str">
            <v>Assets and Engineering</v>
          </cell>
          <cell r="D157" t="str">
            <v>Program</v>
          </cell>
          <cell r="I157">
            <v>425885.02770000004</v>
          </cell>
        </row>
        <row r="158">
          <cell r="C158" t="str">
            <v>Development</v>
          </cell>
          <cell r="D158" t="str">
            <v>Program</v>
          </cell>
          <cell r="I158">
            <v>119536.543368</v>
          </cell>
        </row>
        <row r="159">
          <cell r="C159" t="str">
            <v>Project Pioneer Burdekin</v>
          </cell>
          <cell r="D159" t="str">
            <v>PB</v>
          </cell>
          <cell r="I159">
            <v>309204.04344272846</v>
          </cell>
        </row>
        <row r="160">
          <cell r="C160" t="str">
            <v>Strategy and Planning</v>
          </cell>
          <cell r="D160" t="str">
            <v>Program</v>
          </cell>
          <cell r="I160">
            <v>370173.86431476549</v>
          </cell>
        </row>
        <row r="161">
          <cell r="C161" t="str">
            <v xml:space="preserve">Health &amp; Safety </v>
          </cell>
          <cell r="D161" t="str">
            <v>Program</v>
          </cell>
          <cell r="I161">
            <v>336858.21400000004</v>
          </cell>
        </row>
        <row r="162">
          <cell r="C162" t="str">
            <v>Regional Development</v>
          </cell>
          <cell r="D162" t="str">
            <v>Program</v>
          </cell>
          <cell r="I162">
            <v>288095.40093364252</v>
          </cell>
        </row>
        <row r="163">
          <cell r="C163" t="str">
            <v xml:space="preserve">Integration </v>
          </cell>
          <cell r="D163" t="str">
            <v>Program</v>
          </cell>
          <cell r="I163">
            <v>364769.32315999997</v>
          </cell>
        </row>
        <row r="164">
          <cell r="C164" t="str">
            <v>Quality &amp; Assurance</v>
          </cell>
          <cell r="D164" t="str">
            <v>Program</v>
          </cell>
          <cell r="I164">
            <v>354663.57673999999</v>
          </cell>
        </row>
        <row r="165">
          <cell r="C165" t="str">
            <v xml:space="preserve">Health &amp; Safety </v>
          </cell>
          <cell r="D165" t="str">
            <v>Program</v>
          </cell>
          <cell r="I165">
            <v>275458.53798559797</v>
          </cell>
        </row>
        <row r="166">
          <cell r="C166" t="str">
            <v xml:space="preserve">Health &amp; Safety </v>
          </cell>
          <cell r="D166" t="str">
            <v>Program</v>
          </cell>
          <cell r="I166">
            <v>204521.05850000001</v>
          </cell>
        </row>
        <row r="167">
          <cell r="C167" t="str">
            <v xml:space="preserve">Health &amp; Safety </v>
          </cell>
          <cell r="D167" t="str">
            <v>Program</v>
          </cell>
          <cell r="I167">
            <v>112606.88868</v>
          </cell>
        </row>
        <row r="168">
          <cell r="C168" t="str">
            <v xml:space="preserve">Health &amp; Safety </v>
          </cell>
          <cell r="D168" t="str">
            <v>Borumba</v>
          </cell>
          <cell r="I168">
            <v>178053.6274</v>
          </cell>
        </row>
        <row r="169">
          <cell r="C169" t="str">
            <v xml:space="preserve">Health &amp; Safety </v>
          </cell>
          <cell r="D169" t="str">
            <v>Borumba</v>
          </cell>
          <cell r="I169">
            <v>142924.12794000001</v>
          </cell>
        </row>
        <row r="170">
          <cell r="C170" t="str">
            <v xml:space="preserve">Health &amp; Safety </v>
          </cell>
          <cell r="D170" t="str">
            <v>PB</v>
          </cell>
          <cell r="I170">
            <v>142924.12794000001</v>
          </cell>
        </row>
        <row r="171">
          <cell r="C171" t="str">
            <v xml:space="preserve">Health &amp; Safety </v>
          </cell>
          <cell r="D171" t="str">
            <v>Program</v>
          </cell>
          <cell r="I171">
            <v>99613.786139999997</v>
          </cell>
        </row>
        <row r="172">
          <cell r="C172" t="str">
            <v xml:space="preserve">Integration </v>
          </cell>
          <cell r="D172" t="str">
            <v>Program</v>
          </cell>
          <cell r="I172">
            <v>205242.89752999999</v>
          </cell>
        </row>
        <row r="173">
          <cell r="C173" t="str">
            <v xml:space="preserve">Integration </v>
          </cell>
          <cell r="D173" t="str">
            <v>Program</v>
          </cell>
          <cell r="I173">
            <v>142924.12794000001</v>
          </cell>
        </row>
        <row r="174">
          <cell r="C174" t="str">
            <v>Project Pioneer Burdekin</v>
          </cell>
          <cell r="D174" t="str">
            <v>PB</v>
          </cell>
          <cell r="I174">
            <v>179665.73456700001</v>
          </cell>
        </row>
        <row r="175">
          <cell r="C175" t="str">
            <v>Project Pioneer Burdekin</v>
          </cell>
          <cell r="D175" t="str">
            <v>PB</v>
          </cell>
          <cell r="I175">
            <v>180459.75750000001</v>
          </cell>
        </row>
        <row r="176">
          <cell r="C176" t="str">
            <v>Project Pioneer Burdekin</v>
          </cell>
          <cell r="D176" t="str">
            <v>PB</v>
          </cell>
          <cell r="I176">
            <v>185272.0177</v>
          </cell>
        </row>
        <row r="177">
          <cell r="C177" t="str">
            <v>Project Pioneer Burdekin</v>
          </cell>
          <cell r="D177" t="str">
            <v>PB</v>
          </cell>
          <cell r="I177">
            <v>304495.52354199003</v>
          </cell>
        </row>
        <row r="178">
          <cell r="C178" t="str">
            <v>Project Pioneer Burdekin</v>
          </cell>
          <cell r="D178" t="str">
            <v>PB</v>
          </cell>
          <cell r="I178">
            <v>291027.94417692052</v>
          </cell>
        </row>
        <row r="179">
          <cell r="C179" t="str">
            <v>Project Pioneer Burdekin</v>
          </cell>
          <cell r="D179" t="str">
            <v>PB</v>
          </cell>
          <cell r="I179">
            <v>108275.8545</v>
          </cell>
        </row>
        <row r="180">
          <cell r="C180" t="str">
            <v>Project Pioneer Burdekin</v>
          </cell>
          <cell r="D180" t="str">
            <v>PB</v>
          </cell>
          <cell r="I180">
            <v>126466.19805599999</v>
          </cell>
        </row>
        <row r="181">
          <cell r="C181" t="str">
            <v>Project Pioneer Burdekin</v>
          </cell>
          <cell r="D181" t="str">
            <v>PB</v>
          </cell>
          <cell r="I181">
            <v>119536.543368</v>
          </cell>
        </row>
        <row r="182">
          <cell r="C182" t="str">
            <v>Project Pioneer Burdekin</v>
          </cell>
          <cell r="D182" t="str">
            <v>PB</v>
          </cell>
          <cell r="I182">
            <v>119536.543368</v>
          </cell>
        </row>
        <row r="183">
          <cell r="C183" t="str">
            <v>Project Pioneer Burdekin</v>
          </cell>
          <cell r="D183" t="str">
            <v>PB</v>
          </cell>
          <cell r="I183">
            <v>142924.12794000001</v>
          </cell>
        </row>
        <row r="184">
          <cell r="C184" t="str">
            <v>Project Pioneer Burdekin</v>
          </cell>
          <cell r="D184" t="str">
            <v>PB</v>
          </cell>
          <cell r="I184">
            <v>205242.89752999999</v>
          </cell>
        </row>
        <row r="185">
          <cell r="C185" t="str">
            <v>Project Pioneer Burdekin</v>
          </cell>
          <cell r="D185" t="str">
            <v>PB</v>
          </cell>
          <cell r="I185">
            <v>295954.00229999999</v>
          </cell>
        </row>
        <row r="186">
          <cell r="C186" t="str">
            <v>Project Pioneer Burdekin</v>
          </cell>
          <cell r="D186" t="str">
            <v>PB</v>
          </cell>
          <cell r="I186">
            <v>295954.00229999999</v>
          </cell>
        </row>
        <row r="187">
          <cell r="C187" t="str">
            <v>Project Pioneer Burdekin</v>
          </cell>
          <cell r="D187" t="str">
            <v>PB</v>
          </cell>
          <cell r="I187">
            <v>295954.00229999999</v>
          </cell>
        </row>
        <row r="188">
          <cell r="C188" t="str">
            <v>Project Pioneer Burdekin</v>
          </cell>
          <cell r="D188" t="str">
            <v>PB</v>
          </cell>
          <cell r="I188">
            <v>119536.543368</v>
          </cell>
        </row>
        <row r="189">
          <cell r="C189" t="str">
            <v>Project Pioneer Burdekin</v>
          </cell>
          <cell r="D189" t="str">
            <v>PB</v>
          </cell>
          <cell r="I189">
            <v>119536.543368</v>
          </cell>
        </row>
        <row r="190">
          <cell r="C190" t="str">
            <v>Project Pioneer Burdekin</v>
          </cell>
          <cell r="D190" t="str">
            <v>PB</v>
          </cell>
          <cell r="I190">
            <v>119536.543368</v>
          </cell>
        </row>
        <row r="191">
          <cell r="C191" t="str">
            <v>Project Pioneer Burdekin</v>
          </cell>
          <cell r="D191" t="str">
            <v>PB</v>
          </cell>
          <cell r="I191">
            <v>295954.00229999999</v>
          </cell>
        </row>
        <row r="192">
          <cell r="C192" t="str">
            <v>Project Pioneer Burdekin</v>
          </cell>
          <cell r="D192" t="str">
            <v>PB</v>
          </cell>
          <cell r="I192">
            <v>205242.89752999999</v>
          </cell>
        </row>
        <row r="193">
          <cell r="C193" t="str">
            <v>Project Pioneer Burdekin</v>
          </cell>
          <cell r="D193" t="str">
            <v>PB</v>
          </cell>
          <cell r="I193">
            <v>142924.12794000001</v>
          </cell>
        </row>
        <row r="194">
          <cell r="C194" t="str">
            <v>Quality &amp; Assurance</v>
          </cell>
          <cell r="D194" t="str">
            <v>Program</v>
          </cell>
          <cell r="I194">
            <v>205242.89752999999</v>
          </cell>
        </row>
        <row r="195">
          <cell r="C195" t="str">
            <v>Quality &amp; Assurance</v>
          </cell>
          <cell r="D195" t="str">
            <v>Program</v>
          </cell>
          <cell r="I195">
            <v>246147.10923</v>
          </cell>
        </row>
        <row r="196">
          <cell r="C196" t="str">
            <v>Regional Development</v>
          </cell>
          <cell r="D196" t="str">
            <v>Borumba</v>
          </cell>
          <cell r="I196">
            <v>205242.89752999999</v>
          </cell>
        </row>
        <row r="197">
          <cell r="C197" t="str">
            <v>Regional Development</v>
          </cell>
          <cell r="D197" t="str">
            <v>PB</v>
          </cell>
          <cell r="I197">
            <v>205242.89752999999</v>
          </cell>
        </row>
        <row r="198">
          <cell r="C198" t="str">
            <v>Strategy and Planning</v>
          </cell>
          <cell r="D198" t="str">
            <v>Program</v>
          </cell>
          <cell r="I198">
            <v>246147.10923</v>
          </cell>
        </row>
        <row r="199">
          <cell r="C199" t="str">
            <v>Strategy and Planning</v>
          </cell>
          <cell r="D199" t="str">
            <v>Program</v>
          </cell>
          <cell r="I199">
            <v>205242.89752999999</v>
          </cell>
        </row>
        <row r="200">
          <cell r="C200" t="str">
            <v>Strategy and Planning</v>
          </cell>
          <cell r="D200" t="str">
            <v>Program</v>
          </cell>
          <cell r="I200">
            <v>205242.89752999999</v>
          </cell>
        </row>
        <row r="201">
          <cell r="C201" t="str">
            <v>Strategy and Planning</v>
          </cell>
          <cell r="D201" t="str">
            <v>Program</v>
          </cell>
          <cell r="I201">
            <v>205242.89752999999</v>
          </cell>
        </row>
        <row r="202">
          <cell r="C202" t="str">
            <v>Strategy and Planning</v>
          </cell>
          <cell r="D202" t="str">
            <v>Program</v>
          </cell>
          <cell r="I202">
            <v>205242.89752999999</v>
          </cell>
        </row>
        <row r="203">
          <cell r="C203" t="str">
            <v>Strategy and Planning</v>
          </cell>
          <cell r="D203" t="str">
            <v>Program</v>
          </cell>
          <cell r="I203">
            <v>205242.89752999999</v>
          </cell>
        </row>
        <row r="204">
          <cell r="C204" t="str">
            <v>Strategy and Planning</v>
          </cell>
          <cell r="D204" t="str">
            <v>Program</v>
          </cell>
          <cell r="I204">
            <v>205242.89752999999</v>
          </cell>
        </row>
        <row r="205">
          <cell r="C205" t="str">
            <v>Communications and Stakeholder Engagement</v>
          </cell>
          <cell r="D205" t="str">
            <v>Program</v>
          </cell>
          <cell r="I205">
            <v>168429.10700000002</v>
          </cell>
        </row>
        <row r="206">
          <cell r="C206" t="str">
            <v>Communications and Stakeholder Engagement</v>
          </cell>
          <cell r="D206" t="str">
            <v>Program</v>
          </cell>
          <cell r="I206">
            <v>165489.489734228</v>
          </cell>
        </row>
        <row r="207">
          <cell r="C207" t="str">
            <v>Communications and Stakeholder Engagement</v>
          </cell>
          <cell r="D207" t="str">
            <v>Program</v>
          </cell>
          <cell r="I207">
            <v>174199.46414451901</v>
          </cell>
        </row>
        <row r="208">
          <cell r="C208" t="str">
            <v>Communications and Stakeholder Engagement</v>
          </cell>
          <cell r="D208" t="str">
            <v>Program</v>
          </cell>
          <cell r="I208">
            <v>174199.46414451901</v>
          </cell>
        </row>
        <row r="209">
          <cell r="C209" t="str">
            <v>Communications and Stakeholder Engagement</v>
          </cell>
          <cell r="D209" t="str">
            <v>Program</v>
          </cell>
          <cell r="I209">
            <v>132337.15549999999</v>
          </cell>
        </row>
        <row r="210">
          <cell r="C210" t="str">
            <v>Communications and Stakeholder Engagement</v>
          </cell>
          <cell r="D210" t="str">
            <v>Program</v>
          </cell>
          <cell r="I210">
            <v>193693.47305</v>
          </cell>
        </row>
        <row r="211">
          <cell r="C211" t="str">
            <v>Communications and Stakeholder Engagement</v>
          </cell>
          <cell r="D211" t="str">
            <v>Program</v>
          </cell>
          <cell r="I211">
            <v>174444.43225000001</v>
          </cell>
        </row>
        <row r="212">
          <cell r="C212" t="str">
            <v>Communications and Stakeholder Engagement</v>
          </cell>
          <cell r="D212" t="str">
            <v>Program</v>
          </cell>
          <cell r="I212">
            <v>166472.76683024352</v>
          </cell>
        </row>
        <row r="213">
          <cell r="C213" t="str">
            <v>Communications and Stakeholder Engagement</v>
          </cell>
          <cell r="D213" t="str">
            <v>PB</v>
          </cell>
          <cell r="I213">
            <v>198505.73325000002</v>
          </cell>
        </row>
        <row r="214">
          <cell r="C214" t="str">
            <v>Communications and Stakeholder Engagement</v>
          </cell>
          <cell r="D214" t="str">
            <v>Program</v>
          </cell>
          <cell r="I214">
            <v>165067.99589396047</v>
          </cell>
        </row>
        <row r="215">
          <cell r="C215" t="str">
            <v>Communications and Stakeholder Engagement</v>
          </cell>
          <cell r="D215" t="str">
            <v>Program</v>
          </cell>
          <cell r="I215">
            <v>102260.52925000001</v>
          </cell>
        </row>
        <row r="216">
          <cell r="C216" t="str">
            <v>Communications and Stakeholder Engagement</v>
          </cell>
          <cell r="D216" t="str">
            <v>Program</v>
          </cell>
          <cell r="I216">
            <v>138352.48075000002</v>
          </cell>
        </row>
        <row r="217">
          <cell r="C217" t="str">
            <v>Communications and Stakeholder Engagement</v>
          </cell>
          <cell r="D217" t="str">
            <v>Borumba</v>
          </cell>
          <cell r="I217">
            <v>240613.01</v>
          </cell>
        </row>
        <row r="218">
          <cell r="C218" t="str">
            <v>Communications and Stakeholder Engagement</v>
          </cell>
          <cell r="D218" t="str">
            <v>Program</v>
          </cell>
          <cell r="I218">
            <v>61500.685356000002</v>
          </cell>
        </row>
        <row r="219">
          <cell r="C219" t="str">
            <v>Communications and Stakeholder Engagement</v>
          </cell>
          <cell r="D219" t="str">
            <v>Program</v>
          </cell>
          <cell r="I219">
            <v>185272.0177</v>
          </cell>
        </row>
        <row r="220">
          <cell r="C220" t="str">
            <v>Communications and Stakeholder Engagement</v>
          </cell>
          <cell r="D220" t="str">
            <v>Program</v>
          </cell>
          <cell r="I220">
            <v>228341.74648999999</v>
          </cell>
        </row>
        <row r="221">
          <cell r="C221" t="str">
            <v>Communications and Stakeholder Engagement</v>
          </cell>
          <cell r="D221" t="str">
            <v>Program</v>
          </cell>
          <cell r="I221">
            <v>170835.2371</v>
          </cell>
        </row>
        <row r="222">
          <cell r="C222" t="str">
            <v>Communications and Stakeholder Engagement</v>
          </cell>
          <cell r="D222" t="str">
            <v>Program</v>
          </cell>
          <cell r="I222">
            <v>170835.2371</v>
          </cell>
        </row>
        <row r="223">
          <cell r="C223" t="str">
            <v>Communications and Stakeholder Engagement</v>
          </cell>
          <cell r="D223" t="str">
            <v>Program</v>
          </cell>
          <cell r="I223">
            <v>119536.543368</v>
          </cell>
        </row>
        <row r="224">
          <cell r="C224" t="str">
            <v>Communications and Stakeholder Engagement</v>
          </cell>
          <cell r="D224" t="str">
            <v>Program</v>
          </cell>
          <cell r="I224">
            <v>170835.2371</v>
          </cell>
        </row>
        <row r="225">
          <cell r="C225" t="str">
            <v>Communications and Stakeholder Engagement</v>
          </cell>
          <cell r="D225" t="str">
            <v>Program</v>
          </cell>
          <cell r="I225">
            <v>119536.543368</v>
          </cell>
        </row>
        <row r="226">
          <cell r="C226" t="str">
            <v>Communications and Stakeholder Engagement</v>
          </cell>
          <cell r="D226" t="str">
            <v>Program</v>
          </cell>
          <cell r="I226">
            <v>99613.786139999997</v>
          </cell>
        </row>
        <row r="227">
          <cell r="C227" t="str">
            <v>Communications and Stakeholder Engagement</v>
          </cell>
          <cell r="D227" t="str">
            <v>Program</v>
          </cell>
          <cell r="I227">
            <v>142924.12794000001</v>
          </cell>
        </row>
        <row r="228">
          <cell r="C228" t="str">
            <v>Communications and Stakeholder Engagement</v>
          </cell>
          <cell r="D228" t="str">
            <v>Program</v>
          </cell>
          <cell r="I228">
            <v>205242.89752999999</v>
          </cell>
        </row>
        <row r="229">
          <cell r="C229" t="str">
            <v>Communications and Stakeholder Engagement</v>
          </cell>
          <cell r="D229" t="str">
            <v>Program</v>
          </cell>
          <cell r="I229">
            <v>119536.543368</v>
          </cell>
        </row>
        <row r="230">
          <cell r="C230" t="str">
            <v>Communications and Stakeholder Engagement</v>
          </cell>
          <cell r="D230" t="str">
            <v>Program</v>
          </cell>
          <cell r="I230">
            <v>99613.786139999997</v>
          </cell>
        </row>
        <row r="231">
          <cell r="C231" t="str">
            <v>Communications and Stakeholder Engagement</v>
          </cell>
          <cell r="D231" t="str">
            <v>Borumba</v>
          </cell>
          <cell r="I231">
            <v>119536.543368</v>
          </cell>
        </row>
        <row r="232">
          <cell r="C232" t="str">
            <v>Communications and Stakeholder Engagement</v>
          </cell>
          <cell r="D232" t="str">
            <v>Borumba</v>
          </cell>
          <cell r="I232">
            <v>142924.12794000001</v>
          </cell>
        </row>
        <row r="233">
          <cell r="C233" t="str">
            <v>Communications and Stakeholder Engagement</v>
          </cell>
          <cell r="D233" t="str">
            <v>Borumba</v>
          </cell>
          <cell r="I233">
            <v>119536.543368</v>
          </cell>
        </row>
        <row r="234">
          <cell r="C234" t="str">
            <v>Communications and Stakeholder Engagement</v>
          </cell>
          <cell r="D234" t="str">
            <v>PB</v>
          </cell>
          <cell r="I234">
            <v>142924.12794000001</v>
          </cell>
        </row>
        <row r="235">
          <cell r="C235" t="str">
            <v>Communications and Stakeholder Engagement</v>
          </cell>
          <cell r="D235" t="str">
            <v>PB</v>
          </cell>
          <cell r="I235">
            <v>119536.543368</v>
          </cell>
        </row>
        <row r="236">
          <cell r="C236" t="str">
            <v>Communications and Stakeholder Engagement</v>
          </cell>
          <cell r="D236" t="str">
            <v>Program</v>
          </cell>
          <cell r="I236">
            <v>99613.786139999997</v>
          </cell>
        </row>
        <row r="237">
          <cell r="C237" t="str">
            <v>Communications and Stakeholder Engagement</v>
          </cell>
          <cell r="D237" t="str">
            <v>Program</v>
          </cell>
          <cell r="I237">
            <v>142924.12794000001</v>
          </cell>
        </row>
        <row r="238">
          <cell r="C238" t="str">
            <v>Communications and Stakeholder Engagement</v>
          </cell>
          <cell r="D238" t="str">
            <v>Program</v>
          </cell>
          <cell r="I238">
            <v>142924.12794000001</v>
          </cell>
        </row>
        <row r="239">
          <cell r="C239" t="str">
            <v>Communications and Stakeholder Engagement</v>
          </cell>
          <cell r="D239" t="str">
            <v>Program</v>
          </cell>
          <cell r="I239">
            <v>119536.543368</v>
          </cell>
        </row>
        <row r="240">
          <cell r="C240" t="str">
            <v>Communications and Stakeholder Engagement</v>
          </cell>
          <cell r="D240" t="str">
            <v>Program</v>
          </cell>
          <cell r="I240">
            <v>170835.2371</v>
          </cell>
        </row>
        <row r="241">
          <cell r="C241" t="str">
            <v>Communications and Stakeholder Engagement</v>
          </cell>
          <cell r="D241" t="str">
            <v>Program</v>
          </cell>
          <cell r="I241">
            <v>142924.12794000001</v>
          </cell>
        </row>
        <row r="242">
          <cell r="C242" t="str">
            <v>Communications and Stakeholder Engagement</v>
          </cell>
          <cell r="D242" t="str">
            <v>Program</v>
          </cell>
          <cell r="I242">
            <v>142924.12794000001</v>
          </cell>
        </row>
        <row r="243">
          <cell r="C243" t="str">
            <v>Communications and Stakeholder Engagement</v>
          </cell>
          <cell r="D243" t="str">
            <v>Program</v>
          </cell>
          <cell r="I243">
            <v>142924.12794000001</v>
          </cell>
        </row>
        <row r="244">
          <cell r="C244" t="str">
            <v>Communications and Stakeholder Engagement</v>
          </cell>
          <cell r="D244" t="str">
            <v>Program</v>
          </cell>
          <cell r="I244">
            <v>99613.786139999997</v>
          </cell>
        </row>
        <row r="245">
          <cell r="C245" t="str">
            <v>Communications and Stakeholder Engagement</v>
          </cell>
          <cell r="D245" t="str">
            <v>Program</v>
          </cell>
          <cell r="I245">
            <v>99613.786139999997</v>
          </cell>
        </row>
        <row r="246">
          <cell r="C246" t="str">
            <v>Communications and Stakeholder Engagement</v>
          </cell>
          <cell r="D246" t="str">
            <v>Program</v>
          </cell>
          <cell r="I246">
            <v>142924.12794000001</v>
          </cell>
        </row>
        <row r="247">
          <cell r="C247" t="str">
            <v>Communications and Stakeholder Engagement</v>
          </cell>
          <cell r="D247" t="str">
            <v>Program</v>
          </cell>
          <cell r="I247">
            <v>119536.543368</v>
          </cell>
        </row>
        <row r="248">
          <cell r="C248" t="str">
            <v>Communications and Stakeholder Engagement</v>
          </cell>
          <cell r="D248" t="str">
            <v>Program</v>
          </cell>
          <cell r="I248">
            <v>360919.51500000001</v>
          </cell>
        </row>
        <row r="249">
          <cell r="C249" t="str">
            <v>Government Relations and Policy</v>
          </cell>
          <cell r="D249" t="str">
            <v>Program</v>
          </cell>
          <cell r="I249">
            <v>354663.57673999999</v>
          </cell>
        </row>
        <row r="250">
          <cell r="C250" t="str">
            <v>Environment and Approvals</v>
          </cell>
          <cell r="D250" t="str">
            <v>Program</v>
          </cell>
          <cell r="I250">
            <v>354663.57673999999</v>
          </cell>
        </row>
        <row r="251">
          <cell r="C251" t="str">
            <v>Indigenous Partnerships</v>
          </cell>
          <cell r="D251" t="str">
            <v>Program</v>
          </cell>
          <cell r="I251">
            <v>354663.57673999999</v>
          </cell>
        </row>
        <row r="252">
          <cell r="C252" t="str">
            <v>Land</v>
          </cell>
          <cell r="D252" t="str">
            <v>Program</v>
          </cell>
          <cell r="I252">
            <v>354663.57673999999</v>
          </cell>
        </row>
        <row r="253">
          <cell r="C253" t="str">
            <v>Environment and Approvals</v>
          </cell>
          <cell r="D253" t="str">
            <v>Program</v>
          </cell>
          <cell r="I253">
            <v>174444.43225000001</v>
          </cell>
        </row>
        <row r="254">
          <cell r="C254" t="str">
            <v>Environment and Approvals - PB</v>
          </cell>
          <cell r="D254" t="str">
            <v>PB</v>
          </cell>
          <cell r="I254">
            <v>250411.73421923997</v>
          </cell>
        </row>
        <row r="255">
          <cell r="C255" t="str">
            <v>Environment and Approvals</v>
          </cell>
          <cell r="D255" t="str">
            <v>Program</v>
          </cell>
          <cell r="I255">
            <v>222567.03425</v>
          </cell>
        </row>
        <row r="256">
          <cell r="C256" t="str">
            <v>Environment and Approvals - B</v>
          </cell>
          <cell r="D256" t="str">
            <v>Borumba</v>
          </cell>
          <cell r="I256">
            <v>234597.68475000001</v>
          </cell>
        </row>
        <row r="257">
          <cell r="C257" t="str">
            <v>Environment and Approvals</v>
          </cell>
          <cell r="D257" t="str">
            <v>Program</v>
          </cell>
          <cell r="I257">
            <v>142924.12794000001</v>
          </cell>
        </row>
        <row r="258">
          <cell r="C258" t="str">
            <v>Environment and Approvals</v>
          </cell>
          <cell r="D258" t="str">
            <v>Program</v>
          </cell>
          <cell r="I258">
            <v>170835.2371</v>
          </cell>
        </row>
        <row r="259">
          <cell r="C259" t="str">
            <v>Environment and Approvals</v>
          </cell>
          <cell r="D259" t="str">
            <v>Borumba</v>
          </cell>
          <cell r="I259">
            <v>170835.2371</v>
          </cell>
        </row>
        <row r="260">
          <cell r="C260" t="str">
            <v>Environment and Approvals</v>
          </cell>
          <cell r="D260" t="str">
            <v>PB</v>
          </cell>
          <cell r="I260">
            <v>170835.2371</v>
          </cell>
        </row>
        <row r="261">
          <cell r="C261" t="str">
            <v>Environment and Approvals - PB</v>
          </cell>
          <cell r="D261" t="str">
            <v>Program</v>
          </cell>
          <cell r="I261">
            <v>170835.2371</v>
          </cell>
        </row>
        <row r="262">
          <cell r="C262" t="str">
            <v>Environment and Approvals - PB</v>
          </cell>
          <cell r="D262" t="str">
            <v>Program</v>
          </cell>
          <cell r="I262">
            <v>142924.12794000001</v>
          </cell>
        </row>
        <row r="263">
          <cell r="C263" t="str">
            <v>Environment and Approvals - B</v>
          </cell>
          <cell r="D263" t="str">
            <v>Program</v>
          </cell>
          <cell r="I263">
            <v>142924.12794000001</v>
          </cell>
        </row>
        <row r="264">
          <cell r="C264" t="str">
            <v>Environment and Approvals - B</v>
          </cell>
          <cell r="D264" t="str">
            <v>Borumba</v>
          </cell>
          <cell r="I264">
            <v>205242.89752999999</v>
          </cell>
        </row>
        <row r="265">
          <cell r="C265" t="str">
            <v>Environment and Approvals - B</v>
          </cell>
          <cell r="D265" t="str">
            <v>Program</v>
          </cell>
          <cell r="I265">
            <v>142924.12794000001</v>
          </cell>
        </row>
        <row r="266">
          <cell r="C266" t="str">
            <v>Environment and Approvals - PB</v>
          </cell>
          <cell r="D266" t="str">
            <v>Program</v>
          </cell>
          <cell r="I266">
            <v>142924.12794000001</v>
          </cell>
        </row>
        <row r="267">
          <cell r="C267" t="str">
            <v>Environment and Approvals - PB</v>
          </cell>
          <cell r="D267" t="str">
            <v>Program</v>
          </cell>
          <cell r="I267">
            <v>205242.89752999999</v>
          </cell>
        </row>
        <row r="268">
          <cell r="C268" t="str">
            <v>Environment and Approvals - PB</v>
          </cell>
          <cell r="D268" t="str">
            <v>Program</v>
          </cell>
          <cell r="I268">
            <v>170835.2371</v>
          </cell>
        </row>
        <row r="269">
          <cell r="C269" t="str">
            <v>Government Relations and Policy</v>
          </cell>
          <cell r="D269" t="str">
            <v>Program</v>
          </cell>
          <cell r="I269">
            <v>170835.2371</v>
          </cell>
        </row>
        <row r="270">
          <cell r="C270" t="str">
            <v>Government Relations and Policy</v>
          </cell>
          <cell r="D270" t="str">
            <v>Program</v>
          </cell>
          <cell r="I270">
            <v>246147.10923</v>
          </cell>
        </row>
        <row r="271">
          <cell r="C271" t="str">
            <v>Government Relations and Policy</v>
          </cell>
          <cell r="D271" t="str">
            <v>Program</v>
          </cell>
          <cell r="I271">
            <v>170835.2371</v>
          </cell>
        </row>
        <row r="272">
          <cell r="C272" t="str">
            <v>Government Relations and Policy</v>
          </cell>
          <cell r="D272" t="str">
            <v>Program</v>
          </cell>
          <cell r="I272">
            <v>170835.2371</v>
          </cell>
        </row>
        <row r="273">
          <cell r="C273" t="str">
            <v>Government Relations and Policy</v>
          </cell>
          <cell r="D273" t="str">
            <v>Program</v>
          </cell>
          <cell r="I273">
            <v>119536.543368</v>
          </cell>
        </row>
        <row r="274">
          <cell r="C274" t="str">
            <v>Government Relations and Policy</v>
          </cell>
          <cell r="D274" t="str">
            <v>Program</v>
          </cell>
          <cell r="I274">
            <v>142924.12794000001</v>
          </cell>
        </row>
        <row r="275">
          <cell r="C275" t="str">
            <v>Government Relations and Policy</v>
          </cell>
          <cell r="D275" t="str">
            <v>Program</v>
          </cell>
          <cell r="I275">
            <v>142924.12794000001</v>
          </cell>
        </row>
        <row r="276">
          <cell r="C276" t="str">
            <v>Government Relations and Policy</v>
          </cell>
          <cell r="D276" t="str">
            <v>Program</v>
          </cell>
          <cell r="I276">
            <v>205242.89752999999</v>
          </cell>
        </row>
        <row r="277">
          <cell r="C277" t="str">
            <v>Indigenous Partnerships</v>
          </cell>
          <cell r="D277" t="str">
            <v>Program</v>
          </cell>
          <cell r="I277">
            <v>246147.10923</v>
          </cell>
        </row>
        <row r="278">
          <cell r="C278" t="str">
            <v>Indigenous Partnerships</v>
          </cell>
          <cell r="D278" t="str">
            <v>Program</v>
          </cell>
          <cell r="I278">
            <v>170835.2371</v>
          </cell>
        </row>
        <row r="279">
          <cell r="C279" t="str">
            <v>Land</v>
          </cell>
          <cell r="D279" t="str">
            <v>Program</v>
          </cell>
          <cell r="I279">
            <v>206861.86216778503</v>
          </cell>
        </row>
        <row r="280">
          <cell r="C280" t="str">
            <v>Land</v>
          </cell>
          <cell r="D280" t="str">
            <v>Program</v>
          </cell>
          <cell r="I280">
            <v>191623.33495716398</v>
          </cell>
        </row>
        <row r="281">
          <cell r="C281" t="str">
            <v>Land</v>
          </cell>
          <cell r="D281" t="str">
            <v>PB</v>
          </cell>
          <cell r="I281">
            <v>170835.2371</v>
          </cell>
        </row>
        <row r="282">
          <cell r="C282" t="str">
            <v>Land</v>
          </cell>
          <cell r="D282" t="str">
            <v>Program</v>
          </cell>
          <cell r="I282">
            <v>119536.543368</v>
          </cell>
        </row>
        <row r="283">
          <cell r="C283" t="str">
            <v>Land</v>
          </cell>
          <cell r="D283" t="str">
            <v>PB</v>
          </cell>
          <cell r="I283">
            <v>205242.89752999999</v>
          </cell>
        </row>
        <row r="284">
          <cell r="C284" t="str">
            <v>Land</v>
          </cell>
          <cell r="D284" t="str">
            <v>PB</v>
          </cell>
          <cell r="I284">
            <v>170835.2371</v>
          </cell>
        </row>
        <row r="285">
          <cell r="C285" t="str">
            <v>Land</v>
          </cell>
          <cell r="D285" t="str">
            <v>PB</v>
          </cell>
          <cell r="I285">
            <v>170835.2371</v>
          </cell>
        </row>
        <row r="286">
          <cell r="C286" t="str">
            <v>Land</v>
          </cell>
          <cell r="D286" t="str">
            <v>PB</v>
          </cell>
          <cell r="I286">
            <v>205242.89752999999</v>
          </cell>
        </row>
        <row r="287">
          <cell r="C287" t="str">
            <v>Land</v>
          </cell>
          <cell r="D287" t="str">
            <v>Borumba</v>
          </cell>
          <cell r="I287">
            <v>170835.2371</v>
          </cell>
        </row>
        <row r="288">
          <cell r="C288" t="str">
            <v>Land</v>
          </cell>
          <cell r="D288" t="str">
            <v>Borumba</v>
          </cell>
          <cell r="I288">
            <v>170835.2371</v>
          </cell>
        </row>
        <row r="289">
          <cell r="C289" t="str">
            <v>Land</v>
          </cell>
          <cell r="D289" t="str">
            <v>Borumba</v>
          </cell>
          <cell r="I289">
            <v>205242.89752999999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45EE-2C87-4B9B-8956-9F55ED4EBC6B}">
  <sheetPr>
    <pageSetUpPr fitToPage="1"/>
  </sheetPr>
  <dimension ref="A2:T255"/>
  <sheetViews>
    <sheetView topLeftCell="F1" zoomScale="80" zoomScaleNormal="80" workbookViewId="0">
      <selection activeCell="K39" sqref="K39"/>
    </sheetView>
  </sheetViews>
  <sheetFormatPr defaultColWidth="9.140625" defaultRowHeight="15.6"/>
  <cols>
    <col min="1" max="1" width="13.28515625" style="4" customWidth="1"/>
    <col min="2" max="2" width="18" style="3" customWidth="1"/>
    <col min="3" max="3" width="3.140625" style="3" customWidth="1"/>
    <col min="4" max="4" width="12.42578125" style="4" bestFit="1" customWidth="1"/>
    <col min="5" max="5" width="40.5703125" style="3" bestFit="1" customWidth="1"/>
    <col min="6" max="6" width="3.85546875" style="3" customWidth="1"/>
    <col min="7" max="7" width="11.5703125" style="4" bestFit="1" customWidth="1"/>
    <col min="8" max="8" width="38.85546875" style="3" customWidth="1"/>
    <col min="9" max="9" width="4.28515625" style="3" customWidth="1"/>
    <col min="10" max="10" width="12.7109375" style="3" customWidth="1"/>
    <col min="11" max="11" width="40.85546875" style="3" customWidth="1"/>
    <col min="12" max="12" width="3.85546875" style="3" customWidth="1"/>
    <col min="13" max="13" width="11.42578125" style="3" bestFit="1" customWidth="1"/>
    <col min="14" max="14" width="65.42578125" style="3" bestFit="1" customWidth="1"/>
    <col min="15" max="15" width="3.85546875" style="3" customWidth="1"/>
    <col min="16" max="16" width="19" style="3" bestFit="1" customWidth="1"/>
    <col min="17" max="17" width="61.85546875" style="3" customWidth="1"/>
    <col min="18" max="18" width="10" style="91" customWidth="1"/>
    <col min="19" max="19" width="17.85546875" style="3" customWidth="1"/>
    <col min="20" max="20" width="94.85546875" style="3" bestFit="1" customWidth="1"/>
    <col min="21" max="16384" width="9.140625" style="3"/>
  </cols>
  <sheetData>
    <row r="2" spans="1:20" ht="26.1">
      <c r="A2" s="2" t="s">
        <v>0</v>
      </c>
      <c r="B2" s="2"/>
      <c r="P2" s="91"/>
    </row>
    <row r="3" spans="1:20">
      <c r="A3" s="183"/>
      <c r="B3" s="183"/>
      <c r="C3" s="183"/>
      <c r="D3" s="183"/>
      <c r="P3" s="91"/>
    </row>
    <row r="4" spans="1:20">
      <c r="A4" s="186" t="s">
        <v>1</v>
      </c>
      <c r="B4" s="186"/>
      <c r="C4" s="186"/>
      <c r="D4" s="186"/>
    </row>
    <row r="5" spans="1:20" ht="18.600000000000001">
      <c r="A5" s="184" t="s">
        <v>2</v>
      </c>
      <c r="B5" s="184"/>
      <c r="C5" s="184"/>
      <c r="D5" s="184"/>
      <c r="E5" s="184"/>
      <c r="F5" s="184"/>
      <c r="G5" s="184"/>
      <c r="H5" s="184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5.25" customHeight="1"/>
    <row r="7" spans="1:20">
      <c r="A7" s="5" t="s">
        <v>3</v>
      </c>
      <c r="D7" s="6" t="s">
        <v>4</v>
      </c>
      <c r="G7" s="7" t="s">
        <v>5</v>
      </c>
      <c r="J7" s="8" t="s">
        <v>6</v>
      </c>
      <c r="K7" s="37"/>
      <c r="M7" s="10" t="s">
        <v>7</v>
      </c>
      <c r="N7" s="37"/>
      <c r="P7" s="9" t="s">
        <v>8</v>
      </c>
      <c r="Q7" s="29" t="s">
        <v>9</v>
      </c>
      <c r="S7" s="9" t="s">
        <v>8</v>
      </c>
      <c r="T7" s="30" t="s">
        <v>10</v>
      </c>
    </row>
    <row r="8" spans="1:20">
      <c r="A8" s="10" t="s">
        <v>11</v>
      </c>
      <c r="B8" s="10" t="s">
        <v>12</v>
      </c>
      <c r="D8" s="10" t="s">
        <v>11</v>
      </c>
      <c r="E8" s="10" t="s">
        <v>12</v>
      </c>
      <c r="G8" s="10" t="s">
        <v>11</v>
      </c>
      <c r="H8" s="10" t="s">
        <v>12</v>
      </c>
      <c r="J8" s="10" t="s">
        <v>11</v>
      </c>
      <c r="K8" s="10" t="s">
        <v>12</v>
      </c>
      <c r="M8" s="10" t="s">
        <v>11</v>
      </c>
      <c r="N8" s="10" t="s">
        <v>12</v>
      </c>
      <c r="P8" s="10" t="s">
        <v>11</v>
      </c>
      <c r="Q8" s="10" t="s">
        <v>13</v>
      </c>
      <c r="S8" s="10" t="s">
        <v>11</v>
      </c>
      <c r="T8" s="10" t="s">
        <v>13</v>
      </c>
    </row>
    <row r="9" spans="1:20">
      <c r="A9" s="11" t="s">
        <v>14</v>
      </c>
      <c r="B9" s="12" t="s">
        <v>15</v>
      </c>
      <c r="D9" s="13" t="s">
        <v>16</v>
      </c>
      <c r="E9" s="12" t="s">
        <v>17</v>
      </c>
      <c r="G9" s="13" t="s">
        <v>18</v>
      </c>
      <c r="H9" s="12" t="s">
        <v>19</v>
      </c>
      <c r="J9" s="13">
        <v>1</v>
      </c>
      <c r="K9" s="12" t="s">
        <v>20</v>
      </c>
      <c r="M9" s="13">
        <v>10000</v>
      </c>
      <c r="N9" s="12" t="s">
        <v>21</v>
      </c>
      <c r="P9" s="14" t="s">
        <v>22</v>
      </c>
      <c r="Q9" s="15" t="s">
        <v>23</v>
      </c>
      <c r="S9" s="14">
        <v>10010</v>
      </c>
      <c r="T9" s="15" t="s">
        <v>23</v>
      </c>
    </row>
    <row r="10" spans="1:20">
      <c r="D10" s="13" t="s">
        <v>24</v>
      </c>
      <c r="E10" s="12" t="s">
        <v>25</v>
      </c>
      <c r="G10" s="13" t="s">
        <v>26</v>
      </c>
      <c r="H10" s="12" t="s">
        <v>27</v>
      </c>
      <c r="J10" s="13">
        <v>2</v>
      </c>
      <c r="K10" s="12" t="s">
        <v>28</v>
      </c>
      <c r="M10" s="13">
        <v>11000</v>
      </c>
      <c r="N10" s="12" t="s">
        <v>29</v>
      </c>
      <c r="P10" s="14" t="s">
        <v>30</v>
      </c>
      <c r="Q10" s="15" t="s">
        <v>31</v>
      </c>
      <c r="S10" s="14">
        <v>10020</v>
      </c>
      <c r="T10" s="15" t="s">
        <v>31</v>
      </c>
    </row>
    <row r="11" spans="1:20">
      <c r="D11" s="13" t="s">
        <v>32</v>
      </c>
      <c r="E11" s="12" t="s">
        <v>33</v>
      </c>
      <c r="G11" s="13" t="s">
        <v>34</v>
      </c>
      <c r="H11" s="12" t="s">
        <v>35</v>
      </c>
      <c r="J11" s="13">
        <v>3</v>
      </c>
      <c r="K11" s="12" t="s">
        <v>36</v>
      </c>
      <c r="M11" s="13">
        <v>12000</v>
      </c>
      <c r="N11" s="12" t="s">
        <v>37</v>
      </c>
      <c r="P11" s="14" t="s">
        <v>38</v>
      </c>
      <c r="Q11" s="15" t="s">
        <v>39</v>
      </c>
      <c r="S11" s="14">
        <v>10030</v>
      </c>
      <c r="T11" s="15" t="s">
        <v>39</v>
      </c>
    </row>
    <row r="12" spans="1:20">
      <c r="D12" s="26"/>
      <c r="E12" s="27"/>
      <c r="G12" s="13" t="s">
        <v>40</v>
      </c>
      <c r="H12" s="12" t="s">
        <v>41</v>
      </c>
      <c r="J12" s="13">
        <v>4</v>
      </c>
      <c r="K12" s="12" t="s">
        <v>42</v>
      </c>
      <c r="M12" s="13">
        <v>13000</v>
      </c>
      <c r="N12" s="12" t="s">
        <v>43</v>
      </c>
      <c r="P12" s="14" t="s">
        <v>44</v>
      </c>
      <c r="Q12" s="15" t="s">
        <v>45</v>
      </c>
      <c r="S12" s="14">
        <v>10040</v>
      </c>
      <c r="T12" s="15" t="s">
        <v>45</v>
      </c>
    </row>
    <row r="13" spans="1:20">
      <c r="D13" s="28"/>
      <c r="E13" s="25"/>
      <c r="G13" s="13" t="s">
        <v>46</v>
      </c>
      <c r="H13" s="12" t="s">
        <v>47</v>
      </c>
      <c r="J13" s="13">
        <v>5</v>
      </c>
      <c r="K13" s="12" t="s">
        <v>48</v>
      </c>
      <c r="M13" s="13">
        <v>14000</v>
      </c>
      <c r="N13" s="12" t="s">
        <v>49</v>
      </c>
      <c r="P13" s="14" t="s">
        <v>50</v>
      </c>
      <c r="Q13" s="15" t="s">
        <v>51</v>
      </c>
      <c r="S13" s="14">
        <v>10050</v>
      </c>
      <c r="T13" s="15" t="s">
        <v>51</v>
      </c>
    </row>
    <row r="14" spans="1:20">
      <c r="G14" s="13" t="s">
        <v>52</v>
      </c>
      <c r="H14" s="12" t="s">
        <v>53</v>
      </c>
      <c r="J14" s="13">
        <v>6</v>
      </c>
      <c r="K14" s="12" t="s">
        <v>54</v>
      </c>
      <c r="M14" s="13">
        <v>15000</v>
      </c>
      <c r="N14" s="12" t="s">
        <v>55</v>
      </c>
      <c r="P14" s="14" t="s">
        <v>56</v>
      </c>
      <c r="Q14" s="15" t="s">
        <v>57</v>
      </c>
      <c r="S14" s="14">
        <v>10060</v>
      </c>
      <c r="T14" s="15" t="s">
        <v>57</v>
      </c>
    </row>
    <row r="15" spans="1:20">
      <c r="G15" s="13" t="s">
        <v>58</v>
      </c>
      <c r="H15" s="12" t="s">
        <v>59</v>
      </c>
      <c r="J15" s="13">
        <v>7</v>
      </c>
      <c r="K15" s="12" t="s">
        <v>60</v>
      </c>
      <c r="M15" s="13">
        <v>16000</v>
      </c>
      <c r="N15" s="12" t="s">
        <v>61</v>
      </c>
      <c r="P15" s="14" t="s">
        <v>62</v>
      </c>
      <c r="Q15" s="15" t="s">
        <v>63</v>
      </c>
      <c r="S15" s="14">
        <v>10070</v>
      </c>
      <c r="T15" s="15" t="s">
        <v>63</v>
      </c>
    </row>
    <row r="16" spans="1:20">
      <c r="J16" s="13">
        <v>8</v>
      </c>
      <c r="K16" s="12" t="s">
        <v>64</v>
      </c>
      <c r="M16" s="13">
        <v>17000</v>
      </c>
      <c r="N16" s="12" t="s">
        <v>65</v>
      </c>
      <c r="P16" s="14" t="s">
        <v>66</v>
      </c>
      <c r="Q16" s="15" t="s">
        <v>67</v>
      </c>
      <c r="S16" s="14">
        <v>10080</v>
      </c>
      <c r="T16" s="15" t="s">
        <v>67</v>
      </c>
    </row>
    <row r="17" spans="7:20">
      <c r="J17" s="13">
        <v>9</v>
      </c>
      <c r="K17" s="12" t="s">
        <v>68</v>
      </c>
      <c r="M17" s="13">
        <v>18000</v>
      </c>
      <c r="N17" s="12" t="s">
        <v>69</v>
      </c>
      <c r="P17" s="14" t="s">
        <v>70</v>
      </c>
      <c r="Q17" s="15" t="s">
        <v>71</v>
      </c>
      <c r="S17" s="14">
        <v>10090</v>
      </c>
      <c r="T17" s="15" t="s">
        <v>71</v>
      </c>
    </row>
    <row r="18" spans="7:20">
      <c r="M18" s="13">
        <v>20100</v>
      </c>
      <c r="N18" s="12" t="s">
        <v>72</v>
      </c>
      <c r="P18" s="14" t="s">
        <v>73</v>
      </c>
      <c r="Q18" s="15" t="s">
        <v>74</v>
      </c>
      <c r="S18" s="14">
        <v>10100</v>
      </c>
      <c r="T18" s="15" t="s">
        <v>74</v>
      </c>
    </row>
    <row r="19" spans="7:20">
      <c r="M19" s="13">
        <v>20200</v>
      </c>
      <c r="N19" s="12" t="s">
        <v>75</v>
      </c>
      <c r="P19" s="14" t="s">
        <v>76</v>
      </c>
      <c r="Q19" s="15" t="s">
        <v>77</v>
      </c>
      <c r="S19" s="14">
        <v>11010</v>
      </c>
      <c r="T19" s="15" t="s">
        <v>77</v>
      </c>
    </row>
    <row r="20" spans="7:20">
      <c r="M20" s="13">
        <v>20300</v>
      </c>
      <c r="N20" s="12" t="s">
        <v>78</v>
      </c>
      <c r="P20" s="14" t="s">
        <v>79</v>
      </c>
      <c r="Q20" s="15" t="s">
        <v>80</v>
      </c>
      <c r="S20" s="14">
        <v>11020</v>
      </c>
      <c r="T20" s="15" t="s">
        <v>80</v>
      </c>
    </row>
    <row r="21" spans="7:20">
      <c r="G21" s="123" t="s">
        <v>81</v>
      </c>
      <c r="M21" s="13">
        <v>20400</v>
      </c>
      <c r="N21" s="12" t="s">
        <v>82</v>
      </c>
      <c r="P21" s="14" t="s">
        <v>83</v>
      </c>
      <c r="Q21" s="15" t="s">
        <v>84</v>
      </c>
      <c r="S21" s="14">
        <v>11030</v>
      </c>
      <c r="T21" s="15" t="s">
        <v>84</v>
      </c>
    </row>
    <row r="22" spans="7:20">
      <c r="G22" s="124" t="s">
        <v>85</v>
      </c>
      <c r="H22" s="113"/>
      <c r="I22" s="114"/>
      <c r="J22" s="115" t="s">
        <v>86</v>
      </c>
      <c r="K22" s="116" t="s">
        <v>87</v>
      </c>
      <c r="M22" s="13">
        <v>20500</v>
      </c>
      <c r="N22" s="12" t="s">
        <v>88</v>
      </c>
      <c r="P22" s="14" t="s">
        <v>89</v>
      </c>
      <c r="Q22" s="15" t="s">
        <v>90</v>
      </c>
      <c r="S22" s="14">
        <v>11040</v>
      </c>
      <c r="T22" s="15" t="s">
        <v>90</v>
      </c>
    </row>
    <row r="23" spans="7:20">
      <c r="G23" s="115" t="s">
        <v>11</v>
      </c>
      <c r="H23" s="115" t="s">
        <v>12</v>
      </c>
      <c r="I23" s="114"/>
      <c r="J23" s="115" t="s">
        <v>11</v>
      </c>
      <c r="K23" s="115" t="s">
        <v>12</v>
      </c>
      <c r="M23" s="13">
        <v>20600</v>
      </c>
      <c r="N23" s="12" t="s">
        <v>91</v>
      </c>
      <c r="P23" s="14" t="s">
        <v>92</v>
      </c>
      <c r="Q23" s="15" t="s">
        <v>93</v>
      </c>
      <c r="S23" s="14">
        <v>11050</v>
      </c>
      <c r="T23" s="15" t="s">
        <v>93</v>
      </c>
    </row>
    <row r="24" spans="7:20">
      <c r="G24" s="117" t="s">
        <v>94</v>
      </c>
      <c r="H24" s="118" t="s">
        <v>95</v>
      </c>
      <c r="I24" s="114"/>
      <c r="J24" s="117">
        <v>1</v>
      </c>
      <c r="K24" s="118" t="s">
        <v>96</v>
      </c>
      <c r="M24" s="13">
        <v>20700</v>
      </c>
      <c r="N24" s="12" t="s">
        <v>97</v>
      </c>
      <c r="P24" s="14" t="s">
        <v>98</v>
      </c>
      <c r="Q24" s="15" t="s">
        <v>99</v>
      </c>
      <c r="S24" s="14">
        <v>11060</v>
      </c>
      <c r="T24" s="15" t="s">
        <v>100</v>
      </c>
    </row>
    <row r="25" spans="7:20">
      <c r="G25" s="117" t="s">
        <v>101</v>
      </c>
      <c r="H25" s="118" t="s">
        <v>102</v>
      </c>
      <c r="I25" s="114"/>
      <c r="J25" s="117">
        <v>2</v>
      </c>
      <c r="K25" s="118" t="s">
        <v>103</v>
      </c>
      <c r="M25" s="13">
        <v>21000</v>
      </c>
      <c r="N25" s="12" t="s">
        <v>104</v>
      </c>
      <c r="P25" s="14" t="s">
        <v>105</v>
      </c>
      <c r="Q25" s="15" t="s">
        <v>100</v>
      </c>
      <c r="S25" s="14">
        <v>11070</v>
      </c>
      <c r="T25" s="15" t="s">
        <v>106</v>
      </c>
    </row>
    <row r="26" spans="7:20">
      <c r="G26" s="117" t="s">
        <v>107</v>
      </c>
      <c r="H26" s="118" t="s">
        <v>108</v>
      </c>
      <c r="I26" s="114"/>
      <c r="J26" s="117">
        <v>3</v>
      </c>
      <c r="K26" s="118" t="s">
        <v>54</v>
      </c>
      <c r="M26" s="13">
        <v>21200</v>
      </c>
      <c r="N26" s="12" t="s">
        <v>109</v>
      </c>
      <c r="P26" s="14" t="s">
        <v>110</v>
      </c>
      <c r="Q26" s="15" t="s">
        <v>106</v>
      </c>
      <c r="S26" s="14">
        <v>12010</v>
      </c>
      <c r="T26" s="15" t="s">
        <v>111</v>
      </c>
    </row>
    <row r="27" spans="7:20">
      <c r="G27" s="117" t="s">
        <v>112</v>
      </c>
      <c r="H27" s="118" t="s">
        <v>113</v>
      </c>
      <c r="I27" s="114"/>
      <c r="J27" s="117">
        <v>4</v>
      </c>
      <c r="K27" s="118" t="s">
        <v>60</v>
      </c>
      <c r="M27" s="13">
        <v>21300</v>
      </c>
      <c r="N27" s="12" t="s">
        <v>114</v>
      </c>
      <c r="P27" s="14" t="s">
        <v>115</v>
      </c>
      <c r="Q27" s="15" t="s">
        <v>111</v>
      </c>
      <c r="S27" s="14">
        <v>12020</v>
      </c>
      <c r="T27" s="15" t="s">
        <v>116</v>
      </c>
    </row>
    <row r="28" spans="7:20">
      <c r="G28" s="117" t="s">
        <v>117</v>
      </c>
      <c r="H28" s="118" t="s">
        <v>118</v>
      </c>
      <c r="I28" s="114"/>
      <c r="J28" s="117">
        <v>5</v>
      </c>
      <c r="K28" s="118" t="s">
        <v>119</v>
      </c>
      <c r="M28" s="13">
        <v>21400</v>
      </c>
      <c r="N28" s="12" t="s">
        <v>120</v>
      </c>
      <c r="P28" s="14" t="s">
        <v>121</v>
      </c>
      <c r="Q28" s="15" t="s">
        <v>116</v>
      </c>
      <c r="S28" s="14">
        <v>12030</v>
      </c>
      <c r="T28" s="15" t="s">
        <v>122</v>
      </c>
    </row>
    <row r="29" spans="7:20">
      <c r="G29" s="117" t="s">
        <v>123</v>
      </c>
      <c r="H29" s="118" t="s">
        <v>124</v>
      </c>
      <c r="I29" s="114"/>
      <c r="J29" s="117">
        <v>6</v>
      </c>
      <c r="K29" s="118" t="s">
        <v>125</v>
      </c>
      <c r="M29" s="13">
        <v>21500</v>
      </c>
      <c r="N29" s="12" t="s">
        <v>126</v>
      </c>
      <c r="O29" s="24"/>
      <c r="P29" s="14" t="s">
        <v>127</v>
      </c>
      <c r="Q29" s="15" t="s">
        <v>122</v>
      </c>
      <c r="S29" s="14">
        <v>12040</v>
      </c>
      <c r="T29" s="15" t="s">
        <v>128</v>
      </c>
    </row>
    <row r="30" spans="7:20">
      <c r="G30" s="117" t="s">
        <v>129</v>
      </c>
      <c r="H30" s="118" t="s">
        <v>130</v>
      </c>
      <c r="I30" s="114"/>
      <c r="J30" s="117">
        <v>7</v>
      </c>
      <c r="K30" s="118" t="s">
        <v>131</v>
      </c>
      <c r="M30" s="13">
        <v>21600</v>
      </c>
      <c r="N30" s="12" t="s">
        <v>132</v>
      </c>
      <c r="O30" s="24"/>
      <c r="P30" s="14" t="s">
        <v>133</v>
      </c>
      <c r="Q30" s="15" t="s">
        <v>128</v>
      </c>
      <c r="S30" s="14">
        <v>12050</v>
      </c>
      <c r="T30" s="15" t="s">
        <v>134</v>
      </c>
    </row>
    <row r="31" spans="7:20">
      <c r="G31" s="117" t="s">
        <v>135</v>
      </c>
      <c r="H31" s="118" t="s">
        <v>136</v>
      </c>
      <c r="I31" s="181"/>
      <c r="J31" s="182"/>
      <c r="K31" s="119"/>
      <c r="M31" s="13">
        <v>21700</v>
      </c>
      <c r="N31" s="12" t="s">
        <v>137</v>
      </c>
      <c r="O31" s="24"/>
      <c r="P31" s="14" t="s">
        <v>138</v>
      </c>
      <c r="Q31" s="15" t="s">
        <v>134</v>
      </c>
      <c r="S31" s="14">
        <v>12060</v>
      </c>
      <c r="T31" s="15" t="s">
        <v>139</v>
      </c>
    </row>
    <row r="32" spans="7:20">
      <c r="G32" s="117" t="s">
        <v>140</v>
      </c>
      <c r="H32" s="118" t="s">
        <v>141</v>
      </c>
      <c r="I32" s="181"/>
      <c r="J32" s="182"/>
      <c r="K32" s="114"/>
      <c r="M32" s="13">
        <v>21800</v>
      </c>
      <c r="N32" s="12" t="s">
        <v>142</v>
      </c>
      <c r="O32" s="24"/>
      <c r="P32" s="14" t="s">
        <v>143</v>
      </c>
      <c r="Q32" s="15" t="s">
        <v>139</v>
      </c>
      <c r="S32" s="14">
        <v>12070</v>
      </c>
      <c r="T32" s="15" t="s">
        <v>144</v>
      </c>
    </row>
    <row r="33" spans="2:20">
      <c r="G33" s="117" t="s">
        <v>145</v>
      </c>
      <c r="H33" s="120" t="s">
        <v>146</v>
      </c>
      <c r="I33" s="181"/>
      <c r="J33" s="182"/>
      <c r="K33" s="114"/>
      <c r="M33" s="13">
        <v>21900</v>
      </c>
      <c r="N33" s="12" t="s">
        <v>147</v>
      </c>
      <c r="O33" s="24"/>
      <c r="P33" s="14" t="s">
        <v>148</v>
      </c>
      <c r="Q33" s="15" t="s">
        <v>144</v>
      </c>
      <c r="S33" s="14">
        <v>12080</v>
      </c>
      <c r="T33" s="15" t="s">
        <v>149</v>
      </c>
    </row>
    <row r="34" spans="2:20">
      <c r="G34" s="117" t="s">
        <v>150</v>
      </c>
      <c r="H34" s="120" t="s">
        <v>151</v>
      </c>
      <c r="I34" s="181"/>
      <c r="J34" s="182"/>
      <c r="K34" s="114"/>
      <c r="M34" s="13">
        <v>22000</v>
      </c>
      <c r="N34" s="12" t="s">
        <v>152</v>
      </c>
      <c r="O34" s="24"/>
      <c r="P34" s="14" t="s">
        <v>153</v>
      </c>
      <c r="Q34" s="15" t="s">
        <v>149</v>
      </c>
      <c r="S34" s="14">
        <v>13010</v>
      </c>
      <c r="T34" s="15" t="s">
        <v>154</v>
      </c>
    </row>
    <row r="35" spans="2:20">
      <c r="G35" s="117" t="s">
        <v>155</v>
      </c>
      <c r="H35" s="120" t="s">
        <v>156</v>
      </c>
      <c r="I35" s="181"/>
      <c r="J35" s="182"/>
      <c r="K35" s="114"/>
      <c r="M35" s="13">
        <v>22100</v>
      </c>
      <c r="N35" s="12" t="s">
        <v>157</v>
      </c>
      <c r="O35" s="24"/>
      <c r="P35" s="14" t="s">
        <v>158</v>
      </c>
      <c r="Q35" s="15" t="s">
        <v>154</v>
      </c>
      <c r="S35" s="14">
        <v>13020</v>
      </c>
      <c r="T35" s="15" t="s">
        <v>159</v>
      </c>
    </row>
    <row r="36" spans="2:20">
      <c r="G36" s="117" t="s">
        <v>160</v>
      </c>
      <c r="H36" s="120" t="s">
        <v>161</v>
      </c>
      <c r="I36" s="181"/>
      <c r="J36" s="182"/>
      <c r="K36" s="114"/>
      <c r="M36" s="13">
        <v>22200</v>
      </c>
      <c r="N36" s="12" t="s">
        <v>162</v>
      </c>
      <c r="O36" s="24"/>
      <c r="P36" s="14" t="s">
        <v>163</v>
      </c>
      <c r="Q36" s="15" t="s">
        <v>159</v>
      </c>
      <c r="S36" s="14">
        <v>13030</v>
      </c>
      <c r="T36" s="15" t="s">
        <v>164</v>
      </c>
    </row>
    <row r="37" spans="2:20">
      <c r="G37" s="117" t="s">
        <v>165</v>
      </c>
      <c r="H37" s="120" t="s">
        <v>54</v>
      </c>
      <c r="I37" s="181"/>
      <c r="J37" s="182"/>
      <c r="K37" s="114"/>
      <c r="M37" s="13">
        <v>22300</v>
      </c>
      <c r="N37" s="12" t="s">
        <v>166</v>
      </c>
      <c r="O37" s="24"/>
      <c r="P37" s="14" t="s">
        <v>167</v>
      </c>
      <c r="Q37" s="15" t="s">
        <v>164</v>
      </c>
      <c r="S37" s="14">
        <v>13040</v>
      </c>
      <c r="T37" s="15" t="s">
        <v>168</v>
      </c>
    </row>
    <row r="38" spans="2:20">
      <c r="G38" s="117" t="s">
        <v>169</v>
      </c>
      <c r="H38" s="120" t="s">
        <v>60</v>
      </c>
      <c r="I38" s="181"/>
      <c r="J38" s="182"/>
      <c r="K38" s="114"/>
      <c r="M38" s="13">
        <v>30100</v>
      </c>
      <c r="N38" s="12" t="s">
        <v>170</v>
      </c>
      <c r="O38" s="24"/>
      <c r="P38" s="14" t="s">
        <v>171</v>
      </c>
      <c r="Q38" s="15" t="s">
        <v>168</v>
      </c>
      <c r="S38" s="14">
        <v>13050</v>
      </c>
      <c r="T38" s="15" t="s">
        <v>172</v>
      </c>
    </row>
    <row r="39" spans="2:20">
      <c r="G39" s="117" t="s">
        <v>173</v>
      </c>
      <c r="H39" s="120" t="s">
        <v>174</v>
      </c>
      <c r="I39" s="181"/>
      <c r="J39" s="182"/>
      <c r="K39" s="114"/>
      <c r="M39" s="13">
        <v>30200</v>
      </c>
      <c r="N39" s="12" t="s">
        <v>175</v>
      </c>
      <c r="O39" s="24"/>
      <c r="P39" s="14" t="s">
        <v>176</v>
      </c>
      <c r="Q39" s="15" t="s">
        <v>172</v>
      </c>
      <c r="S39" s="14">
        <v>13060</v>
      </c>
      <c r="T39" s="15" t="s">
        <v>177</v>
      </c>
    </row>
    <row r="40" spans="2:20">
      <c r="G40" s="117" t="s">
        <v>178</v>
      </c>
      <c r="H40" s="120" t="s">
        <v>64</v>
      </c>
      <c r="I40" s="181"/>
      <c r="J40" s="182"/>
      <c r="K40" s="114"/>
      <c r="M40" s="13">
        <v>31000</v>
      </c>
      <c r="N40" s="12" t="s">
        <v>179</v>
      </c>
      <c r="O40" s="24"/>
      <c r="P40" s="14" t="s">
        <v>180</v>
      </c>
      <c r="Q40" s="15" t="s">
        <v>177</v>
      </c>
      <c r="S40" s="14">
        <v>13070</v>
      </c>
      <c r="T40" s="15" t="s">
        <v>181</v>
      </c>
    </row>
    <row r="41" spans="2:20">
      <c r="G41" s="117" t="s">
        <v>182</v>
      </c>
      <c r="H41" s="120" t="s">
        <v>183</v>
      </c>
      <c r="I41" s="181"/>
      <c r="J41" s="182"/>
      <c r="K41" s="114"/>
      <c r="M41" s="13">
        <v>32000</v>
      </c>
      <c r="N41" s="12" t="s">
        <v>184</v>
      </c>
      <c r="O41" s="24"/>
      <c r="P41" s="14" t="s">
        <v>185</v>
      </c>
      <c r="Q41" s="15" t="s">
        <v>181</v>
      </c>
      <c r="S41" s="14">
        <v>13080</v>
      </c>
      <c r="T41" s="15" t="s">
        <v>186</v>
      </c>
    </row>
    <row r="42" spans="2:20">
      <c r="G42" s="117" t="s">
        <v>187</v>
      </c>
      <c r="H42" s="118" t="s">
        <v>68</v>
      </c>
      <c r="I42" s="181"/>
      <c r="J42" s="182"/>
      <c r="K42" s="114"/>
      <c r="M42" s="13">
        <v>33000</v>
      </c>
      <c r="N42" s="12" t="s">
        <v>188</v>
      </c>
      <c r="O42" s="24"/>
      <c r="P42" s="14" t="s">
        <v>189</v>
      </c>
      <c r="Q42" s="15" t="s">
        <v>186</v>
      </c>
      <c r="S42" s="14">
        <v>13090</v>
      </c>
      <c r="T42" s="15" t="s">
        <v>190</v>
      </c>
    </row>
    <row r="43" spans="2:20">
      <c r="I43" s="24"/>
      <c r="J43" s="24"/>
      <c r="K43" s="24"/>
      <c r="M43" s="13">
        <v>34000</v>
      </c>
      <c r="N43" s="12" t="s">
        <v>191</v>
      </c>
      <c r="O43" s="24"/>
      <c r="P43" s="14" t="s">
        <v>192</v>
      </c>
      <c r="Q43" s="15" t="s">
        <v>190</v>
      </c>
      <c r="S43" s="14">
        <v>13100</v>
      </c>
      <c r="T43" s="15" t="s">
        <v>193</v>
      </c>
    </row>
    <row r="44" spans="2:20">
      <c r="G44" s="126" t="s">
        <v>6</v>
      </c>
      <c r="H44" s="130" t="s">
        <v>194</v>
      </c>
      <c r="I44" s="24"/>
      <c r="M44" s="13">
        <v>35000</v>
      </c>
      <c r="N44" s="12" t="s">
        <v>195</v>
      </c>
      <c r="O44" s="24"/>
      <c r="P44" s="14" t="s">
        <v>196</v>
      </c>
      <c r="Q44" s="15" t="s">
        <v>193</v>
      </c>
      <c r="S44" s="14">
        <v>13110</v>
      </c>
      <c r="T44" s="15" t="s">
        <v>197</v>
      </c>
    </row>
    <row r="45" spans="2:20">
      <c r="B45" s="125"/>
      <c r="C45" s="125"/>
      <c r="D45" s="125"/>
      <c r="E45" s="125"/>
      <c r="F45" s="125"/>
      <c r="G45" s="127" t="s">
        <v>11</v>
      </c>
      <c r="H45" s="127" t="s">
        <v>12</v>
      </c>
      <c r="M45" s="13">
        <v>36000</v>
      </c>
      <c r="N45" s="12" t="s">
        <v>198</v>
      </c>
      <c r="P45" s="14" t="s">
        <v>199</v>
      </c>
      <c r="Q45" s="15" t="s">
        <v>197</v>
      </c>
      <c r="S45" s="14">
        <v>13120</v>
      </c>
      <c r="T45" s="15" t="s">
        <v>200</v>
      </c>
    </row>
    <row r="46" spans="2:20">
      <c r="G46" s="128" t="s">
        <v>201</v>
      </c>
      <c r="H46" s="129" t="s">
        <v>202</v>
      </c>
      <c r="M46" s="13">
        <v>37000</v>
      </c>
      <c r="N46" s="12" t="s">
        <v>203</v>
      </c>
      <c r="P46" s="14" t="s">
        <v>204</v>
      </c>
      <c r="Q46" s="15" t="s">
        <v>200</v>
      </c>
      <c r="S46" s="14">
        <v>13130</v>
      </c>
      <c r="T46" s="15" t="s">
        <v>205</v>
      </c>
    </row>
    <row r="47" spans="2:20">
      <c r="E47" s="94"/>
      <c r="G47" s="128" t="s">
        <v>206</v>
      </c>
      <c r="H47" s="129" t="s">
        <v>207</v>
      </c>
      <c r="M47" s="13">
        <v>40100</v>
      </c>
      <c r="N47" s="12" t="s">
        <v>72</v>
      </c>
      <c r="P47" s="14" t="s">
        <v>208</v>
      </c>
      <c r="Q47" s="15" t="s">
        <v>205</v>
      </c>
      <c r="S47" s="14">
        <v>13140</v>
      </c>
      <c r="T47" s="15" t="s">
        <v>209</v>
      </c>
    </row>
    <row r="48" spans="2:20">
      <c r="G48" s="128" t="s">
        <v>210</v>
      </c>
      <c r="H48" s="129" t="s">
        <v>211</v>
      </c>
      <c r="M48" s="13">
        <v>40200</v>
      </c>
      <c r="N48" s="12" t="s">
        <v>175</v>
      </c>
      <c r="P48" s="14" t="s">
        <v>212</v>
      </c>
      <c r="Q48" s="15" t="s">
        <v>209</v>
      </c>
      <c r="S48" s="14">
        <v>14010</v>
      </c>
      <c r="T48" s="15" t="s">
        <v>213</v>
      </c>
    </row>
    <row r="49" spans="7:20">
      <c r="G49" s="128" t="s">
        <v>214</v>
      </c>
      <c r="H49" s="129" t="s">
        <v>215</v>
      </c>
      <c r="M49" s="13">
        <v>40300</v>
      </c>
      <c r="N49" s="12" t="s">
        <v>216</v>
      </c>
      <c r="P49" s="14" t="s">
        <v>217</v>
      </c>
      <c r="Q49" s="15" t="s">
        <v>213</v>
      </c>
      <c r="S49" s="14">
        <v>14020</v>
      </c>
      <c r="T49" s="15" t="s">
        <v>218</v>
      </c>
    </row>
    <row r="50" spans="7:20">
      <c r="G50" s="128" t="s">
        <v>219</v>
      </c>
      <c r="H50" s="129" t="s">
        <v>220</v>
      </c>
      <c r="M50" s="13">
        <v>40400</v>
      </c>
      <c r="N50" s="12" t="s">
        <v>221</v>
      </c>
      <c r="P50" s="14" t="s">
        <v>222</v>
      </c>
      <c r="Q50" s="15" t="s">
        <v>218</v>
      </c>
      <c r="S50" s="14">
        <v>14030</v>
      </c>
      <c r="T50" s="15" t="s">
        <v>223</v>
      </c>
    </row>
    <row r="51" spans="7:20">
      <c r="G51" s="128" t="s">
        <v>224</v>
      </c>
      <c r="H51" s="129" t="s">
        <v>60</v>
      </c>
      <c r="M51" s="13">
        <v>40500</v>
      </c>
      <c r="N51" s="12" t="s">
        <v>225</v>
      </c>
      <c r="P51" s="14" t="s">
        <v>226</v>
      </c>
      <c r="Q51" s="15" t="s">
        <v>223</v>
      </c>
      <c r="S51" s="14">
        <v>14040</v>
      </c>
      <c r="T51" s="15" t="s">
        <v>227</v>
      </c>
    </row>
    <row r="52" spans="7:20">
      <c r="G52" s="128" t="s">
        <v>228</v>
      </c>
      <c r="H52" s="129" t="s">
        <v>54</v>
      </c>
      <c r="M52" s="13">
        <v>40600</v>
      </c>
      <c r="N52" s="12" t="s">
        <v>229</v>
      </c>
      <c r="P52" s="14" t="s">
        <v>230</v>
      </c>
      <c r="Q52" s="15" t="s">
        <v>227</v>
      </c>
      <c r="S52" s="14">
        <v>14050</v>
      </c>
      <c r="T52" s="15" t="s">
        <v>231</v>
      </c>
    </row>
    <row r="53" spans="7:20">
      <c r="G53" s="128" t="s">
        <v>232</v>
      </c>
      <c r="H53" s="129" t="s">
        <v>233</v>
      </c>
      <c r="M53" s="13">
        <v>40700</v>
      </c>
      <c r="N53" s="12" t="s">
        <v>234</v>
      </c>
      <c r="P53" s="14" t="s">
        <v>235</v>
      </c>
      <c r="Q53" s="15" t="s">
        <v>231</v>
      </c>
      <c r="S53" s="14">
        <v>14060</v>
      </c>
      <c r="T53" s="15" t="s">
        <v>236</v>
      </c>
    </row>
    <row r="54" spans="7:20">
      <c r="M54" s="13">
        <v>40800</v>
      </c>
      <c r="N54" s="12" t="s">
        <v>237</v>
      </c>
      <c r="P54" s="14" t="s">
        <v>238</v>
      </c>
      <c r="Q54" s="15" t="s">
        <v>236</v>
      </c>
      <c r="S54" s="14">
        <v>14070</v>
      </c>
      <c r="T54" s="15" t="s">
        <v>239</v>
      </c>
    </row>
    <row r="55" spans="7:20">
      <c r="M55" s="13">
        <v>40900</v>
      </c>
      <c r="N55" s="12" t="s">
        <v>240</v>
      </c>
      <c r="P55" s="14" t="s">
        <v>241</v>
      </c>
      <c r="Q55" s="15" t="s">
        <v>239</v>
      </c>
      <c r="S55" s="14">
        <v>14080</v>
      </c>
      <c r="T55" s="15" t="s">
        <v>242</v>
      </c>
    </row>
    <row r="56" spans="7:20">
      <c r="M56" s="13">
        <v>41000</v>
      </c>
      <c r="N56" s="12" t="s">
        <v>243</v>
      </c>
      <c r="P56" s="14" t="s">
        <v>244</v>
      </c>
      <c r="Q56" s="15" t="s">
        <v>242</v>
      </c>
      <c r="S56" s="14">
        <v>14090</v>
      </c>
      <c r="T56" s="15" t="s">
        <v>245</v>
      </c>
    </row>
    <row r="57" spans="7:20">
      <c r="M57" s="13">
        <v>41100</v>
      </c>
      <c r="N57" s="12" t="s">
        <v>203</v>
      </c>
      <c r="P57" s="14" t="s">
        <v>246</v>
      </c>
      <c r="Q57" s="15" t="s">
        <v>245</v>
      </c>
      <c r="S57" s="14">
        <v>15010</v>
      </c>
      <c r="T57" s="15" t="s">
        <v>247</v>
      </c>
    </row>
    <row r="58" spans="7:20">
      <c r="M58" s="13">
        <v>50100</v>
      </c>
      <c r="N58" s="12" t="s">
        <v>72</v>
      </c>
      <c r="P58" s="14" t="s">
        <v>248</v>
      </c>
      <c r="Q58" s="15" t="s">
        <v>249</v>
      </c>
      <c r="S58" s="14">
        <v>15020</v>
      </c>
      <c r="T58" s="15" t="s">
        <v>99</v>
      </c>
    </row>
    <row r="59" spans="7:20">
      <c r="M59" s="13">
        <v>50200</v>
      </c>
      <c r="N59" s="12" t="s">
        <v>175</v>
      </c>
      <c r="P59" s="14" t="s">
        <v>250</v>
      </c>
      <c r="Q59" s="15" t="s">
        <v>131</v>
      </c>
      <c r="S59" s="14">
        <v>15030</v>
      </c>
      <c r="T59" s="15" t="s">
        <v>251</v>
      </c>
    </row>
    <row r="60" spans="7:20">
      <c r="M60" s="13">
        <v>50300</v>
      </c>
      <c r="N60" s="12" t="s">
        <v>252</v>
      </c>
      <c r="P60" s="14" t="s">
        <v>253</v>
      </c>
      <c r="Q60" s="15" t="s">
        <v>254</v>
      </c>
      <c r="S60" s="14">
        <v>15040</v>
      </c>
      <c r="T60" s="15" t="s">
        <v>255</v>
      </c>
    </row>
    <row r="61" spans="7:20">
      <c r="M61" s="13">
        <v>50400</v>
      </c>
      <c r="N61" s="12" t="s">
        <v>256</v>
      </c>
      <c r="P61" s="14" t="s">
        <v>257</v>
      </c>
      <c r="Q61" s="15" t="s">
        <v>258</v>
      </c>
      <c r="S61" s="14">
        <v>16010</v>
      </c>
      <c r="T61" s="15" t="s">
        <v>249</v>
      </c>
    </row>
    <row r="62" spans="7:20">
      <c r="M62" s="13">
        <v>50500</v>
      </c>
      <c r="N62" s="12" t="s">
        <v>259</v>
      </c>
      <c r="P62" s="14" t="s">
        <v>260</v>
      </c>
      <c r="Q62" s="15" t="s">
        <v>247</v>
      </c>
      <c r="S62" s="14">
        <v>16020</v>
      </c>
      <c r="T62" s="15" t="s">
        <v>131</v>
      </c>
    </row>
    <row r="63" spans="7:20">
      <c r="M63" s="13">
        <v>50600</v>
      </c>
      <c r="N63" s="12" t="s">
        <v>261</v>
      </c>
      <c r="P63" s="14" t="s">
        <v>262</v>
      </c>
      <c r="Q63" s="15" t="s">
        <v>255</v>
      </c>
      <c r="S63" s="14">
        <v>16030</v>
      </c>
      <c r="T63" s="15" t="s">
        <v>254</v>
      </c>
    </row>
    <row r="64" spans="7:20">
      <c r="M64" s="13">
        <v>50700</v>
      </c>
      <c r="N64" s="12" t="s">
        <v>263</v>
      </c>
      <c r="P64" s="14" t="s">
        <v>264</v>
      </c>
      <c r="Q64" s="15" t="s">
        <v>265</v>
      </c>
      <c r="S64" s="14">
        <v>17010</v>
      </c>
      <c r="T64" s="15" t="s">
        <v>258</v>
      </c>
    </row>
    <row r="65" spans="13:20">
      <c r="M65" s="13">
        <v>50800</v>
      </c>
      <c r="N65" s="12" t="s">
        <v>266</v>
      </c>
      <c r="P65" s="14" t="s">
        <v>267</v>
      </c>
      <c r="Q65" s="15" t="s">
        <v>268</v>
      </c>
      <c r="S65" s="14">
        <v>17020</v>
      </c>
      <c r="T65" s="15" t="s">
        <v>265</v>
      </c>
    </row>
    <row r="66" spans="13:20">
      <c r="M66" s="13">
        <v>50900</v>
      </c>
      <c r="N66" s="12" t="s">
        <v>269</v>
      </c>
      <c r="P66" s="14" t="s">
        <v>270</v>
      </c>
      <c r="Q66" s="15" t="s">
        <v>271</v>
      </c>
      <c r="S66" s="14">
        <v>17030</v>
      </c>
      <c r="T66" s="15" t="s">
        <v>268</v>
      </c>
    </row>
    <row r="67" spans="13:20">
      <c r="M67" s="13">
        <v>51000</v>
      </c>
      <c r="N67" s="12" t="s">
        <v>203</v>
      </c>
      <c r="P67" s="14" t="s">
        <v>272</v>
      </c>
      <c r="Q67" s="15" t="s">
        <v>251</v>
      </c>
      <c r="S67" s="14">
        <v>17040</v>
      </c>
      <c r="T67" s="15" t="s">
        <v>273</v>
      </c>
    </row>
    <row r="68" spans="13:20">
      <c r="M68" s="13">
        <v>60100</v>
      </c>
      <c r="N68" s="12" t="s">
        <v>72</v>
      </c>
      <c r="P68" s="14" t="s">
        <v>274</v>
      </c>
      <c r="Q68" s="15" t="s">
        <v>275</v>
      </c>
      <c r="S68" s="14">
        <v>17050</v>
      </c>
      <c r="T68" s="15" t="s">
        <v>275</v>
      </c>
    </row>
    <row r="69" spans="13:20">
      <c r="M69" s="13">
        <v>60200</v>
      </c>
      <c r="N69" s="12" t="s">
        <v>75</v>
      </c>
      <c r="P69" s="14" t="s">
        <v>276</v>
      </c>
      <c r="Q69" s="15" t="s">
        <v>277</v>
      </c>
      <c r="S69" s="14">
        <v>17060</v>
      </c>
      <c r="T69" s="15" t="s">
        <v>277</v>
      </c>
    </row>
    <row r="70" spans="13:20">
      <c r="M70" s="13">
        <v>60300</v>
      </c>
      <c r="N70" s="12" t="s">
        <v>216</v>
      </c>
      <c r="P70" s="14" t="s">
        <v>278</v>
      </c>
      <c r="Q70" s="15" t="s">
        <v>279</v>
      </c>
      <c r="S70" s="14">
        <v>17070</v>
      </c>
      <c r="T70" s="15" t="s">
        <v>279</v>
      </c>
    </row>
    <row r="71" spans="13:20">
      <c r="M71" s="13">
        <v>60400</v>
      </c>
      <c r="N71" s="12" t="s">
        <v>280</v>
      </c>
      <c r="P71" s="14" t="s">
        <v>281</v>
      </c>
      <c r="Q71" s="15" t="s">
        <v>282</v>
      </c>
      <c r="S71" s="14">
        <v>17080</v>
      </c>
      <c r="T71" s="15" t="s">
        <v>282</v>
      </c>
    </row>
    <row r="72" spans="13:20">
      <c r="M72" s="13">
        <v>60500</v>
      </c>
      <c r="N72" s="12" t="s">
        <v>283</v>
      </c>
      <c r="P72" s="14" t="s">
        <v>284</v>
      </c>
      <c r="Q72" s="15" t="s">
        <v>285</v>
      </c>
      <c r="S72" s="14">
        <v>17090</v>
      </c>
      <c r="T72" s="15" t="s">
        <v>285</v>
      </c>
    </row>
    <row r="73" spans="13:20">
      <c r="M73" s="13">
        <v>60600</v>
      </c>
      <c r="N73" s="12" t="s">
        <v>286</v>
      </c>
      <c r="P73" s="14" t="s">
        <v>287</v>
      </c>
      <c r="Q73" s="15" t="s">
        <v>288</v>
      </c>
      <c r="S73" s="14">
        <v>17100</v>
      </c>
      <c r="T73" s="15" t="s">
        <v>288</v>
      </c>
    </row>
    <row r="74" spans="13:20">
      <c r="M74" s="13">
        <v>60700</v>
      </c>
      <c r="N74" s="12" t="s">
        <v>289</v>
      </c>
      <c r="P74" s="14" t="s">
        <v>290</v>
      </c>
      <c r="Q74" s="15" t="s">
        <v>291</v>
      </c>
      <c r="S74" s="14">
        <v>17110</v>
      </c>
      <c r="T74" s="15" t="s">
        <v>291</v>
      </c>
    </row>
    <row r="75" spans="13:20">
      <c r="M75" s="13">
        <v>60800</v>
      </c>
      <c r="N75" s="12" t="s">
        <v>292</v>
      </c>
      <c r="P75" s="14" t="s">
        <v>293</v>
      </c>
      <c r="Q75" s="15" t="s">
        <v>294</v>
      </c>
      <c r="S75" s="14">
        <v>17120</v>
      </c>
      <c r="T75" s="15" t="s">
        <v>294</v>
      </c>
    </row>
    <row r="76" spans="13:20">
      <c r="M76" s="13">
        <v>60900</v>
      </c>
      <c r="N76" s="12" t="s">
        <v>295</v>
      </c>
      <c r="P76" s="14" t="s">
        <v>296</v>
      </c>
      <c r="Q76" s="15" t="s">
        <v>297</v>
      </c>
      <c r="S76" s="14">
        <v>17130</v>
      </c>
      <c r="T76" s="15" t="s">
        <v>297</v>
      </c>
    </row>
    <row r="77" spans="13:20">
      <c r="M77" s="13">
        <v>61000</v>
      </c>
      <c r="N77" s="12" t="s">
        <v>298</v>
      </c>
      <c r="P77" s="14" t="s">
        <v>299</v>
      </c>
      <c r="Q77" s="15" t="s">
        <v>300</v>
      </c>
      <c r="S77" s="14">
        <v>17140</v>
      </c>
      <c r="T77" s="15" t="s">
        <v>300</v>
      </c>
    </row>
    <row r="78" spans="13:20">
      <c r="M78" s="13">
        <v>61100</v>
      </c>
      <c r="N78" s="12" t="s">
        <v>301</v>
      </c>
      <c r="P78" s="14" t="s">
        <v>302</v>
      </c>
      <c r="Q78" s="15" t="s">
        <v>303</v>
      </c>
      <c r="S78" s="14">
        <v>17150</v>
      </c>
      <c r="T78" s="15" t="s">
        <v>303</v>
      </c>
    </row>
    <row r="79" spans="13:20">
      <c r="M79" s="13">
        <v>61200</v>
      </c>
      <c r="N79" s="12" t="s">
        <v>304</v>
      </c>
      <c r="P79" s="14" t="s">
        <v>305</v>
      </c>
      <c r="Q79" s="15" t="s">
        <v>306</v>
      </c>
      <c r="S79" s="14">
        <v>18010</v>
      </c>
      <c r="T79" s="15" t="s">
        <v>306</v>
      </c>
    </row>
    <row r="80" spans="13:20">
      <c r="M80" s="13">
        <v>61300</v>
      </c>
      <c r="N80" s="12" t="s">
        <v>307</v>
      </c>
      <c r="P80" s="14" t="s">
        <v>308</v>
      </c>
      <c r="Q80" s="15" t="s">
        <v>183</v>
      </c>
      <c r="S80" s="14">
        <v>18020</v>
      </c>
      <c r="T80" s="15" t="s">
        <v>183</v>
      </c>
    </row>
    <row r="81" spans="13:20">
      <c r="M81" s="13">
        <v>61400</v>
      </c>
      <c r="N81" s="12" t="s">
        <v>309</v>
      </c>
      <c r="P81" s="14" t="s">
        <v>310</v>
      </c>
      <c r="Q81" s="15" t="s">
        <v>311</v>
      </c>
      <c r="S81" s="14">
        <v>18030</v>
      </c>
      <c r="T81" s="15" t="s">
        <v>311</v>
      </c>
    </row>
    <row r="82" spans="13:20">
      <c r="M82" s="13">
        <v>70100</v>
      </c>
      <c r="N82" s="12" t="s">
        <v>72</v>
      </c>
      <c r="P82" s="16" t="s">
        <v>312</v>
      </c>
      <c r="Q82" s="17" t="s">
        <v>313</v>
      </c>
      <c r="S82" s="16">
        <v>20110</v>
      </c>
      <c r="T82" s="17" t="s">
        <v>313</v>
      </c>
    </row>
    <row r="83" spans="13:20">
      <c r="M83" s="13">
        <v>70200</v>
      </c>
      <c r="N83" s="12" t="s">
        <v>75</v>
      </c>
      <c r="P83" s="16" t="s">
        <v>314</v>
      </c>
      <c r="Q83" s="17" t="s">
        <v>315</v>
      </c>
      <c r="S83" s="16">
        <v>20120</v>
      </c>
      <c r="T83" s="17" t="s">
        <v>315</v>
      </c>
    </row>
    <row r="84" spans="13:20">
      <c r="M84" s="13">
        <v>70300</v>
      </c>
      <c r="N84" s="12" t="s">
        <v>216</v>
      </c>
      <c r="P84" s="16" t="s">
        <v>316</v>
      </c>
      <c r="Q84" s="17" t="s">
        <v>317</v>
      </c>
      <c r="S84" s="16">
        <v>20130</v>
      </c>
      <c r="T84" s="17" t="s">
        <v>317</v>
      </c>
    </row>
    <row r="85" spans="13:20">
      <c r="M85" s="13">
        <v>70400</v>
      </c>
      <c r="N85" s="12" t="s">
        <v>280</v>
      </c>
      <c r="P85" s="16" t="s">
        <v>318</v>
      </c>
      <c r="Q85" s="17" t="s">
        <v>319</v>
      </c>
      <c r="S85" s="16">
        <v>20140</v>
      </c>
      <c r="T85" s="17" t="s">
        <v>319</v>
      </c>
    </row>
    <row r="86" spans="13:20">
      <c r="M86" s="13">
        <v>70500</v>
      </c>
      <c r="N86" s="12" t="s">
        <v>283</v>
      </c>
      <c r="P86" s="16" t="s">
        <v>320</v>
      </c>
      <c r="Q86" s="17" t="s">
        <v>321</v>
      </c>
      <c r="S86" s="16">
        <v>20210</v>
      </c>
      <c r="T86" s="17" t="s">
        <v>321</v>
      </c>
    </row>
    <row r="87" spans="13:20">
      <c r="M87" s="13">
        <v>70600</v>
      </c>
      <c r="N87" s="12" t="s">
        <v>286</v>
      </c>
      <c r="P87" s="16" t="s">
        <v>322</v>
      </c>
      <c r="Q87" s="17" t="s">
        <v>323</v>
      </c>
      <c r="S87" s="16">
        <v>20220</v>
      </c>
      <c r="T87" s="17" t="s">
        <v>323</v>
      </c>
    </row>
    <row r="88" spans="13:20">
      <c r="M88" s="13">
        <v>70700</v>
      </c>
      <c r="N88" s="12" t="s">
        <v>289</v>
      </c>
      <c r="P88" s="16" t="s">
        <v>324</v>
      </c>
      <c r="Q88" s="17" t="s">
        <v>325</v>
      </c>
      <c r="S88" s="16">
        <v>20230</v>
      </c>
      <c r="T88" s="17" t="s">
        <v>325</v>
      </c>
    </row>
    <row r="89" spans="13:20">
      <c r="M89" s="13">
        <v>70800</v>
      </c>
      <c r="N89" s="12" t="s">
        <v>326</v>
      </c>
      <c r="P89" s="16" t="s">
        <v>327</v>
      </c>
      <c r="Q89" s="17" t="s">
        <v>328</v>
      </c>
      <c r="S89" s="16">
        <v>20310</v>
      </c>
      <c r="T89" s="17" t="s">
        <v>328</v>
      </c>
    </row>
    <row r="90" spans="13:20">
      <c r="M90" s="13">
        <v>70900</v>
      </c>
      <c r="N90" s="12" t="s">
        <v>307</v>
      </c>
      <c r="P90" s="16" t="s">
        <v>329</v>
      </c>
      <c r="Q90" s="17" t="s">
        <v>330</v>
      </c>
      <c r="S90" s="16">
        <v>20320</v>
      </c>
      <c r="T90" s="17" t="s">
        <v>330</v>
      </c>
    </row>
    <row r="91" spans="13:20">
      <c r="M91" s="13">
        <v>71000</v>
      </c>
      <c r="N91" s="12" t="s">
        <v>309</v>
      </c>
      <c r="P91" s="16" t="s">
        <v>331</v>
      </c>
      <c r="Q91" s="17" t="s">
        <v>332</v>
      </c>
      <c r="S91" s="16">
        <v>20330</v>
      </c>
      <c r="T91" s="17" t="s">
        <v>332</v>
      </c>
    </row>
    <row r="92" spans="13:20">
      <c r="M92" s="13">
        <v>80000</v>
      </c>
      <c r="N92" s="12" t="s">
        <v>333</v>
      </c>
      <c r="P92" s="16" t="s">
        <v>334</v>
      </c>
      <c r="Q92" s="17" t="s">
        <v>335</v>
      </c>
      <c r="S92" s="16">
        <v>20340</v>
      </c>
      <c r="T92" s="17" t="s">
        <v>335</v>
      </c>
    </row>
    <row r="93" spans="13:20">
      <c r="M93" s="13">
        <v>80100</v>
      </c>
      <c r="N93" s="12" t="s">
        <v>336</v>
      </c>
      <c r="P93" s="16" t="s">
        <v>337</v>
      </c>
      <c r="Q93" s="17" t="s">
        <v>338</v>
      </c>
      <c r="S93" s="16">
        <v>20350</v>
      </c>
      <c r="T93" s="17" t="s">
        <v>338</v>
      </c>
    </row>
    <row r="94" spans="13:20">
      <c r="M94" s="13">
        <v>99100</v>
      </c>
      <c r="N94" s="12" t="s">
        <v>339</v>
      </c>
      <c r="P94" s="16" t="s">
        <v>340</v>
      </c>
      <c r="Q94" s="17" t="s">
        <v>341</v>
      </c>
      <c r="S94" s="16">
        <v>20360</v>
      </c>
      <c r="T94" s="17" t="s">
        <v>341</v>
      </c>
    </row>
    <row r="95" spans="13:20">
      <c r="M95" s="13">
        <v>99500</v>
      </c>
      <c r="N95" s="12" t="s">
        <v>342</v>
      </c>
      <c r="P95" s="16" t="s">
        <v>343</v>
      </c>
      <c r="Q95" s="17" t="s">
        <v>344</v>
      </c>
      <c r="S95" s="16">
        <v>20370</v>
      </c>
      <c r="T95" s="17" t="s">
        <v>344</v>
      </c>
    </row>
    <row r="96" spans="13:20">
      <c r="P96" s="16" t="s">
        <v>345</v>
      </c>
      <c r="Q96" s="17" t="s">
        <v>346</v>
      </c>
      <c r="S96" s="16">
        <v>20380</v>
      </c>
      <c r="T96" s="17" t="s">
        <v>346</v>
      </c>
    </row>
    <row r="97" spans="16:20">
      <c r="P97" s="16" t="s">
        <v>347</v>
      </c>
      <c r="Q97" s="17" t="s">
        <v>72</v>
      </c>
      <c r="S97" s="16">
        <v>20410</v>
      </c>
      <c r="T97" s="17" t="s">
        <v>72</v>
      </c>
    </row>
    <row r="98" spans="16:20">
      <c r="P98" s="16" t="s">
        <v>348</v>
      </c>
      <c r="Q98" s="17" t="s">
        <v>349</v>
      </c>
      <c r="S98" s="16">
        <v>20420</v>
      </c>
      <c r="T98" s="17" t="s">
        <v>349</v>
      </c>
    </row>
    <row r="99" spans="16:20">
      <c r="P99" s="16" t="s">
        <v>350</v>
      </c>
      <c r="Q99" s="17" t="s">
        <v>351</v>
      </c>
      <c r="S99" s="16">
        <v>20430</v>
      </c>
      <c r="T99" s="17" t="s">
        <v>351</v>
      </c>
    </row>
    <row r="100" spans="16:20">
      <c r="P100" s="16" t="s">
        <v>352</v>
      </c>
      <c r="Q100" s="17" t="s">
        <v>353</v>
      </c>
      <c r="S100" s="16">
        <v>20440</v>
      </c>
      <c r="T100" s="17" t="s">
        <v>353</v>
      </c>
    </row>
    <row r="101" spans="16:20">
      <c r="P101" s="16" t="s">
        <v>354</v>
      </c>
      <c r="Q101" s="17" t="s">
        <v>355</v>
      </c>
      <c r="S101" s="16">
        <v>20510</v>
      </c>
      <c r="T101" s="17" t="s">
        <v>355</v>
      </c>
    </row>
    <row r="102" spans="16:20">
      <c r="P102" s="16" t="s">
        <v>356</v>
      </c>
      <c r="Q102" s="17" t="s">
        <v>88</v>
      </c>
      <c r="S102" s="16">
        <v>20520</v>
      </c>
      <c r="T102" s="17" t="s">
        <v>88</v>
      </c>
    </row>
    <row r="103" spans="16:20">
      <c r="P103" s="16" t="s">
        <v>357</v>
      </c>
      <c r="Q103" s="17" t="s">
        <v>358</v>
      </c>
      <c r="S103" s="16">
        <v>20530</v>
      </c>
      <c r="T103" s="17" t="s">
        <v>358</v>
      </c>
    </row>
    <row r="104" spans="16:20">
      <c r="P104" s="16" t="s">
        <v>359</v>
      </c>
      <c r="Q104" s="17" t="s">
        <v>360</v>
      </c>
      <c r="S104" s="16">
        <v>20610</v>
      </c>
      <c r="T104" s="17" t="s">
        <v>360</v>
      </c>
    </row>
    <row r="105" spans="16:20">
      <c r="P105" s="16" t="s">
        <v>361</v>
      </c>
      <c r="Q105" s="17" t="s">
        <v>91</v>
      </c>
      <c r="S105" s="16">
        <v>20620</v>
      </c>
      <c r="T105" s="17" t="s">
        <v>91</v>
      </c>
    </row>
    <row r="106" spans="16:20">
      <c r="P106" s="16" t="s">
        <v>362</v>
      </c>
      <c r="Q106" s="17" t="s">
        <v>363</v>
      </c>
      <c r="S106" s="16">
        <v>20710</v>
      </c>
      <c r="T106" s="17" t="s">
        <v>363</v>
      </c>
    </row>
    <row r="107" spans="16:20" ht="15.95" thickBot="1">
      <c r="P107" s="16" t="s">
        <v>364</v>
      </c>
      <c r="Q107" s="17" t="s">
        <v>97</v>
      </c>
      <c r="S107" s="16">
        <v>20720</v>
      </c>
      <c r="T107" s="17" t="s">
        <v>97</v>
      </c>
    </row>
    <row r="108" spans="16:20">
      <c r="P108" s="16" t="s">
        <v>365</v>
      </c>
      <c r="Q108" s="17" t="s">
        <v>366</v>
      </c>
      <c r="R108" s="92"/>
      <c r="S108" s="16">
        <v>21010</v>
      </c>
      <c r="T108" s="17" t="s">
        <v>366</v>
      </c>
    </row>
    <row r="109" spans="16:20">
      <c r="P109" s="16" t="s">
        <v>367</v>
      </c>
      <c r="Q109" s="17" t="s">
        <v>368</v>
      </c>
      <c r="S109" s="16">
        <v>21020</v>
      </c>
      <c r="T109" s="17" t="s">
        <v>368</v>
      </c>
    </row>
    <row r="110" spans="16:20">
      <c r="P110" s="16" t="s">
        <v>369</v>
      </c>
      <c r="Q110" s="17" t="s">
        <v>370</v>
      </c>
      <c r="S110" s="16">
        <v>21030</v>
      </c>
      <c r="T110" s="17" t="s">
        <v>370</v>
      </c>
    </row>
    <row r="111" spans="16:20">
      <c r="P111" s="16" t="s">
        <v>371</v>
      </c>
      <c r="Q111" s="17" t="s">
        <v>372</v>
      </c>
      <c r="S111" s="16">
        <v>21040</v>
      </c>
      <c r="T111" s="17" t="s">
        <v>372</v>
      </c>
    </row>
    <row r="112" spans="16:20">
      <c r="P112" s="16" t="s">
        <v>373</v>
      </c>
      <c r="Q112" s="17" t="s">
        <v>374</v>
      </c>
      <c r="S112" s="16">
        <v>21050</v>
      </c>
      <c r="T112" s="17" t="s">
        <v>374</v>
      </c>
    </row>
    <row r="113" spans="16:20">
      <c r="P113" s="16" t="s">
        <v>375</v>
      </c>
      <c r="Q113" s="17" t="s">
        <v>376</v>
      </c>
      <c r="S113" s="16">
        <v>21060</v>
      </c>
      <c r="T113" s="17" t="s">
        <v>376</v>
      </c>
    </row>
    <row r="114" spans="16:20">
      <c r="P114" s="16" t="s">
        <v>377</v>
      </c>
      <c r="Q114" s="17" t="s">
        <v>378</v>
      </c>
      <c r="S114" s="16">
        <v>21070</v>
      </c>
      <c r="T114" s="17" t="s">
        <v>378</v>
      </c>
    </row>
    <row r="115" spans="16:20">
      <c r="P115" s="16" t="s">
        <v>379</v>
      </c>
      <c r="Q115" s="17" t="s">
        <v>380</v>
      </c>
      <c r="S115" s="16">
        <v>21080</v>
      </c>
      <c r="T115" s="17" t="s">
        <v>380</v>
      </c>
    </row>
    <row r="116" spans="16:20">
      <c r="P116" s="16" t="s">
        <v>381</v>
      </c>
      <c r="Q116" s="17" t="s">
        <v>382</v>
      </c>
      <c r="S116" s="16">
        <v>21090</v>
      </c>
      <c r="T116" s="17" t="s">
        <v>382</v>
      </c>
    </row>
    <row r="117" spans="16:20">
      <c r="P117" s="16" t="s">
        <v>383</v>
      </c>
      <c r="Q117" s="17" t="s">
        <v>384</v>
      </c>
      <c r="S117" s="16">
        <v>21100</v>
      </c>
      <c r="T117" s="17" t="s">
        <v>384</v>
      </c>
    </row>
    <row r="118" spans="16:20">
      <c r="P118" s="16" t="s">
        <v>385</v>
      </c>
      <c r="Q118" s="17" t="s">
        <v>386</v>
      </c>
      <c r="S118" s="16">
        <v>21110</v>
      </c>
      <c r="T118" s="17" t="s">
        <v>386</v>
      </c>
    </row>
    <row r="119" spans="16:20" ht="15.95" thickBot="1">
      <c r="P119" s="16" t="s">
        <v>387</v>
      </c>
      <c r="Q119" s="17" t="s">
        <v>388</v>
      </c>
      <c r="R119" s="93"/>
      <c r="S119" s="16">
        <v>21120</v>
      </c>
      <c r="T119" s="17" t="s">
        <v>388</v>
      </c>
    </row>
    <row r="120" spans="16:20">
      <c r="P120" s="16" t="s">
        <v>389</v>
      </c>
      <c r="Q120" s="17" t="s">
        <v>390</v>
      </c>
      <c r="R120" s="92"/>
      <c r="S120" s="16">
        <v>21210</v>
      </c>
      <c r="T120" s="17" t="s">
        <v>390</v>
      </c>
    </row>
    <row r="121" spans="16:20">
      <c r="P121" s="16" t="s">
        <v>391</v>
      </c>
      <c r="Q121" s="17" t="s">
        <v>392</v>
      </c>
      <c r="S121" s="16">
        <v>21220</v>
      </c>
      <c r="T121" s="17" t="s">
        <v>392</v>
      </c>
    </row>
    <row r="122" spans="16:20">
      <c r="P122" s="16" t="s">
        <v>393</v>
      </c>
      <c r="Q122" s="17" t="s">
        <v>394</v>
      </c>
      <c r="S122" s="16">
        <v>21310</v>
      </c>
      <c r="T122" s="17" t="s">
        <v>394</v>
      </c>
    </row>
    <row r="123" spans="16:20">
      <c r="P123" s="16" t="s">
        <v>395</v>
      </c>
      <c r="Q123" s="17" t="s">
        <v>396</v>
      </c>
      <c r="S123" s="16">
        <v>21320</v>
      </c>
      <c r="T123" s="17" t="s">
        <v>396</v>
      </c>
    </row>
    <row r="124" spans="16:20" ht="15.95" thickBot="1">
      <c r="P124" s="16" t="s">
        <v>397</v>
      </c>
      <c r="Q124" s="17" t="s">
        <v>398</v>
      </c>
      <c r="R124" s="93"/>
      <c r="S124" s="16">
        <v>21410</v>
      </c>
      <c r="T124" s="17" t="s">
        <v>398</v>
      </c>
    </row>
    <row r="125" spans="16:20">
      <c r="P125" s="16" t="s">
        <v>399</v>
      </c>
      <c r="Q125" s="17" t="s">
        <v>400</v>
      </c>
      <c r="R125" s="92"/>
      <c r="S125" s="16">
        <v>21420</v>
      </c>
      <c r="T125" s="17" t="s">
        <v>400</v>
      </c>
    </row>
    <row r="126" spans="16:20">
      <c r="P126" s="16" t="s">
        <v>401</v>
      </c>
      <c r="Q126" s="17" t="s">
        <v>402</v>
      </c>
      <c r="S126" s="16">
        <v>21510</v>
      </c>
      <c r="T126" s="17" t="s">
        <v>402</v>
      </c>
    </row>
    <row r="127" spans="16:20" ht="15.95" thickBot="1">
      <c r="P127" s="16" t="s">
        <v>403</v>
      </c>
      <c r="Q127" s="17" t="s">
        <v>126</v>
      </c>
      <c r="R127" s="93"/>
      <c r="S127" s="16">
        <v>21520</v>
      </c>
      <c r="T127" s="17" t="s">
        <v>126</v>
      </c>
    </row>
    <row r="128" spans="16:20">
      <c r="P128" s="16" t="s">
        <v>404</v>
      </c>
      <c r="Q128" s="17" t="s">
        <v>132</v>
      </c>
      <c r="R128" s="92"/>
      <c r="S128" s="16">
        <v>21610</v>
      </c>
      <c r="T128" s="17" t="s">
        <v>132</v>
      </c>
    </row>
    <row r="129" spans="16:20">
      <c r="P129" s="16" t="s">
        <v>405</v>
      </c>
      <c r="Q129" s="17" t="s">
        <v>137</v>
      </c>
      <c r="S129" s="16">
        <v>21710</v>
      </c>
      <c r="T129" s="17" t="s">
        <v>137</v>
      </c>
    </row>
    <row r="130" spans="16:20" ht="15.95" thickBot="1">
      <c r="P130" s="16" t="s">
        <v>406</v>
      </c>
      <c r="Q130" s="17" t="s">
        <v>142</v>
      </c>
      <c r="R130" s="93"/>
      <c r="S130" s="16">
        <v>21810</v>
      </c>
      <c r="T130" s="17" t="s">
        <v>142</v>
      </c>
    </row>
    <row r="131" spans="16:20">
      <c r="P131" s="16" t="s">
        <v>407</v>
      </c>
      <c r="Q131" s="17" t="s">
        <v>147</v>
      </c>
      <c r="R131" s="92"/>
      <c r="S131" s="16">
        <v>21910</v>
      </c>
      <c r="T131" s="17" t="s">
        <v>147</v>
      </c>
    </row>
    <row r="132" spans="16:20" ht="15.95" thickBot="1">
      <c r="P132" s="16" t="s">
        <v>408</v>
      </c>
      <c r="Q132" s="17" t="s">
        <v>152</v>
      </c>
      <c r="R132" s="93"/>
      <c r="S132" s="16">
        <v>22010</v>
      </c>
      <c r="T132" s="17" t="s">
        <v>152</v>
      </c>
    </row>
    <row r="133" spans="16:20">
      <c r="P133" s="16" t="s">
        <v>409</v>
      </c>
      <c r="Q133" s="17" t="s">
        <v>157</v>
      </c>
      <c r="S133" s="16">
        <v>22110</v>
      </c>
      <c r="T133" s="17" t="s">
        <v>157</v>
      </c>
    </row>
    <row r="134" spans="16:20">
      <c r="P134" s="16" t="s">
        <v>410</v>
      </c>
      <c r="Q134" s="17" t="s">
        <v>162</v>
      </c>
      <c r="S134" s="16">
        <v>22210</v>
      </c>
      <c r="T134" s="17" t="s">
        <v>162</v>
      </c>
    </row>
    <row r="135" spans="16:20">
      <c r="P135" s="16" t="s">
        <v>411</v>
      </c>
      <c r="Q135" s="17" t="s">
        <v>166</v>
      </c>
      <c r="S135" s="16">
        <v>22310</v>
      </c>
      <c r="T135" s="17" t="s">
        <v>166</v>
      </c>
    </row>
    <row r="136" spans="16:20">
      <c r="P136" s="16" t="s">
        <v>412</v>
      </c>
      <c r="Q136" s="17" t="s">
        <v>413</v>
      </c>
      <c r="S136" s="18">
        <v>30110</v>
      </c>
      <c r="T136" s="19" t="s">
        <v>414</v>
      </c>
    </row>
    <row r="137" spans="16:20">
      <c r="P137" s="18" t="s">
        <v>415</v>
      </c>
      <c r="Q137" s="19" t="s">
        <v>414</v>
      </c>
      <c r="S137" s="18">
        <v>30210</v>
      </c>
      <c r="T137" s="19" t="s">
        <v>175</v>
      </c>
    </row>
    <row r="138" spans="16:20">
      <c r="P138" s="18" t="s">
        <v>416</v>
      </c>
      <c r="Q138" s="19" t="s">
        <v>175</v>
      </c>
      <c r="S138" s="18">
        <v>31010</v>
      </c>
      <c r="T138" s="19" t="s">
        <v>417</v>
      </c>
    </row>
    <row r="139" spans="16:20">
      <c r="P139" s="18" t="s">
        <v>418</v>
      </c>
      <c r="Q139" s="19" t="s">
        <v>417</v>
      </c>
      <c r="S139" s="18">
        <v>31020</v>
      </c>
      <c r="T139" s="19" t="s">
        <v>419</v>
      </c>
    </row>
    <row r="140" spans="16:20">
      <c r="P140" s="18" t="s">
        <v>420</v>
      </c>
      <c r="Q140" s="19" t="s">
        <v>419</v>
      </c>
      <c r="S140" s="18">
        <v>31030</v>
      </c>
      <c r="T140" s="19" t="s">
        <v>421</v>
      </c>
    </row>
    <row r="141" spans="16:20">
      <c r="P141" s="18" t="s">
        <v>422</v>
      </c>
      <c r="Q141" s="19" t="s">
        <v>421</v>
      </c>
      <c r="S141" s="18">
        <v>31040</v>
      </c>
      <c r="T141" s="19" t="s">
        <v>423</v>
      </c>
    </row>
    <row r="142" spans="16:20">
      <c r="P142" s="18" t="s">
        <v>424</v>
      </c>
      <c r="Q142" s="19" t="s">
        <v>423</v>
      </c>
      <c r="S142" s="18">
        <v>31050</v>
      </c>
      <c r="T142" s="19" t="s">
        <v>425</v>
      </c>
    </row>
    <row r="143" spans="16:20">
      <c r="P143" s="18" t="s">
        <v>426</v>
      </c>
      <c r="Q143" s="19" t="s">
        <v>425</v>
      </c>
      <c r="S143" s="18">
        <v>31060</v>
      </c>
      <c r="T143" s="19" t="s">
        <v>427</v>
      </c>
    </row>
    <row r="144" spans="16:20">
      <c r="P144" s="18" t="s">
        <v>428</v>
      </c>
      <c r="Q144" s="19" t="s">
        <v>427</v>
      </c>
      <c r="S144" s="18">
        <v>31070</v>
      </c>
      <c r="T144" s="19" t="s">
        <v>429</v>
      </c>
    </row>
    <row r="145" spans="16:20">
      <c r="P145" s="18" t="s">
        <v>430</v>
      </c>
      <c r="Q145" s="19" t="s">
        <v>429</v>
      </c>
      <c r="S145" s="18">
        <v>31080</v>
      </c>
      <c r="T145" s="19" t="s">
        <v>431</v>
      </c>
    </row>
    <row r="146" spans="16:20">
      <c r="P146" s="18" t="s">
        <v>432</v>
      </c>
      <c r="Q146" s="19" t="s">
        <v>431</v>
      </c>
      <c r="S146" s="18">
        <v>31090</v>
      </c>
      <c r="T146" s="19" t="s">
        <v>433</v>
      </c>
    </row>
    <row r="147" spans="16:20">
      <c r="P147" s="18" t="s">
        <v>434</v>
      </c>
      <c r="Q147" s="19" t="s">
        <v>433</v>
      </c>
      <c r="S147" s="18">
        <v>31100</v>
      </c>
      <c r="T147" s="19" t="s">
        <v>435</v>
      </c>
    </row>
    <row r="148" spans="16:20">
      <c r="P148" s="18" t="s">
        <v>436</v>
      </c>
      <c r="Q148" s="19" t="s">
        <v>435</v>
      </c>
      <c r="S148" s="18">
        <v>31110</v>
      </c>
      <c r="T148" s="19" t="s">
        <v>437</v>
      </c>
    </row>
    <row r="149" spans="16:20">
      <c r="P149" s="18" t="s">
        <v>438</v>
      </c>
      <c r="Q149" s="19" t="s">
        <v>437</v>
      </c>
      <c r="S149" s="18">
        <v>31120</v>
      </c>
      <c r="T149" s="19" t="s">
        <v>439</v>
      </c>
    </row>
    <row r="150" spans="16:20">
      <c r="P150" s="18" t="s">
        <v>440</v>
      </c>
      <c r="Q150" s="19" t="s">
        <v>439</v>
      </c>
      <c r="S150" s="18">
        <v>31130</v>
      </c>
      <c r="T150" s="19" t="s">
        <v>441</v>
      </c>
    </row>
    <row r="151" spans="16:20">
      <c r="P151" s="18" t="s">
        <v>442</v>
      </c>
      <c r="Q151" s="19" t="s">
        <v>441</v>
      </c>
      <c r="S151" s="18">
        <v>31140</v>
      </c>
      <c r="T151" s="19" t="s">
        <v>443</v>
      </c>
    </row>
    <row r="152" spans="16:20">
      <c r="P152" s="18" t="s">
        <v>444</v>
      </c>
      <c r="Q152" s="19" t="s">
        <v>443</v>
      </c>
      <c r="S152" s="18">
        <v>32010</v>
      </c>
      <c r="T152" s="19" t="s">
        <v>445</v>
      </c>
    </row>
    <row r="153" spans="16:20">
      <c r="P153" s="18" t="s">
        <v>446</v>
      </c>
      <c r="Q153" s="19" t="s">
        <v>445</v>
      </c>
      <c r="S153" s="18">
        <v>32020</v>
      </c>
      <c r="T153" s="19" t="s">
        <v>447</v>
      </c>
    </row>
    <row r="154" spans="16:20">
      <c r="P154" s="18" t="s">
        <v>448</v>
      </c>
      <c r="Q154" s="19" t="s">
        <v>447</v>
      </c>
      <c r="S154" s="18">
        <v>32030</v>
      </c>
      <c r="T154" s="19" t="s">
        <v>449</v>
      </c>
    </row>
    <row r="155" spans="16:20">
      <c r="P155" s="18" t="s">
        <v>450</v>
      </c>
      <c r="Q155" s="19" t="s">
        <v>449</v>
      </c>
      <c r="S155" s="18">
        <v>32040</v>
      </c>
      <c r="T155" s="19" t="s">
        <v>451</v>
      </c>
    </row>
    <row r="156" spans="16:20">
      <c r="P156" s="18" t="s">
        <v>452</v>
      </c>
      <c r="Q156" s="19" t="s">
        <v>451</v>
      </c>
      <c r="S156" s="18">
        <v>32050</v>
      </c>
      <c r="T156" s="19" t="s">
        <v>453</v>
      </c>
    </row>
    <row r="157" spans="16:20">
      <c r="P157" s="18" t="s">
        <v>454</v>
      </c>
      <c r="Q157" s="19" t="s">
        <v>453</v>
      </c>
      <c r="S157" s="18">
        <v>32060</v>
      </c>
      <c r="T157" s="19" t="s">
        <v>455</v>
      </c>
    </row>
    <row r="158" spans="16:20">
      <c r="P158" s="18" t="s">
        <v>456</v>
      </c>
      <c r="Q158" s="19" t="s">
        <v>455</v>
      </c>
      <c r="S158" s="18">
        <v>32070</v>
      </c>
      <c r="T158" s="19" t="s">
        <v>457</v>
      </c>
    </row>
    <row r="159" spans="16:20">
      <c r="P159" s="18" t="s">
        <v>458</v>
      </c>
      <c r="Q159" s="19" t="s">
        <v>457</v>
      </c>
      <c r="S159" s="18">
        <v>32080</v>
      </c>
      <c r="T159" s="19" t="s">
        <v>459</v>
      </c>
    </row>
    <row r="160" spans="16:20">
      <c r="P160" s="18" t="s">
        <v>460</v>
      </c>
      <c r="Q160" s="19" t="s">
        <v>459</v>
      </c>
      <c r="S160" s="18">
        <v>32090</v>
      </c>
      <c r="T160" s="19" t="s">
        <v>461</v>
      </c>
    </row>
    <row r="161" spans="16:20">
      <c r="P161" s="18" t="s">
        <v>462</v>
      </c>
      <c r="Q161" s="19" t="s">
        <v>461</v>
      </c>
      <c r="S161" s="18">
        <v>32100</v>
      </c>
      <c r="T161" s="19" t="s">
        <v>463</v>
      </c>
    </row>
    <row r="162" spans="16:20">
      <c r="P162" s="18" t="s">
        <v>464</v>
      </c>
      <c r="Q162" s="19" t="s">
        <v>463</v>
      </c>
      <c r="S162" s="18">
        <v>32110</v>
      </c>
      <c r="T162" s="19" t="s">
        <v>465</v>
      </c>
    </row>
    <row r="163" spans="16:20">
      <c r="P163" s="18" t="s">
        <v>466</v>
      </c>
      <c r="Q163" s="19" t="s">
        <v>465</v>
      </c>
      <c r="S163" s="18">
        <v>32120</v>
      </c>
      <c r="T163" s="19" t="s">
        <v>467</v>
      </c>
    </row>
    <row r="164" spans="16:20">
      <c r="P164" s="18" t="s">
        <v>468</v>
      </c>
      <c r="Q164" s="19" t="s">
        <v>467</v>
      </c>
      <c r="S164" s="18">
        <v>32130</v>
      </c>
      <c r="T164" s="19" t="s">
        <v>469</v>
      </c>
    </row>
    <row r="165" spans="16:20">
      <c r="P165" s="18" t="s">
        <v>470</v>
      </c>
      <c r="Q165" s="19" t="s">
        <v>469</v>
      </c>
      <c r="S165" s="18">
        <v>32140</v>
      </c>
      <c r="T165" s="19" t="s">
        <v>471</v>
      </c>
    </row>
    <row r="166" spans="16:20">
      <c r="P166" s="18" t="s">
        <v>472</v>
      </c>
      <c r="Q166" s="19" t="s">
        <v>471</v>
      </c>
      <c r="S166" s="18">
        <v>33010</v>
      </c>
      <c r="T166" s="19" t="s">
        <v>473</v>
      </c>
    </row>
    <row r="167" spans="16:20">
      <c r="P167" s="18" t="s">
        <v>474</v>
      </c>
      <c r="Q167" s="19" t="s">
        <v>473</v>
      </c>
      <c r="S167" s="18">
        <v>33020</v>
      </c>
      <c r="T167" s="19" t="s">
        <v>475</v>
      </c>
    </row>
    <row r="168" spans="16:20">
      <c r="P168" s="18" t="s">
        <v>476</v>
      </c>
      <c r="Q168" s="19" t="s">
        <v>475</v>
      </c>
      <c r="S168" s="18">
        <v>34010</v>
      </c>
      <c r="T168" s="19" t="s">
        <v>477</v>
      </c>
    </row>
    <row r="169" spans="16:20">
      <c r="P169" s="18" t="s">
        <v>478</v>
      </c>
      <c r="Q169" s="19" t="s">
        <v>477</v>
      </c>
      <c r="S169" s="18">
        <v>35010</v>
      </c>
      <c r="T169" s="19" t="s">
        <v>195</v>
      </c>
    </row>
    <row r="170" spans="16:20">
      <c r="P170" s="18" t="s">
        <v>479</v>
      </c>
      <c r="Q170" s="19" t="s">
        <v>195</v>
      </c>
      <c r="S170" s="18">
        <v>36010</v>
      </c>
      <c r="T170" s="19" t="s">
        <v>480</v>
      </c>
    </row>
    <row r="171" spans="16:20">
      <c r="P171" s="18" t="s">
        <v>481</v>
      </c>
      <c r="Q171" s="19" t="s">
        <v>480</v>
      </c>
      <c r="S171" s="18">
        <v>36020</v>
      </c>
      <c r="T171" s="19" t="s">
        <v>482</v>
      </c>
    </row>
    <row r="172" spans="16:20">
      <c r="P172" s="18" t="s">
        <v>483</v>
      </c>
      <c r="Q172" s="19" t="s">
        <v>482</v>
      </c>
      <c r="S172" s="18">
        <v>37010</v>
      </c>
      <c r="T172" s="19" t="s">
        <v>203</v>
      </c>
    </row>
    <row r="173" spans="16:20">
      <c r="P173" s="18" t="s">
        <v>484</v>
      </c>
      <c r="Q173" s="19" t="s">
        <v>203</v>
      </c>
      <c r="S173" s="38">
        <v>40110</v>
      </c>
      <c r="T173" s="39" t="s">
        <v>414</v>
      </c>
    </row>
    <row r="174" spans="16:20">
      <c r="P174" s="38" t="s">
        <v>485</v>
      </c>
      <c r="Q174" s="39" t="s">
        <v>414</v>
      </c>
      <c r="S174" s="38">
        <v>40210</v>
      </c>
      <c r="T174" s="39" t="s">
        <v>486</v>
      </c>
    </row>
    <row r="175" spans="16:20">
      <c r="P175" s="38" t="s">
        <v>487</v>
      </c>
      <c r="Q175" s="39" t="s">
        <v>486</v>
      </c>
      <c r="S175" s="38">
        <v>40220</v>
      </c>
      <c r="T175" s="39" t="s">
        <v>488</v>
      </c>
    </row>
    <row r="176" spans="16:20">
      <c r="P176" s="38" t="s">
        <v>489</v>
      </c>
      <c r="Q176" s="39" t="s">
        <v>488</v>
      </c>
      <c r="S176" s="38">
        <v>40310</v>
      </c>
      <c r="T176" s="39" t="s">
        <v>216</v>
      </c>
    </row>
    <row r="177" spans="16:20">
      <c r="P177" s="38" t="s">
        <v>490</v>
      </c>
      <c r="Q177" s="39" t="s">
        <v>216</v>
      </c>
      <c r="S177" s="38">
        <v>40410</v>
      </c>
      <c r="T177" s="39" t="s">
        <v>491</v>
      </c>
    </row>
    <row r="178" spans="16:20">
      <c r="P178" s="38" t="s">
        <v>492</v>
      </c>
      <c r="Q178" s="39" t="s">
        <v>491</v>
      </c>
      <c r="S178" s="38">
        <v>40420</v>
      </c>
      <c r="T178" s="39" t="s">
        <v>493</v>
      </c>
    </row>
    <row r="179" spans="16:20">
      <c r="P179" s="38" t="s">
        <v>494</v>
      </c>
      <c r="Q179" s="39" t="s">
        <v>493</v>
      </c>
      <c r="S179" s="38">
        <v>40430</v>
      </c>
      <c r="T179" s="39" t="s">
        <v>495</v>
      </c>
    </row>
    <row r="180" spans="16:20">
      <c r="P180" s="38" t="s">
        <v>496</v>
      </c>
      <c r="Q180" s="39" t="s">
        <v>495</v>
      </c>
      <c r="S180" s="38">
        <v>40440</v>
      </c>
      <c r="T180" s="39" t="s">
        <v>497</v>
      </c>
    </row>
    <row r="181" spans="16:20">
      <c r="P181" s="38" t="s">
        <v>498</v>
      </c>
      <c r="Q181" s="39" t="s">
        <v>497</v>
      </c>
      <c r="S181" s="38">
        <v>40450</v>
      </c>
      <c r="T181" s="39" t="s">
        <v>499</v>
      </c>
    </row>
    <row r="182" spans="16:20">
      <c r="P182" s="38" t="s">
        <v>500</v>
      </c>
      <c r="Q182" s="39" t="s">
        <v>499</v>
      </c>
      <c r="S182" s="38">
        <v>40510</v>
      </c>
      <c r="T182" s="39" t="s">
        <v>501</v>
      </c>
    </row>
    <row r="183" spans="16:20">
      <c r="P183" s="38" t="s">
        <v>502</v>
      </c>
      <c r="Q183" s="39" t="s">
        <v>501</v>
      </c>
      <c r="S183" s="38">
        <v>40520</v>
      </c>
      <c r="T183" s="39" t="s">
        <v>503</v>
      </c>
    </row>
    <row r="184" spans="16:20">
      <c r="P184" s="38" t="s">
        <v>504</v>
      </c>
      <c r="Q184" s="39" t="s">
        <v>503</v>
      </c>
      <c r="S184" s="38">
        <v>40530</v>
      </c>
      <c r="T184" s="39" t="s">
        <v>505</v>
      </c>
    </row>
    <row r="185" spans="16:20">
      <c r="P185" s="38" t="s">
        <v>506</v>
      </c>
      <c r="Q185" s="39" t="s">
        <v>505</v>
      </c>
      <c r="S185" s="38">
        <v>40540</v>
      </c>
      <c r="T185" s="39" t="s">
        <v>507</v>
      </c>
    </row>
    <row r="186" spans="16:20">
      <c r="P186" s="38" t="s">
        <v>508</v>
      </c>
      <c r="Q186" s="39" t="s">
        <v>507</v>
      </c>
      <c r="S186" s="38">
        <v>40610</v>
      </c>
      <c r="T186" s="39" t="s">
        <v>509</v>
      </c>
    </row>
    <row r="187" spans="16:20">
      <c r="P187" s="38" t="s">
        <v>510</v>
      </c>
      <c r="Q187" s="39" t="s">
        <v>509</v>
      </c>
      <c r="S187" s="38">
        <v>40620</v>
      </c>
      <c r="T187" s="39" t="s">
        <v>511</v>
      </c>
    </row>
    <row r="188" spans="16:20">
      <c r="P188" s="38" t="s">
        <v>512</v>
      </c>
      <c r="Q188" s="39" t="s">
        <v>511</v>
      </c>
      <c r="S188" s="38">
        <v>40710</v>
      </c>
      <c r="T188" s="39" t="s">
        <v>234</v>
      </c>
    </row>
    <row r="189" spans="16:20">
      <c r="P189" s="38" t="s">
        <v>513</v>
      </c>
      <c r="Q189" s="39" t="s">
        <v>234</v>
      </c>
      <c r="S189" s="38">
        <v>40810</v>
      </c>
      <c r="T189" s="39" t="s">
        <v>237</v>
      </c>
    </row>
    <row r="190" spans="16:20">
      <c r="P190" s="38" t="s">
        <v>514</v>
      </c>
      <c r="Q190" s="39" t="s">
        <v>237</v>
      </c>
      <c r="S190" s="38">
        <v>40910</v>
      </c>
      <c r="T190" s="39" t="s">
        <v>240</v>
      </c>
    </row>
    <row r="191" spans="16:20">
      <c r="P191" s="38" t="s">
        <v>515</v>
      </c>
      <c r="Q191" s="39" t="s">
        <v>240</v>
      </c>
      <c r="S191" s="38">
        <v>41010</v>
      </c>
      <c r="T191" s="39" t="s">
        <v>243</v>
      </c>
    </row>
    <row r="192" spans="16:20">
      <c r="P192" s="38" t="s">
        <v>516</v>
      </c>
      <c r="Q192" s="39" t="s">
        <v>243</v>
      </c>
      <c r="S192" s="38">
        <v>41110</v>
      </c>
      <c r="T192" s="39" t="s">
        <v>203</v>
      </c>
    </row>
    <row r="193" spans="16:20">
      <c r="P193" s="38" t="s">
        <v>517</v>
      </c>
      <c r="Q193" s="39" t="s">
        <v>203</v>
      </c>
      <c r="S193" s="20">
        <v>50110</v>
      </c>
      <c r="T193" s="21" t="s">
        <v>414</v>
      </c>
    </row>
    <row r="194" spans="16:20">
      <c r="P194" s="20" t="s">
        <v>518</v>
      </c>
      <c r="Q194" s="21" t="s">
        <v>414</v>
      </c>
      <c r="S194" s="20">
        <v>50210</v>
      </c>
      <c r="T194" s="21" t="s">
        <v>175</v>
      </c>
    </row>
    <row r="195" spans="16:20">
      <c r="P195" s="20" t="s">
        <v>519</v>
      </c>
      <c r="Q195" s="21" t="s">
        <v>175</v>
      </c>
      <c r="S195" s="20">
        <v>50310</v>
      </c>
      <c r="T195" s="21" t="s">
        <v>252</v>
      </c>
    </row>
    <row r="196" spans="16:20">
      <c r="P196" s="20" t="s">
        <v>520</v>
      </c>
      <c r="Q196" s="21" t="s">
        <v>252</v>
      </c>
      <c r="S196" s="20">
        <v>50410</v>
      </c>
      <c r="T196" s="21" t="s">
        <v>256</v>
      </c>
    </row>
    <row r="197" spans="16:20">
      <c r="P197" s="20" t="s">
        <v>521</v>
      </c>
      <c r="Q197" s="21" t="s">
        <v>256</v>
      </c>
      <c r="S197" s="20">
        <v>50510</v>
      </c>
      <c r="T197" s="21" t="s">
        <v>259</v>
      </c>
    </row>
    <row r="198" spans="16:20">
      <c r="P198" s="20" t="s">
        <v>522</v>
      </c>
      <c r="Q198" s="21" t="s">
        <v>259</v>
      </c>
      <c r="S198" s="20">
        <v>50610</v>
      </c>
      <c r="T198" s="21" t="s">
        <v>261</v>
      </c>
    </row>
    <row r="199" spans="16:20">
      <c r="P199" s="20" t="s">
        <v>523</v>
      </c>
      <c r="Q199" s="21" t="s">
        <v>261</v>
      </c>
      <c r="S199" s="20">
        <v>50710</v>
      </c>
      <c r="T199" s="21" t="s">
        <v>263</v>
      </c>
    </row>
    <row r="200" spans="16:20">
      <c r="P200" s="20" t="s">
        <v>524</v>
      </c>
      <c r="Q200" s="21" t="s">
        <v>263</v>
      </c>
      <c r="S200" s="20">
        <v>50810</v>
      </c>
      <c r="T200" s="21" t="s">
        <v>266</v>
      </c>
    </row>
    <row r="201" spans="16:20">
      <c r="P201" s="20" t="s">
        <v>525</v>
      </c>
      <c r="Q201" s="21" t="s">
        <v>266</v>
      </c>
      <c r="S201" s="20">
        <v>50910</v>
      </c>
      <c r="T201" s="21" t="s">
        <v>269</v>
      </c>
    </row>
    <row r="202" spans="16:20">
      <c r="P202" s="20" t="s">
        <v>526</v>
      </c>
      <c r="Q202" s="21" t="s">
        <v>269</v>
      </c>
      <c r="S202" s="20">
        <v>51010</v>
      </c>
      <c r="T202" s="21" t="s">
        <v>203</v>
      </c>
    </row>
    <row r="203" spans="16:20">
      <c r="P203" s="20" t="s">
        <v>527</v>
      </c>
      <c r="Q203" s="21" t="s">
        <v>203</v>
      </c>
      <c r="S203" s="22">
        <v>60110</v>
      </c>
      <c r="T203" s="23" t="s">
        <v>72</v>
      </c>
    </row>
    <row r="204" spans="16:20">
      <c r="P204" s="22" t="s">
        <v>528</v>
      </c>
      <c r="Q204" s="23" t="s">
        <v>72</v>
      </c>
      <c r="S204" s="22">
        <v>60210</v>
      </c>
      <c r="T204" s="23" t="s">
        <v>75</v>
      </c>
    </row>
    <row r="205" spans="16:20">
      <c r="P205" s="22" t="s">
        <v>529</v>
      </c>
      <c r="Q205" s="23" t="s">
        <v>75</v>
      </c>
      <c r="S205" s="22">
        <v>60310</v>
      </c>
      <c r="T205" s="23" t="s">
        <v>216</v>
      </c>
    </row>
    <row r="206" spans="16:20">
      <c r="P206" s="22" t="s">
        <v>530</v>
      </c>
      <c r="Q206" s="23" t="s">
        <v>216</v>
      </c>
      <c r="S206" s="22">
        <v>60410</v>
      </c>
      <c r="T206" s="23" t="s">
        <v>280</v>
      </c>
    </row>
    <row r="207" spans="16:20">
      <c r="P207" s="22" t="s">
        <v>531</v>
      </c>
      <c r="Q207" s="23" t="s">
        <v>280</v>
      </c>
      <c r="S207" s="22">
        <v>60510</v>
      </c>
      <c r="T207" s="23" t="s">
        <v>283</v>
      </c>
    </row>
    <row r="208" spans="16:20">
      <c r="P208" s="22" t="s">
        <v>532</v>
      </c>
      <c r="Q208" s="23" t="s">
        <v>283</v>
      </c>
      <c r="S208" s="22">
        <v>60610</v>
      </c>
      <c r="T208" s="23" t="s">
        <v>286</v>
      </c>
    </row>
    <row r="209" spans="16:20">
      <c r="P209" s="22" t="s">
        <v>533</v>
      </c>
      <c r="Q209" s="23" t="s">
        <v>286</v>
      </c>
      <c r="S209" s="22">
        <v>60710</v>
      </c>
      <c r="T209" s="23" t="s">
        <v>289</v>
      </c>
    </row>
    <row r="210" spans="16:20">
      <c r="P210" s="22" t="s">
        <v>534</v>
      </c>
      <c r="Q210" s="23" t="s">
        <v>289</v>
      </c>
      <c r="S210" s="22">
        <v>60810</v>
      </c>
      <c r="T210" s="23" t="s">
        <v>292</v>
      </c>
    </row>
    <row r="211" spans="16:20">
      <c r="P211" s="22" t="s">
        <v>535</v>
      </c>
      <c r="Q211" s="23" t="s">
        <v>292</v>
      </c>
      <c r="S211" s="22">
        <v>60910</v>
      </c>
      <c r="T211" s="23" t="s">
        <v>295</v>
      </c>
    </row>
    <row r="212" spans="16:20">
      <c r="P212" s="22" t="s">
        <v>536</v>
      </c>
      <c r="Q212" s="23" t="s">
        <v>295</v>
      </c>
      <c r="S212" s="22">
        <v>61010</v>
      </c>
      <c r="T212" s="23" t="s">
        <v>298</v>
      </c>
    </row>
    <row r="213" spans="16:20">
      <c r="P213" s="22" t="s">
        <v>537</v>
      </c>
      <c r="Q213" s="23" t="s">
        <v>298</v>
      </c>
      <c r="S213" s="22">
        <v>61110</v>
      </c>
      <c r="T213" s="23" t="s">
        <v>301</v>
      </c>
    </row>
    <row r="214" spans="16:20">
      <c r="P214" s="22" t="s">
        <v>538</v>
      </c>
      <c r="Q214" s="23" t="s">
        <v>301</v>
      </c>
      <c r="S214" s="22">
        <v>61210</v>
      </c>
      <c r="T214" s="23" t="s">
        <v>304</v>
      </c>
    </row>
    <row r="215" spans="16:20">
      <c r="P215" s="22" t="s">
        <v>539</v>
      </c>
      <c r="Q215" s="23" t="s">
        <v>304</v>
      </c>
      <c r="S215" s="22">
        <v>61310</v>
      </c>
      <c r="T215" s="23" t="s">
        <v>307</v>
      </c>
    </row>
    <row r="216" spans="16:20">
      <c r="P216" s="22" t="s">
        <v>540</v>
      </c>
      <c r="Q216" s="23" t="s">
        <v>307</v>
      </c>
      <c r="S216" s="22">
        <v>61410</v>
      </c>
      <c r="T216" s="23" t="s">
        <v>309</v>
      </c>
    </row>
    <row r="217" spans="16:20">
      <c r="P217" s="22" t="s">
        <v>541</v>
      </c>
      <c r="Q217" s="23" t="s">
        <v>309</v>
      </c>
      <c r="R217" s="3"/>
      <c r="S217" s="31">
        <v>70110</v>
      </c>
      <c r="T217" s="32" t="s">
        <v>72</v>
      </c>
    </row>
    <row r="218" spans="16:20">
      <c r="P218" s="31" t="s">
        <v>542</v>
      </c>
      <c r="Q218" s="32" t="s">
        <v>72</v>
      </c>
      <c r="S218" s="31">
        <v>70210</v>
      </c>
      <c r="T218" s="32" t="s">
        <v>75</v>
      </c>
    </row>
    <row r="219" spans="16:20">
      <c r="P219" s="31" t="s">
        <v>543</v>
      </c>
      <c r="Q219" s="32" t="s">
        <v>75</v>
      </c>
      <c r="S219" s="31">
        <v>70310</v>
      </c>
      <c r="T219" s="32" t="s">
        <v>216</v>
      </c>
    </row>
    <row r="220" spans="16:20">
      <c r="P220" s="31" t="s">
        <v>544</v>
      </c>
      <c r="Q220" s="32" t="s">
        <v>216</v>
      </c>
      <c r="S220" s="31">
        <v>70410</v>
      </c>
      <c r="T220" s="32" t="s">
        <v>280</v>
      </c>
    </row>
    <row r="221" spans="16:20">
      <c r="P221" s="31" t="s">
        <v>545</v>
      </c>
      <c r="Q221" s="32" t="s">
        <v>280</v>
      </c>
      <c r="S221" s="31">
        <v>70510</v>
      </c>
      <c r="T221" s="32" t="s">
        <v>283</v>
      </c>
    </row>
    <row r="222" spans="16:20">
      <c r="P222" s="31" t="s">
        <v>546</v>
      </c>
      <c r="Q222" s="32" t="s">
        <v>283</v>
      </c>
      <c r="S222" s="31">
        <v>70610</v>
      </c>
      <c r="T222" s="32" t="s">
        <v>286</v>
      </c>
    </row>
    <row r="223" spans="16:20">
      <c r="P223" s="31" t="s">
        <v>547</v>
      </c>
      <c r="Q223" s="32" t="s">
        <v>286</v>
      </c>
      <c r="S223" s="31">
        <v>70710</v>
      </c>
      <c r="T223" s="32" t="s">
        <v>548</v>
      </c>
    </row>
    <row r="224" spans="16:20">
      <c r="P224" s="31" t="s">
        <v>549</v>
      </c>
      <c r="Q224" s="32" t="s">
        <v>548</v>
      </c>
      <c r="S224" s="31">
        <v>70720</v>
      </c>
      <c r="T224" s="32" t="s">
        <v>550</v>
      </c>
    </row>
    <row r="225" spans="16:20">
      <c r="P225" s="31" t="s">
        <v>551</v>
      </c>
      <c r="Q225" s="32" t="s">
        <v>550</v>
      </c>
      <c r="S225" s="31">
        <v>70730</v>
      </c>
      <c r="T225" s="32" t="s">
        <v>552</v>
      </c>
    </row>
    <row r="226" spans="16:20">
      <c r="P226" s="31" t="s">
        <v>553</v>
      </c>
      <c r="Q226" s="32" t="s">
        <v>552</v>
      </c>
      <c r="S226" s="31">
        <v>70740</v>
      </c>
      <c r="T226" s="32" t="s">
        <v>554</v>
      </c>
    </row>
    <row r="227" spans="16:20">
      <c r="P227" s="31" t="s">
        <v>555</v>
      </c>
      <c r="Q227" s="32" t="s">
        <v>554</v>
      </c>
      <c r="S227" s="31">
        <v>70750</v>
      </c>
      <c r="T227" s="32" t="s">
        <v>556</v>
      </c>
    </row>
    <row r="228" spans="16:20">
      <c r="P228" s="31" t="s">
        <v>557</v>
      </c>
      <c r="Q228" s="32" t="s">
        <v>556</v>
      </c>
      <c r="S228" s="31">
        <v>70760</v>
      </c>
      <c r="T228" s="32" t="s">
        <v>558</v>
      </c>
    </row>
    <row r="229" spans="16:20">
      <c r="P229" s="31" t="s">
        <v>559</v>
      </c>
      <c r="Q229" s="32" t="s">
        <v>558</v>
      </c>
      <c r="S229" s="31">
        <v>70810</v>
      </c>
      <c r="T229" s="32" t="s">
        <v>326</v>
      </c>
    </row>
    <row r="230" spans="16:20">
      <c r="P230" s="31" t="s">
        <v>560</v>
      </c>
      <c r="Q230" s="32" t="s">
        <v>326</v>
      </c>
      <c r="S230" s="31">
        <v>70910</v>
      </c>
      <c r="T230" s="32" t="s">
        <v>307</v>
      </c>
    </row>
    <row r="231" spans="16:20">
      <c r="P231" s="31" t="s">
        <v>561</v>
      </c>
      <c r="Q231" s="32" t="s">
        <v>307</v>
      </c>
      <c r="S231" s="31">
        <v>71010</v>
      </c>
      <c r="T231" s="32" t="s">
        <v>309</v>
      </c>
    </row>
    <row r="232" spans="16:20">
      <c r="P232" s="31" t="s">
        <v>562</v>
      </c>
      <c r="Q232" s="32" t="s">
        <v>309</v>
      </c>
      <c r="S232" s="33">
        <v>80010</v>
      </c>
      <c r="T232" s="34" t="s">
        <v>333</v>
      </c>
    </row>
    <row r="233" spans="16:20">
      <c r="P233" s="33" t="s">
        <v>563</v>
      </c>
      <c r="Q233" s="34" t="s">
        <v>333</v>
      </c>
      <c r="S233" s="33">
        <v>80110</v>
      </c>
      <c r="T233" s="34" t="s">
        <v>336</v>
      </c>
    </row>
    <row r="234" spans="16:20">
      <c r="P234" s="33" t="s">
        <v>564</v>
      </c>
      <c r="Q234" s="34" t="s">
        <v>336</v>
      </c>
      <c r="S234" s="35">
        <v>99110</v>
      </c>
      <c r="T234" s="36" t="s">
        <v>565</v>
      </c>
    </row>
    <row r="235" spans="16:20">
      <c r="P235" s="35" t="s">
        <v>566</v>
      </c>
      <c r="Q235" s="36" t="s">
        <v>565</v>
      </c>
      <c r="S235" s="35">
        <v>99120</v>
      </c>
      <c r="T235" s="36" t="s">
        <v>567</v>
      </c>
    </row>
    <row r="236" spans="16:20">
      <c r="P236" s="35" t="s">
        <v>568</v>
      </c>
      <c r="Q236" s="36" t="s">
        <v>567</v>
      </c>
      <c r="R236" s="3"/>
      <c r="S236" s="35">
        <v>99130</v>
      </c>
      <c r="T236" s="36" t="s">
        <v>569</v>
      </c>
    </row>
    <row r="237" spans="16:20">
      <c r="P237" s="35" t="s">
        <v>570</v>
      </c>
      <c r="Q237" s="36" t="s">
        <v>569</v>
      </c>
      <c r="S237" s="35">
        <v>99140</v>
      </c>
      <c r="T237" s="36" t="s">
        <v>571</v>
      </c>
    </row>
    <row r="238" spans="16:20">
      <c r="P238" s="35" t="s">
        <v>572</v>
      </c>
      <c r="Q238" s="36" t="s">
        <v>571</v>
      </c>
      <c r="S238" s="35">
        <v>99150</v>
      </c>
      <c r="T238" s="36" t="s">
        <v>573</v>
      </c>
    </row>
    <row r="239" spans="16:20">
      <c r="P239" s="35" t="s">
        <v>574</v>
      </c>
      <c r="Q239" s="36" t="s">
        <v>573</v>
      </c>
      <c r="S239" s="35">
        <v>99160</v>
      </c>
      <c r="T239" s="36" t="s">
        <v>575</v>
      </c>
    </row>
    <row r="240" spans="16:20">
      <c r="P240" s="35" t="s">
        <v>576</v>
      </c>
      <c r="Q240" s="36" t="s">
        <v>575</v>
      </c>
      <c r="S240" s="35">
        <v>99170</v>
      </c>
      <c r="T240" s="36" t="s">
        <v>577</v>
      </c>
    </row>
    <row r="241" spans="16:20">
      <c r="P241" s="35" t="s">
        <v>578</v>
      </c>
      <c r="Q241" s="36" t="s">
        <v>577</v>
      </c>
      <c r="S241" s="35">
        <v>99180</v>
      </c>
      <c r="T241" s="36" t="s">
        <v>579</v>
      </c>
    </row>
    <row r="242" spans="16:20">
      <c r="P242" s="35" t="s">
        <v>580</v>
      </c>
      <c r="Q242" s="36" t="s">
        <v>579</v>
      </c>
      <c r="S242" s="35">
        <v>99190</v>
      </c>
      <c r="T242" s="36" t="s">
        <v>581</v>
      </c>
    </row>
    <row r="243" spans="16:20">
      <c r="P243" s="35" t="s">
        <v>582</v>
      </c>
      <c r="Q243" s="36" t="s">
        <v>581</v>
      </c>
      <c r="S243" s="35">
        <v>99200</v>
      </c>
      <c r="T243" s="36" t="s">
        <v>583</v>
      </c>
    </row>
    <row r="244" spans="16:20">
      <c r="P244" s="35" t="s">
        <v>584</v>
      </c>
      <c r="Q244" s="36" t="s">
        <v>583</v>
      </c>
      <c r="S244" s="35">
        <v>99210</v>
      </c>
      <c r="T244" s="36" t="s">
        <v>585</v>
      </c>
    </row>
    <row r="245" spans="16:20">
      <c r="P245" s="35" t="s">
        <v>586</v>
      </c>
      <c r="Q245" s="36" t="s">
        <v>585</v>
      </c>
      <c r="S245" s="35">
        <v>99220</v>
      </c>
      <c r="T245" s="36" t="s">
        <v>587</v>
      </c>
    </row>
    <row r="246" spans="16:20">
      <c r="P246" s="35" t="s">
        <v>588</v>
      </c>
      <c r="Q246" s="36" t="s">
        <v>587</v>
      </c>
      <c r="S246" s="35">
        <v>99230</v>
      </c>
      <c r="T246" s="36" t="s">
        <v>589</v>
      </c>
    </row>
    <row r="247" spans="16:20">
      <c r="P247" s="35" t="s">
        <v>590</v>
      </c>
      <c r="Q247" s="36" t="s">
        <v>589</v>
      </c>
      <c r="S247" s="35">
        <v>99240</v>
      </c>
      <c r="T247" s="36" t="s">
        <v>591</v>
      </c>
    </row>
    <row r="248" spans="16:20">
      <c r="P248" s="35" t="s">
        <v>592</v>
      </c>
      <c r="Q248" s="36" t="s">
        <v>591</v>
      </c>
      <c r="S248" s="35">
        <v>99510</v>
      </c>
      <c r="T248" s="36" t="s">
        <v>593</v>
      </c>
    </row>
    <row r="249" spans="16:20">
      <c r="P249" s="35" t="s">
        <v>594</v>
      </c>
      <c r="Q249" s="36" t="s">
        <v>593</v>
      </c>
      <c r="S249" s="35">
        <v>99520</v>
      </c>
      <c r="T249" s="36" t="s">
        <v>595</v>
      </c>
    </row>
    <row r="250" spans="16:20">
      <c r="P250" s="35" t="s">
        <v>596</v>
      </c>
      <c r="Q250" s="36" t="s">
        <v>595</v>
      </c>
      <c r="S250" s="35">
        <v>99530</v>
      </c>
      <c r="T250" s="36" t="s">
        <v>597</v>
      </c>
    </row>
    <row r="251" spans="16:20">
      <c r="P251" s="35" t="s">
        <v>598</v>
      </c>
      <c r="Q251" s="36" t="s">
        <v>597</v>
      </c>
      <c r="S251" s="35">
        <v>99540</v>
      </c>
      <c r="T251" s="36" t="s">
        <v>599</v>
      </c>
    </row>
    <row r="252" spans="16:20">
      <c r="P252" s="35" t="s">
        <v>600</v>
      </c>
      <c r="Q252" s="36" t="s">
        <v>599</v>
      </c>
      <c r="S252" s="35">
        <v>99550</v>
      </c>
      <c r="T252" s="36" t="s">
        <v>601</v>
      </c>
    </row>
    <row r="253" spans="16:20">
      <c r="P253" s="35" t="s">
        <v>602</v>
      </c>
      <c r="Q253" s="36" t="s">
        <v>601</v>
      </c>
      <c r="S253" s="35">
        <v>99560</v>
      </c>
      <c r="T253" s="36" t="s">
        <v>603</v>
      </c>
    </row>
    <row r="254" spans="16:20">
      <c r="P254" s="35" t="s">
        <v>604</v>
      </c>
      <c r="Q254" s="36" t="s">
        <v>603</v>
      </c>
      <c r="S254" s="35">
        <v>99570</v>
      </c>
      <c r="T254" s="36" t="s">
        <v>605</v>
      </c>
    </row>
    <row r="255" spans="16:20">
      <c r="P255" s="35" t="s">
        <v>606</v>
      </c>
      <c r="Q255" s="36" t="s">
        <v>605</v>
      </c>
    </row>
  </sheetData>
  <mergeCells count="16">
    <mergeCell ref="I41:J41"/>
    <mergeCell ref="I42:J42"/>
    <mergeCell ref="A3:D3"/>
    <mergeCell ref="A5:H5"/>
    <mergeCell ref="J5:T5"/>
    <mergeCell ref="A4:D4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</mergeCells>
  <conditionalFormatting sqref="P9:P255">
    <cfRule type="duplicateValues" dxfId="13" priority="2"/>
  </conditionalFormatting>
  <conditionalFormatting sqref="Q136">
    <cfRule type="duplicateValues" dxfId="12" priority="1"/>
  </conditionalFormatting>
  <pageMargins left="0.70866141732283472" right="0.70866141732283472" top="0.48" bottom="0.74803149606299213" header="0.31496062992125984" footer="0.31496062992125984"/>
  <pageSetup paperSize="8" scale="37" fitToHeight="0" orientation="landscape" r:id="rId1"/>
  <headerFooter>
    <oddHeader>&amp;Rprinted: &amp;D,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6F60-6D19-46F2-BB2C-D1E545BC4C3B}">
  <dimension ref="A1"/>
  <sheetViews>
    <sheetView topLeftCell="A2" workbookViewId="0">
      <selection activeCell="K39" sqref="K39"/>
    </sheetView>
  </sheetViews>
  <sheetFormatPr defaultColWidth="9.140625" defaultRowHeight="14.4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CA73-E3F3-492B-8F99-35A89025DB9C}">
  <dimension ref="A1:K34"/>
  <sheetViews>
    <sheetView topLeftCell="B1" zoomScale="85" zoomScaleNormal="85" workbookViewId="0">
      <selection activeCell="K39" sqref="K39"/>
    </sheetView>
  </sheetViews>
  <sheetFormatPr defaultRowHeight="14.45"/>
  <cols>
    <col min="1" max="1" width="8.28515625" customWidth="1"/>
    <col min="2" max="2" width="34.42578125" bestFit="1" customWidth="1"/>
    <col min="3" max="3" width="15.140625" bestFit="1" customWidth="1"/>
    <col min="4" max="4" width="43.85546875" customWidth="1"/>
    <col min="5" max="5" width="14.7109375" bestFit="1" customWidth="1"/>
    <col min="6" max="6" width="56.28515625" customWidth="1"/>
    <col min="7" max="7" width="11" customWidth="1"/>
    <col min="8" max="8" width="5.85546875" style="67" bestFit="1" customWidth="1"/>
    <col min="9" max="9" width="14.5703125" bestFit="1" customWidth="1"/>
  </cols>
  <sheetData>
    <row r="1" spans="1:9">
      <c r="A1" s="73" t="s">
        <v>607</v>
      </c>
      <c r="B1" s="73" t="s">
        <v>608</v>
      </c>
      <c r="C1" s="73" t="s">
        <v>609</v>
      </c>
      <c r="D1" s="73" t="s">
        <v>610</v>
      </c>
      <c r="E1" s="73" t="s">
        <v>611</v>
      </c>
      <c r="F1" s="73" t="s">
        <v>612</v>
      </c>
      <c r="G1" s="73" t="s">
        <v>613</v>
      </c>
      <c r="H1" s="74" t="s">
        <v>614</v>
      </c>
      <c r="I1" s="73" t="s">
        <v>615</v>
      </c>
    </row>
    <row r="2" spans="1:9" ht="15.6">
      <c r="A2" s="69">
        <v>2</v>
      </c>
      <c r="B2" s="42" t="s">
        <v>28</v>
      </c>
      <c r="C2" s="72" t="s">
        <v>616</v>
      </c>
      <c r="D2" s="42" t="s">
        <v>28</v>
      </c>
      <c r="E2" s="42" t="s">
        <v>616</v>
      </c>
      <c r="F2" s="42" t="s">
        <v>28</v>
      </c>
      <c r="G2" s="42" t="str">
        <f t="shared" ref="G2:G34" si="0">A2&amp;C2&amp;E2</f>
        <v>20000</v>
      </c>
      <c r="H2" s="42">
        <v>3</v>
      </c>
      <c r="I2" s="42"/>
    </row>
    <row r="3" spans="1:9" ht="15.6">
      <c r="A3" s="69">
        <v>2</v>
      </c>
      <c r="B3" s="42" t="s">
        <v>28</v>
      </c>
      <c r="C3" s="59">
        <v>20</v>
      </c>
      <c r="D3" s="57" t="s">
        <v>152</v>
      </c>
      <c r="E3" s="57" t="s">
        <v>616</v>
      </c>
      <c r="F3" s="57" t="s">
        <v>152</v>
      </c>
      <c r="G3" s="57" t="str">
        <f t="shared" si="0"/>
        <v>22000</v>
      </c>
      <c r="H3" s="57">
        <v>4</v>
      </c>
      <c r="I3" s="57"/>
    </row>
    <row r="4" spans="1:9" ht="15.6">
      <c r="A4" s="69">
        <v>2</v>
      </c>
      <c r="B4" s="42" t="s">
        <v>28</v>
      </c>
      <c r="C4" s="59">
        <v>20</v>
      </c>
      <c r="D4" s="57" t="s">
        <v>152</v>
      </c>
      <c r="E4" s="49">
        <v>10</v>
      </c>
      <c r="F4" s="49" t="s">
        <v>152</v>
      </c>
      <c r="G4" s="49" t="str">
        <f t="shared" si="0"/>
        <v>22010</v>
      </c>
      <c r="H4" s="49">
        <v>5</v>
      </c>
      <c r="I4" s="49" t="s">
        <v>617</v>
      </c>
    </row>
    <row r="5" spans="1:9" ht="15.6">
      <c r="A5" s="69">
        <v>2</v>
      </c>
      <c r="B5" s="42" t="s">
        <v>28</v>
      </c>
      <c r="C5" s="59">
        <v>21</v>
      </c>
      <c r="D5" s="57" t="s">
        <v>157</v>
      </c>
      <c r="E5" s="57" t="s">
        <v>616</v>
      </c>
      <c r="F5" s="57" t="str">
        <f>D5</f>
        <v>Road to Lower Inlet / Outlet Structure</v>
      </c>
      <c r="G5" s="57" t="str">
        <f t="shared" si="0"/>
        <v>22100</v>
      </c>
      <c r="H5" s="57">
        <v>4</v>
      </c>
      <c r="I5" s="57"/>
    </row>
    <row r="6" spans="1:9" ht="15.6">
      <c r="A6" s="69">
        <v>2</v>
      </c>
      <c r="B6" s="42" t="s">
        <v>28</v>
      </c>
      <c r="C6" s="59">
        <v>21</v>
      </c>
      <c r="D6" s="57" t="s">
        <v>157</v>
      </c>
      <c r="E6" s="49">
        <v>10</v>
      </c>
      <c r="F6" s="49" t="s">
        <v>157</v>
      </c>
      <c r="G6" s="49" t="str">
        <f t="shared" si="0"/>
        <v>22110</v>
      </c>
      <c r="H6" s="49">
        <v>5</v>
      </c>
      <c r="I6" s="49" t="s">
        <v>617</v>
      </c>
    </row>
    <row r="7" spans="1:9" ht="15.6">
      <c r="A7" s="69">
        <v>2</v>
      </c>
      <c r="B7" s="42" t="s">
        <v>28</v>
      </c>
      <c r="C7" s="59">
        <v>22</v>
      </c>
      <c r="D7" s="57" t="s">
        <v>162</v>
      </c>
      <c r="E7" s="57" t="s">
        <v>616</v>
      </c>
      <c r="F7" s="57" t="str">
        <f>D7</f>
        <v>Road to Upper Res/Saddle Dam</v>
      </c>
      <c r="G7" s="57" t="str">
        <f t="shared" si="0"/>
        <v>22200</v>
      </c>
      <c r="H7" s="57">
        <v>4</v>
      </c>
      <c r="I7" s="57"/>
    </row>
    <row r="8" spans="1:9" ht="15.6">
      <c r="A8" s="69">
        <v>2</v>
      </c>
      <c r="B8" s="42" t="s">
        <v>28</v>
      </c>
      <c r="C8" s="59">
        <v>22</v>
      </c>
      <c r="D8" s="57" t="s">
        <v>162</v>
      </c>
      <c r="E8" s="49">
        <v>10</v>
      </c>
      <c r="F8" s="49" t="s">
        <v>162</v>
      </c>
      <c r="G8" s="49" t="str">
        <f t="shared" si="0"/>
        <v>22210</v>
      </c>
      <c r="H8" s="49">
        <v>5</v>
      </c>
      <c r="I8" s="49" t="s">
        <v>617</v>
      </c>
    </row>
    <row r="9" spans="1:9" ht="15.6">
      <c r="A9" s="69">
        <v>2</v>
      </c>
      <c r="B9" s="42" t="s">
        <v>28</v>
      </c>
      <c r="C9" s="59">
        <v>23</v>
      </c>
      <c r="D9" s="57" t="s">
        <v>166</v>
      </c>
      <c r="E9" s="57" t="s">
        <v>616</v>
      </c>
      <c r="F9" s="57" t="str">
        <f>D9</f>
        <v xml:space="preserve">Ring Road at Upper Res incl. Access to upper intake and Bellmouth </v>
      </c>
      <c r="G9" s="57" t="str">
        <f t="shared" si="0"/>
        <v>22300</v>
      </c>
      <c r="H9" s="57">
        <v>4</v>
      </c>
      <c r="I9" s="57"/>
    </row>
    <row r="10" spans="1:9" ht="15.6">
      <c r="A10" s="69">
        <v>2</v>
      </c>
      <c r="B10" s="42" t="s">
        <v>28</v>
      </c>
      <c r="C10" s="59">
        <v>23</v>
      </c>
      <c r="D10" s="57" t="s">
        <v>166</v>
      </c>
      <c r="E10" s="49">
        <v>10</v>
      </c>
      <c r="F10" s="49" t="s">
        <v>166</v>
      </c>
      <c r="G10" s="49" t="str">
        <f t="shared" si="0"/>
        <v>22310</v>
      </c>
      <c r="H10" s="49">
        <v>5</v>
      </c>
      <c r="I10" s="49" t="s">
        <v>617</v>
      </c>
    </row>
    <row r="11" spans="1:9" ht="15.6">
      <c r="A11" s="69">
        <v>3</v>
      </c>
      <c r="B11" s="42" t="s">
        <v>36</v>
      </c>
      <c r="C11" s="72" t="s">
        <v>616</v>
      </c>
      <c r="D11" s="42" t="s">
        <v>36</v>
      </c>
      <c r="E11" s="42" t="s">
        <v>616</v>
      </c>
      <c r="F11" s="42" t="s">
        <v>36</v>
      </c>
      <c r="G11" s="69" t="str">
        <f t="shared" si="0"/>
        <v>30000</v>
      </c>
      <c r="H11" s="71">
        <v>3</v>
      </c>
      <c r="I11" s="69"/>
    </row>
    <row r="12" spans="1:9" ht="15.6">
      <c r="A12" s="69">
        <v>3</v>
      </c>
      <c r="B12" s="42" t="s">
        <v>36</v>
      </c>
      <c r="C12" s="58" t="s">
        <v>618</v>
      </c>
      <c r="D12" s="57" t="s">
        <v>170</v>
      </c>
      <c r="E12" s="57" t="s">
        <v>616</v>
      </c>
      <c r="F12" s="57" t="s">
        <v>170</v>
      </c>
      <c r="G12" s="57" t="str">
        <f t="shared" si="0"/>
        <v>30100</v>
      </c>
      <c r="H12" s="57">
        <v>4</v>
      </c>
      <c r="I12" s="57"/>
    </row>
    <row r="13" spans="1:9" ht="15.6">
      <c r="A13" s="69">
        <v>3</v>
      </c>
      <c r="B13" s="42" t="s">
        <v>36</v>
      </c>
      <c r="C13" s="58" t="s">
        <v>618</v>
      </c>
      <c r="D13" s="57" t="s">
        <v>170</v>
      </c>
      <c r="E13" s="49">
        <v>10</v>
      </c>
      <c r="F13" s="49" t="s">
        <v>72</v>
      </c>
      <c r="G13" s="49" t="str">
        <f t="shared" si="0"/>
        <v>30110</v>
      </c>
      <c r="H13" s="49">
        <v>5</v>
      </c>
      <c r="I13" s="49"/>
    </row>
    <row r="14" spans="1:9" ht="15.6">
      <c r="A14" s="69">
        <v>3</v>
      </c>
      <c r="B14" s="42" t="s">
        <v>36</v>
      </c>
      <c r="C14" s="58" t="s">
        <v>619</v>
      </c>
      <c r="D14" s="57" t="s">
        <v>175</v>
      </c>
      <c r="E14" s="57" t="s">
        <v>616</v>
      </c>
      <c r="F14" s="57" t="s">
        <v>175</v>
      </c>
      <c r="G14" s="57" t="str">
        <f t="shared" si="0"/>
        <v>30200</v>
      </c>
      <c r="H14" s="57">
        <v>4</v>
      </c>
      <c r="I14" s="57"/>
    </row>
    <row r="15" spans="1:9" ht="15.6">
      <c r="A15" s="69">
        <v>3</v>
      </c>
      <c r="B15" s="42" t="s">
        <v>36</v>
      </c>
      <c r="C15" s="58" t="s">
        <v>619</v>
      </c>
      <c r="D15" s="57" t="s">
        <v>175</v>
      </c>
      <c r="E15" s="49">
        <v>10</v>
      </c>
      <c r="F15" s="49" t="s">
        <v>175</v>
      </c>
      <c r="G15" s="49" t="str">
        <f t="shared" si="0"/>
        <v>30210</v>
      </c>
      <c r="H15" s="49">
        <v>5</v>
      </c>
      <c r="I15" s="49"/>
    </row>
    <row r="16" spans="1:9" ht="15.6">
      <c r="A16" s="69">
        <v>3</v>
      </c>
      <c r="B16" s="42" t="s">
        <v>36</v>
      </c>
      <c r="C16" s="59">
        <v>10</v>
      </c>
      <c r="D16" s="57" t="s">
        <v>179</v>
      </c>
      <c r="E16" s="57" t="s">
        <v>616</v>
      </c>
      <c r="F16" s="57" t="s">
        <v>179</v>
      </c>
      <c r="G16" s="57" t="str">
        <f t="shared" si="0"/>
        <v>31000</v>
      </c>
      <c r="H16" s="57">
        <v>4</v>
      </c>
      <c r="I16" s="57"/>
    </row>
    <row r="17" spans="1:11" ht="15.6">
      <c r="A17" s="69">
        <v>3</v>
      </c>
      <c r="B17" s="42" t="s">
        <v>36</v>
      </c>
      <c r="C17" s="59">
        <v>10</v>
      </c>
      <c r="D17" s="57" t="s">
        <v>179</v>
      </c>
      <c r="E17" s="49">
        <v>10</v>
      </c>
      <c r="F17" s="49" t="s">
        <v>417</v>
      </c>
      <c r="G17" s="49" t="str">
        <f t="shared" si="0"/>
        <v>31010</v>
      </c>
      <c r="H17" s="49">
        <v>5</v>
      </c>
      <c r="I17" s="49"/>
    </row>
    <row r="18" spans="1:11" ht="15.6">
      <c r="A18" s="69">
        <v>3</v>
      </c>
      <c r="B18" s="42" t="s">
        <v>36</v>
      </c>
      <c r="C18" s="59">
        <v>10</v>
      </c>
      <c r="D18" s="57" t="s">
        <v>179</v>
      </c>
      <c r="E18" s="49">
        <v>20</v>
      </c>
      <c r="F18" s="49" t="s">
        <v>419</v>
      </c>
      <c r="G18" s="49" t="str">
        <f t="shared" si="0"/>
        <v>31020</v>
      </c>
      <c r="H18" s="49">
        <v>5</v>
      </c>
      <c r="I18" s="49"/>
    </row>
    <row r="19" spans="1:11" ht="15.6">
      <c r="A19" s="69">
        <v>3</v>
      </c>
      <c r="B19" s="42" t="s">
        <v>36</v>
      </c>
      <c r="C19" s="59">
        <v>10</v>
      </c>
      <c r="D19" s="57" t="s">
        <v>179</v>
      </c>
      <c r="E19" s="49">
        <v>30</v>
      </c>
      <c r="F19" s="49" t="s">
        <v>421</v>
      </c>
      <c r="G19" s="49" t="str">
        <f t="shared" si="0"/>
        <v>31030</v>
      </c>
      <c r="H19" s="49">
        <v>5</v>
      </c>
      <c r="I19" s="49"/>
    </row>
    <row r="20" spans="1:11" ht="15.6">
      <c r="A20" s="69">
        <v>3</v>
      </c>
      <c r="B20" s="42" t="s">
        <v>36</v>
      </c>
      <c r="C20" s="59">
        <v>10</v>
      </c>
      <c r="D20" s="57" t="s">
        <v>179</v>
      </c>
      <c r="E20" s="49">
        <v>40</v>
      </c>
      <c r="F20" s="49" t="s">
        <v>423</v>
      </c>
      <c r="G20" s="49" t="str">
        <f t="shared" si="0"/>
        <v>31040</v>
      </c>
      <c r="H20" s="49">
        <v>5</v>
      </c>
      <c r="I20" s="49"/>
    </row>
    <row r="21" spans="1:11" ht="15.6">
      <c r="A21" s="69">
        <v>3</v>
      </c>
      <c r="B21" s="42" t="s">
        <v>36</v>
      </c>
      <c r="C21" s="59">
        <v>10</v>
      </c>
      <c r="D21" s="57" t="s">
        <v>179</v>
      </c>
      <c r="E21" s="49">
        <v>50</v>
      </c>
      <c r="F21" s="49" t="s">
        <v>425</v>
      </c>
      <c r="G21" s="49" t="str">
        <f t="shared" si="0"/>
        <v>31050</v>
      </c>
      <c r="H21" s="49">
        <v>5</v>
      </c>
      <c r="I21" s="49"/>
    </row>
    <row r="22" spans="1:11" ht="15.6">
      <c r="A22" s="69">
        <v>3</v>
      </c>
      <c r="B22" s="42" t="s">
        <v>36</v>
      </c>
      <c r="C22" s="59">
        <v>10</v>
      </c>
      <c r="D22" s="57" t="s">
        <v>179</v>
      </c>
      <c r="E22" s="49">
        <v>60</v>
      </c>
      <c r="F22" s="49" t="s">
        <v>427</v>
      </c>
      <c r="G22" s="49" t="str">
        <f t="shared" si="0"/>
        <v>31060</v>
      </c>
      <c r="H22" s="49">
        <v>5</v>
      </c>
      <c r="I22" s="49"/>
    </row>
    <row r="23" spans="1:11" ht="15.6">
      <c r="A23" s="69">
        <v>3</v>
      </c>
      <c r="B23" s="42" t="s">
        <v>36</v>
      </c>
      <c r="C23" s="59">
        <v>10</v>
      </c>
      <c r="D23" s="57" t="s">
        <v>179</v>
      </c>
      <c r="E23" s="49">
        <v>70</v>
      </c>
      <c r="F23" s="49" t="s">
        <v>429</v>
      </c>
      <c r="G23" s="49" t="str">
        <f t="shared" si="0"/>
        <v>31070</v>
      </c>
      <c r="H23" s="49">
        <v>5</v>
      </c>
      <c r="I23" s="49"/>
    </row>
    <row r="24" spans="1:11" ht="15.6">
      <c r="A24" s="69">
        <v>3</v>
      </c>
      <c r="B24" s="42" t="s">
        <v>36</v>
      </c>
      <c r="C24" s="59">
        <v>10</v>
      </c>
      <c r="D24" s="57" t="s">
        <v>179</v>
      </c>
      <c r="E24" s="49">
        <v>80</v>
      </c>
      <c r="F24" s="49" t="s">
        <v>431</v>
      </c>
      <c r="G24" s="49" t="str">
        <f t="shared" si="0"/>
        <v>31080</v>
      </c>
      <c r="H24" s="49">
        <v>5</v>
      </c>
      <c r="I24" s="49"/>
    </row>
    <row r="25" spans="1:11" ht="15.6">
      <c r="A25" s="69">
        <v>3</v>
      </c>
      <c r="B25" s="42" t="s">
        <v>36</v>
      </c>
      <c r="C25" s="59">
        <v>10</v>
      </c>
      <c r="D25" s="57" t="s">
        <v>179</v>
      </c>
      <c r="E25" s="49">
        <v>90</v>
      </c>
      <c r="F25" s="49" t="s">
        <v>433</v>
      </c>
      <c r="G25" s="49" t="str">
        <f t="shared" si="0"/>
        <v>31090</v>
      </c>
      <c r="H25" s="49">
        <v>5</v>
      </c>
      <c r="I25" s="49"/>
    </row>
    <row r="26" spans="1:11" ht="15.6">
      <c r="A26" s="69">
        <v>3</v>
      </c>
      <c r="B26" s="42" t="s">
        <v>36</v>
      </c>
      <c r="C26" s="59">
        <v>10</v>
      </c>
      <c r="D26" s="57" t="s">
        <v>179</v>
      </c>
      <c r="E26" s="49">
        <v>100</v>
      </c>
      <c r="F26" s="49" t="s">
        <v>435</v>
      </c>
      <c r="G26" s="70" t="str">
        <f t="shared" si="0"/>
        <v>310100</v>
      </c>
      <c r="H26" s="49">
        <v>5</v>
      </c>
      <c r="I26" s="49"/>
      <c r="K26" s="75" t="s">
        <v>620</v>
      </c>
    </row>
    <row r="27" spans="1:11" ht="15.6">
      <c r="A27" s="69">
        <v>3</v>
      </c>
      <c r="B27" s="42" t="s">
        <v>36</v>
      </c>
      <c r="C27" s="59">
        <v>10</v>
      </c>
      <c r="D27" s="57" t="s">
        <v>179</v>
      </c>
      <c r="E27" s="49">
        <v>110</v>
      </c>
      <c r="F27" s="49" t="s">
        <v>437</v>
      </c>
      <c r="G27" s="70" t="str">
        <f t="shared" si="0"/>
        <v>310110</v>
      </c>
      <c r="H27" s="49">
        <v>5</v>
      </c>
      <c r="I27" s="49"/>
    </row>
    <row r="28" spans="1:11" ht="15.6">
      <c r="A28" s="69">
        <v>3</v>
      </c>
      <c r="B28" s="42" t="s">
        <v>36</v>
      </c>
      <c r="C28" s="59">
        <v>10</v>
      </c>
      <c r="D28" s="57" t="s">
        <v>179</v>
      </c>
      <c r="E28" s="49">
        <v>120</v>
      </c>
      <c r="F28" s="49" t="s">
        <v>439</v>
      </c>
      <c r="G28" s="70" t="str">
        <f t="shared" si="0"/>
        <v>310120</v>
      </c>
      <c r="H28" s="49">
        <v>5</v>
      </c>
      <c r="I28" s="49"/>
    </row>
    <row r="29" spans="1:11" ht="15.6">
      <c r="A29" s="69">
        <v>3</v>
      </c>
      <c r="B29" s="42" t="s">
        <v>36</v>
      </c>
      <c r="C29" s="59">
        <v>10</v>
      </c>
      <c r="D29" s="57" t="s">
        <v>179</v>
      </c>
      <c r="E29" s="49">
        <v>130</v>
      </c>
      <c r="F29" s="49" t="s">
        <v>441</v>
      </c>
      <c r="G29" s="70" t="str">
        <f t="shared" si="0"/>
        <v>310130</v>
      </c>
      <c r="H29" s="49">
        <v>5</v>
      </c>
      <c r="I29" s="49"/>
    </row>
    <row r="30" spans="1:11" ht="15.6">
      <c r="A30" s="69">
        <v>3</v>
      </c>
      <c r="B30" s="42" t="s">
        <v>36</v>
      </c>
      <c r="C30" s="59">
        <v>10</v>
      </c>
      <c r="D30" s="57" t="s">
        <v>179</v>
      </c>
      <c r="E30" s="49">
        <v>140</v>
      </c>
      <c r="F30" s="49" t="s">
        <v>443</v>
      </c>
      <c r="G30" s="70" t="str">
        <f t="shared" si="0"/>
        <v>310140</v>
      </c>
      <c r="H30" s="49">
        <v>5</v>
      </c>
      <c r="I30" s="49"/>
    </row>
    <row r="31" spans="1:11" ht="15.6">
      <c r="A31" s="69">
        <v>3</v>
      </c>
      <c r="B31" s="42" t="s">
        <v>36</v>
      </c>
      <c r="C31" s="59">
        <v>10</v>
      </c>
      <c r="D31" s="57" t="s">
        <v>179</v>
      </c>
      <c r="E31" s="49">
        <v>150</v>
      </c>
      <c r="F31" s="49" t="s">
        <v>621</v>
      </c>
      <c r="G31" s="70" t="str">
        <f t="shared" si="0"/>
        <v>310150</v>
      </c>
      <c r="H31" s="49">
        <v>5</v>
      </c>
      <c r="I31" s="49"/>
    </row>
    <row r="32" spans="1:11" ht="15.6">
      <c r="A32" s="69">
        <v>3</v>
      </c>
      <c r="B32" s="42" t="s">
        <v>36</v>
      </c>
      <c r="C32" s="59">
        <v>10</v>
      </c>
      <c r="D32" s="57" t="s">
        <v>179</v>
      </c>
      <c r="E32" s="49">
        <v>160</v>
      </c>
      <c r="F32" s="49" t="s">
        <v>622</v>
      </c>
      <c r="G32" s="70" t="str">
        <f t="shared" si="0"/>
        <v>310160</v>
      </c>
      <c r="H32" s="49">
        <v>5</v>
      </c>
      <c r="I32" s="49"/>
    </row>
    <row r="33" spans="1:9" ht="15.6">
      <c r="A33" s="69">
        <v>3</v>
      </c>
      <c r="B33" s="42" t="s">
        <v>36</v>
      </c>
      <c r="C33" s="59">
        <v>10</v>
      </c>
      <c r="D33" s="57" t="s">
        <v>179</v>
      </c>
      <c r="E33" s="49">
        <v>170</v>
      </c>
      <c r="F33" s="49" t="s">
        <v>623</v>
      </c>
      <c r="G33" s="70" t="str">
        <f t="shared" si="0"/>
        <v>310170</v>
      </c>
      <c r="H33" s="49">
        <v>5</v>
      </c>
      <c r="I33" s="49"/>
    </row>
    <row r="34" spans="1:9" ht="15.6">
      <c r="A34" s="69">
        <v>3</v>
      </c>
      <c r="B34" s="42" t="s">
        <v>36</v>
      </c>
      <c r="C34" s="59">
        <v>20</v>
      </c>
      <c r="D34" s="57" t="s">
        <v>184</v>
      </c>
      <c r="E34" s="68" t="s">
        <v>616</v>
      </c>
      <c r="F34" s="57" t="s">
        <v>184</v>
      </c>
      <c r="G34" s="57" t="str">
        <f t="shared" si="0"/>
        <v>32000</v>
      </c>
      <c r="H34" s="57">
        <v>4</v>
      </c>
      <c r="I34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18F9-44EE-4D00-874F-0E4AE2CB21AB}">
  <dimension ref="A1:I344"/>
  <sheetViews>
    <sheetView zoomScale="85" zoomScaleNormal="85" workbookViewId="0">
      <selection activeCell="K39" sqref="K39"/>
    </sheetView>
  </sheetViews>
  <sheetFormatPr defaultRowHeight="14.45"/>
  <cols>
    <col min="1" max="1" width="5.28515625" customWidth="1"/>
    <col min="2" max="2" width="36.5703125" customWidth="1"/>
    <col min="3" max="3" width="6.140625" customWidth="1"/>
    <col min="4" max="4" width="30.42578125" customWidth="1"/>
    <col min="5" max="5" width="7.42578125" style="52" customWidth="1"/>
    <col min="6" max="6" width="11.140625" customWidth="1"/>
    <col min="7" max="7" width="53.7109375" customWidth="1"/>
    <col min="8" max="8" width="5.7109375" style="52" bestFit="1" customWidth="1"/>
    <col min="9" max="9" width="32.140625" customWidth="1"/>
  </cols>
  <sheetData>
    <row r="1" spans="1:9" s="50" customFormat="1" ht="40.5" customHeight="1">
      <c r="A1" s="50" t="s">
        <v>624</v>
      </c>
      <c r="B1" s="50" t="s">
        <v>625</v>
      </c>
      <c r="C1" s="50" t="s">
        <v>626</v>
      </c>
      <c r="D1" s="50" t="s">
        <v>627</v>
      </c>
      <c r="E1" s="51" t="s">
        <v>628</v>
      </c>
      <c r="F1" s="50" t="s">
        <v>629</v>
      </c>
      <c r="G1" s="50" t="s">
        <v>630</v>
      </c>
      <c r="H1" s="51" t="s">
        <v>614</v>
      </c>
      <c r="I1" s="50" t="s">
        <v>631</v>
      </c>
    </row>
    <row r="2" spans="1:9" ht="15.6">
      <c r="A2" s="8" t="str">
        <f t="shared" ref="A2:A65" si="0">LEFT(F2)</f>
        <v>1</v>
      </c>
      <c r="B2" s="8" t="str">
        <f t="shared" ref="B2:B65" si="1">_xlfn.XLOOKUP(A2*10000,F:F,G:G,0,0)</f>
        <v>QH Costs</v>
      </c>
      <c r="C2" s="8" t="str">
        <f t="shared" ref="C2:C65" si="2">MID(F2,2,1)</f>
        <v>0</v>
      </c>
      <c r="D2" s="8" t="str">
        <f t="shared" ref="D2:D65" si="3">_xlfn.XLOOKUP((A2*10000+C2*1000),F:F,G:G,0,0)</f>
        <v>QH Costs</v>
      </c>
      <c r="E2" s="8" t="str">
        <f t="shared" ref="E2:E65" si="4">RIGHT(F2,3)</f>
        <v>000</v>
      </c>
      <c r="F2" s="8">
        <v>10000</v>
      </c>
      <c r="G2" s="8" t="s">
        <v>20</v>
      </c>
      <c r="H2" s="8">
        <v>3</v>
      </c>
      <c r="I2" s="8" t="s">
        <v>632</v>
      </c>
    </row>
    <row r="3" spans="1:9" ht="15.6">
      <c r="A3" s="8" t="str">
        <f t="shared" si="0"/>
        <v>1</v>
      </c>
      <c r="B3" s="8" t="str">
        <f t="shared" si="1"/>
        <v>QH Costs</v>
      </c>
      <c r="C3" s="76" t="str">
        <f t="shared" si="2"/>
        <v>0</v>
      </c>
      <c r="D3" s="76" t="str">
        <f t="shared" si="3"/>
        <v>QH Costs</v>
      </c>
      <c r="E3" s="79" t="str">
        <f t="shared" si="4"/>
        <v>000</v>
      </c>
      <c r="F3" s="77">
        <v>10000</v>
      </c>
      <c r="G3" s="78" t="s">
        <v>21</v>
      </c>
      <c r="H3" s="79">
        <v>4</v>
      </c>
      <c r="I3" s="41" t="s">
        <v>633</v>
      </c>
    </row>
    <row r="4" spans="1:9" ht="15.6">
      <c r="A4" s="8" t="str">
        <f t="shared" si="0"/>
        <v>1</v>
      </c>
      <c r="B4" s="8" t="str">
        <f t="shared" si="1"/>
        <v>QH Costs</v>
      </c>
      <c r="C4" s="76" t="str">
        <f t="shared" si="2"/>
        <v>0</v>
      </c>
      <c r="D4" s="76" t="str">
        <f t="shared" si="3"/>
        <v>QH Costs</v>
      </c>
      <c r="E4" s="79" t="str">
        <f t="shared" si="4"/>
        <v>010</v>
      </c>
      <c r="F4" s="14">
        <v>10010</v>
      </c>
      <c r="G4" s="15" t="s">
        <v>23</v>
      </c>
      <c r="H4" s="52">
        <v>5</v>
      </c>
      <c r="I4" s="49" t="s">
        <v>634</v>
      </c>
    </row>
    <row r="5" spans="1:9" ht="15.6">
      <c r="A5" s="8" t="str">
        <f t="shared" si="0"/>
        <v>1</v>
      </c>
      <c r="B5" s="8" t="str">
        <f t="shared" si="1"/>
        <v>QH Costs</v>
      </c>
      <c r="C5" s="76" t="str">
        <f t="shared" si="2"/>
        <v>0</v>
      </c>
      <c r="D5" s="76" t="str">
        <f t="shared" si="3"/>
        <v>QH Costs</v>
      </c>
      <c r="E5" s="79" t="str">
        <f t="shared" si="4"/>
        <v>020</v>
      </c>
      <c r="F5" s="14">
        <v>10020</v>
      </c>
      <c r="G5" s="15" t="s">
        <v>31</v>
      </c>
      <c r="H5" s="52">
        <v>5</v>
      </c>
      <c r="I5" s="49" t="s">
        <v>634</v>
      </c>
    </row>
    <row r="6" spans="1:9" ht="15.6">
      <c r="A6" s="8" t="str">
        <f t="shared" si="0"/>
        <v>1</v>
      </c>
      <c r="B6" s="8" t="str">
        <f t="shared" si="1"/>
        <v>QH Costs</v>
      </c>
      <c r="C6" s="76" t="str">
        <f t="shared" si="2"/>
        <v>0</v>
      </c>
      <c r="D6" s="76" t="str">
        <f t="shared" si="3"/>
        <v>QH Costs</v>
      </c>
      <c r="E6" s="79" t="str">
        <f t="shared" si="4"/>
        <v>030</v>
      </c>
      <c r="F6" s="14">
        <v>10030</v>
      </c>
      <c r="G6" s="15" t="s">
        <v>39</v>
      </c>
      <c r="H6" s="52">
        <v>5</v>
      </c>
      <c r="I6" s="49" t="s">
        <v>634</v>
      </c>
    </row>
    <row r="7" spans="1:9" ht="15.6">
      <c r="A7" s="8" t="str">
        <f t="shared" si="0"/>
        <v>1</v>
      </c>
      <c r="B7" s="8" t="str">
        <f t="shared" si="1"/>
        <v>QH Costs</v>
      </c>
      <c r="C7" s="76" t="str">
        <f t="shared" si="2"/>
        <v>0</v>
      </c>
      <c r="D7" s="76" t="str">
        <f t="shared" si="3"/>
        <v>QH Costs</v>
      </c>
      <c r="E7" s="79" t="str">
        <f t="shared" si="4"/>
        <v>040</v>
      </c>
      <c r="F7" s="14">
        <v>10040</v>
      </c>
      <c r="G7" s="15" t="s">
        <v>45</v>
      </c>
      <c r="H7" s="52">
        <v>5</v>
      </c>
      <c r="I7" s="49" t="s">
        <v>634</v>
      </c>
    </row>
    <row r="8" spans="1:9" ht="15.6">
      <c r="A8" s="8" t="str">
        <f t="shared" si="0"/>
        <v>1</v>
      </c>
      <c r="B8" s="8" t="str">
        <f t="shared" si="1"/>
        <v>QH Costs</v>
      </c>
      <c r="C8" s="76" t="str">
        <f t="shared" si="2"/>
        <v>0</v>
      </c>
      <c r="D8" s="76" t="str">
        <f t="shared" si="3"/>
        <v>QH Costs</v>
      </c>
      <c r="E8" s="79" t="str">
        <f t="shared" si="4"/>
        <v>050</v>
      </c>
      <c r="F8" s="14">
        <v>10050</v>
      </c>
      <c r="G8" s="15" t="s">
        <v>51</v>
      </c>
      <c r="H8" s="52">
        <v>5</v>
      </c>
      <c r="I8" s="49" t="s">
        <v>634</v>
      </c>
    </row>
    <row r="9" spans="1:9" ht="15.6">
      <c r="A9" s="8" t="str">
        <f t="shared" si="0"/>
        <v>1</v>
      </c>
      <c r="B9" s="8" t="str">
        <f t="shared" si="1"/>
        <v>QH Costs</v>
      </c>
      <c r="C9" s="76" t="str">
        <f t="shared" si="2"/>
        <v>0</v>
      </c>
      <c r="D9" s="76" t="str">
        <f t="shared" si="3"/>
        <v>QH Costs</v>
      </c>
      <c r="E9" s="79" t="str">
        <f t="shared" si="4"/>
        <v>060</v>
      </c>
      <c r="F9" s="14">
        <v>10060</v>
      </c>
      <c r="G9" s="15" t="s">
        <v>57</v>
      </c>
      <c r="H9" s="52">
        <v>5</v>
      </c>
      <c r="I9" s="49" t="s">
        <v>634</v>
      </c>
    </row>
    <row r="10" spans="1:9" ht="15.6">
      <c r="A10" s="8" t="str">
        <f t="shared" si="0"/>
        <v>1</v>
      </c>
      <c r="B10" s="8" t="str">
        <f t="shared" si="1"/>
        <v>QH Costs</v>
      </c>
      <c r="C10" s="76" t="str">
        <f t="shared" si="2"/>
        <v>0</v>
      </c>
      <c r="D10" s="76" t="str">
        <f t="shared" si="3"/>
        <v>QH Costs</v>
      </c>
      <c r="E10" s="79" t="str">
        <f t="shared" si="4"/>
        <v>070</v>
      </c>
      <c r="F10" s="14">
        <v>10070</v>
      </c>
      <c r="G10" s="15" t="s">
        <v>63</v>
      </c>
      <c r="H10" s="52">
        <v>5</v>
      </c>
      <c r="I10" s="49" t="s">
        <v>634</v>
      </c>
    </row>
    <row r="11" spans="1:9" ht="15.6">
      <c r="A11" s="8" t="str">
        <f t="shared" si="0"/>
        <v>1</v>
      </c>
      <c r="B11" s="8" t="str">
        <f t="shared" si="1"/>
        <v>QH Costs</v>
      </c>
      <c r="C11" s="76" t="str">
        <f t="shared" si="2"/>
        <v>0</v>
      </c>
      <c r="D11" s="76" t="str">
        <f t="shared" si="3"/>
        <v>QH Costs</v>
      </c>
      <c r="E11" s="79" t="str">
        <f t="shared" si="4"/>
        <v>080</v>
      </c>
      <c r="F11" s="14">
        <v>10080</v>
      </c>
      <c r="G11" s="15" t="s">
        <v>67</v>
      </c>
      <c r="H11" s="52">
        <v>5</v>
      </c>
      <c r="I11" s="49" t="s">
        <v>634</v>
      </c>
    </row>
    <row r="12" spans="1:9" ht="15.6">
      <c r="A12" s="8" t="str">
        <f t="shared" si="0"/>
        <v>1</v>
      </c>
      <c r="B12" s="8" t="str">
        <f t="shared" si="1"/>
        <v>QH Costs</v>
      </c>
      <c r="C12" s="76" t="str">
        <f t="shared" si="2"/>
        <v>0</v>
      </c>
      <c r="D12" s="76" t="str">
        <f t="shared" si="3"/>
        <v>QH Costs</v>
      </c>
      <c r="E12" s="79" t="str">
        <f t="shared" si="4"/>
        <v>090</v>
      </c>
      <c r="F12" s="14">
        <v>10090</v>
      </c>
      <c r="G12" s="15" t="s">
        <v>71</v>
      </c>
      <c r="H12" s="52">
        <v>5</v>
      </c>
      <c r="I12" s="49" t="s">
        <v>634</v>
      </c>
    </row>
    <row r="13" spans="1:9" ht="15.6">
      <c r="A13" s="8" t="str">
        <f t="shared" si="0"/>
        <v>1</v>
      </c>
      <c r="B13" s="8" t="str">
        <f t="shared" si="1"/>
        <v>QH Costs</v>
      </c>
      <c r="C13" s="76" t="str">
        <f t="shared" si="2"/>
        <v>0</v>
      </c>
      <c r="D13" s="76" t="str">
        <f t="shared" si="3"/>
        <v>QH Costs</v>
      </c>
      <c r="E13" s="79" t="str">
        <f t="shared" si="4"/>
        <v>100</v>
      </c>
      <c r="F13" s="14">
        <v>10100</v>
      </c>
      <c r="G13" s="15" t="s">
        <v>74</v>
      </c>
      <c r="H13" s="52">
        <v>5</v>
      </c>
      <c r="I13" s="49" t="s">
        <v>634</v>
      </c>
    </row>
    <row r="14" spans="1:9" ht="15.6">
      <c r="A14" s="8" t="str">
        <f t="shared" si="0"/>
        <v>1</v>
      </c>
      <c r="B14" s="8" t="str">
        <f t="shared" si="1"/>
        <v>QH Costs</v>
      </c>
      <c r="C14" s="76" t="str">
        <f t="shared" si="2"/>
        <v>1</v>
      </c>
      <c r="D14" s="76" t="str">
        <f t="shared" si="3"/>
        <v>Project Contractors</v>
      </c>
      <c r="E14" s="79" t="str">
        <f t="shared" si="4"/>
        <v>000</v>
      </c>
      <c r="F14" s="77">
        <v>11000</v>
      </c>
      <c r="G14" s="78" t="s">
        <v>29</v>
      </c>
      <c r="H14" s="79">
        <v>4</v>
      </c>
      <c r="I14" s="41"/>
    </row>
    <row r="15" spans="1:9" ht="15.6">
      <c r="A15" s="8" t="str">
        <f t="shared" si="0"/>
        <v>1</v>
      </c>
      <c r="B15" s="8" t="str">
        <f t="shared" si="1"/>
        <v>QH Costs</v>
      </c>
      <c r="C15" s="76" t="str">
        <f t="shared" si="2"/>
        <v>1</v>
      </c>
      <c r="D15" s="76" t="str">
        <f t="shared" si="3"/>
        <v>Project Contractors</v>
      </c>
      <c r="E15" s="79" t="str">
        <f t="shared" si="4"/>
        <v>010</v>
      </c>
      <c r="F15" s="14">
        <v>11010</v>
      </c>
      <c r="G15" s="15" t="s">
        <v>77</v>
      </c>
      <c r="H15" s="52">
        <v>5</v>
      </c>
      <c r="I15" s="49"/>
    </row>
    <row r="16" spans="1:9" ht="15.6">
      <c r="A16" s="8" t="str">
        <f t="shared" si="0"/>
        <v>1</v>
      </c>
      <c r="B16" s="8" t="str">
        <f t="shared" si="1"/>
        <v>QH Costs</v>
      </c>
      <c r="C16" s="76" t="str">
        <f t="shared" si="2"/>
        <v>1</v>
      </c>
      <c r="D16" s="76" t="str">
        <f t="shared" si="3"/>
        <v>Project Contractors</v>
      </c>
      <c r="E16" s="79" t="str">
        <f t="shared" si="4"/>
        <v>020</v>
      </c>
      <c r="F16" s="14">
        <v>11020</v>
      </c>
      <c r="G16" s="15" t="s">
        <v>80</v>
      </c>
      <c r="H16" s="52">
        <v>5</v>
      </c>
      <c r="I16" s="49"/>
    </row>
    <row r="17" spans="1:9" ht="15.6">
      <c r="A17" s="8" t="str">
        <f t="shared" si="0"/>
        <v>1</v>
      </c>
      <c r="B17" s="8" t="str">
        <f t="shared" si="1"/>
        <v>QH Costs</v>
      </c>
      <c r="C17" s="76" t="str">
        <f t="shared" si="2"/>
        <v>1</v>
      </c>
      <c r="D17" s="76" t="str">
        <f t="shared" si="3"/>
        <v>Project Contractors</v>
      </c>
      <c r="E17" s="79" t="str">
        <f t="shared" si="4"/>
        <v>030</v>
      </c>
      <c r="F17" s="14">
        <v>11030</v>
      </c>
      <c r="G17" s="15" t="s">
        <v>84</v>
      </c>
      <c r="H17" s="52">
        <v>5</v>
      </c>
      <c r="I17" s="49"/>
    </row>
    <row r="18" spans="1:9" ht="15.6">
      <c r="A18" s="8" t="str">
        <f t="shared" si="0"/>
        <v>1</v>
      </c>
      <c r="B18" s="8" t="str">
        <f t="shared" si="1"/>
        <v>QH Costs</v>
      </c>
      <c r="C18" s="76" t="str">
        <f t="shared" si="2"/>
        <v>1</v>
      </c>
      <c r="D18" s="76" t="str">
        <f t="shared" si="3"/>
        <v>Project Contractors</v>
      </c>
      <c r="E18" s="79" t="str">
        <f t="shared" si="4"/>
        <v>040</v>
      </c>
      <c r="F18" s="14">
        <v>11040</v>
      </c>
      <c r="G18" s="15" t="s">
        <v>90</v>
      </c>
      <c r="H18" s="52">
        <v>5</v>
      </c>
      <c r="I18" s="49"/>
    </row>
    <row r="19" spans="1:9" ht="15.6">
      <c r="A19" s="8" t="str">
        <f t="shared" si="0"/>
        <v>1</v>
      </c>
      <c r="B19" s="8" t="str">
        <f t="shared" si="1"/>
        <v>QH Costs</v>
      </c>
      <c r="C19" s="76" t="str">
        <f t="shared" si="2"/>
        <v>1</v>
      </c>
      <c r="D19" s="76" t="str">
        <f t="shared" si="3"/>
        <v>Project Contractors</v>
      </c>
      <c r="E19" s="79" t="str">
        <f t="shared" si="4"/>
        <v>050</v>
      </c>
      <c r="F19" s="14">
        <v>11050</v>
      </c>
      <c r="G19" s="15" t="s">
        <v>93</v>
      </c>
      <c r="H19" s="52">
        <v>5</v>
      </c>
      <c r="I19" s="49"/>
    </row>
    <row r="20" spans="1:9" ht="15.6">
      <c r="A20" s="8" t="str">
        <f t="shared" si="0"/>
        <v>1</v>
      </c>
      <c r="B20" s="8" t="str">
        <f t="shared" si="1"/>
        <v>QH Costs</v>
      </c>
      <c r="C20" s="76" t="str">
        <f t="shared" si="2"/>
        <v>1</v>
      </c>
      <c r="D20" s="76" t="str">
        <f t="shared" si="3"/>
        <v>Project Contractors</v>
      </c>
      <c r="E20" s="79" t="str">
        <f t="shared" si="4"/>
        <v>060</v>
      </c>
      <c r="F20" s="14">
        <v>11060</v>
      </c>
      <c r="G20" s="15" t="s">
        <v>100</v>
      </c>
      <c r="H20" s="52">
        <v>5</v>
      </c>
      <c r="I20" s="49"/>
    </row>
    <row r="21" spans="1:9" ht="15.6">
      <c r="A21" s="8" t="str">
        <f t="shared" si="0"/>
        <v>1</v>
      </c>
      <c r="B21" s="8" t="str">
        <f t="shared" si="1"/>
        <v>QH Costs</v>
      </c>
      <c r="C21" s="76" t="str">
        <f t="shared" si="2"/>
        <v>1</v>
      </c>
      <c r="D21" s="76" t="str">
        <f t="shared" si="3"/>
        <v>Project Contractors</v>
      </c>
      <c r="E21" s="79" t="str">
        <f t="shared" si="4"/>
        <v>070</v>
      </c>
      <c r="F21" s="14">
        <v>11070</v>
      </c>
      <c r="G21" s="15" t="s">
        <v>106</v>
      </c>
      <c r="H21" s="52">
        <v>5</v>
      </c>
      <c r="I21" s="49"/>
    </row>
    <row r="22" spans="1:9" ht="15.6">
      <c r="A22" s="8" t="str">
        <f t="shared" si="0"/>
        <v>1</v>
      </c>
      <c r="B22" s="8" t="str">
        <f t="shared" si="1"/>
        <v>QH Costs</v>
      </c>
      <c r="C22" s="76" t="str">
        <f t="shared" si="2"/>
        <v>2</v>
      </c>
      <c r="D22" s="76" t="str">
        <f t="shared" si="3"/>
        <v xml:space="preserve">Engineering </v>
      </c>
      <c r="E22" s="79" t="str">
        <f t="shared" si="4"/>
        <v>000</v>
      </c>
      <c r="F22" s="77">
        <v>12000</v>
      </c>
      <c r="G22" s="78" t="s">
        <v>37</v>
      </c>
      <c r="H22" s="79">
        <v>4</v>
      </c>
      <c r="I22" s="41"/>
    </row>
    <row r="23" spans="1:9" ht="15.6">
      <c r="A23" s="8" t="str">
        <f t="shared" si="0"/>
        <v>1</v>
      </c>
      <c r="B23" s="8" t="str">
        <f t="shared" si="1"/>
        <v>QH Costs</v>
      </c>
      <c r="C23" s="76" t="str">
        <f t="shared" si="2"/>
        <v>2</v>
      </c>
      <c r="D23" s="76" t="str">
        <f t="shared" si="3"/>
        <v xml:space="preserve">Engineering </v>
      </c>
      <c r="E23" s="79" t="str">
        <f t="shared" si="4"/>
        <v>010</v>
      </c>
      <c r="F23" s="14">
        <v>12010</v>
      </c>
      <c r="G23" s="15" t="s">
        <v>111</v>
      </c>
      <c r="H23" s="52">
        <v>5</v>
      </c>
      <c r="I23" s="49"/>
    </row>
    <row r="24" spans="1:9" ht="15.6">
      <c r="A24" s="8" t="str">
        <f t="shared" si="0"/>
        <v>1</v>
      </c>
      <c r="B24" s="8" t="str">
        <f t="shared" si="1"/>
        <v>QH Costs</v>
      </c>
      <c r="C24" s="76" t="str">
        <f t="shared" si="2"/>
        <v>2</v>
      </c>
      <c r="D24" s="76" t="str">
        <f t="shared" si="3"/>
        <v xml:space="preserve">Engineering </v>
      </c>
      <c r="E24" s="79" t="str">
        <f t="shared" si="4"/>
        <v>020</v>
      </c>
      <c r="F24" s="14">
        <v>12020</v>
      </c>
      <c r="G24" s="15" t="s">
        <v>116</v>
      </c>
      <c r="H24" s="52">
        <v>5</v>
      </c>
      <c r="I24" s="49"/>
    </row>
    <row r="25" spans="1:9" ht="15.6">
      <c r="A25" s="8" t="str">
        <f t="shared" si="0"/>
        <v>1</v>
      </c>
      <c r="B25" s="8" t="str">
        <f t="shared" si="1"/>
        <v>QH Costs</v>
      </c>
      <c r="C25" s="76" t="str">
        <f t="shared" si="2"/>
        <v>2</v>
      </c>
      <c r="D25" s="76" t="str">
        <f t="shared" si="3"/>
        <v xml:space="preserve">Engineering </v>
      </c>
      <c r="E25" s="79" t="str">
        <f t="shared" si="4"/>
        <v>030</v>
      </c>
      <c r="F25" s="14">
        <v>12030</v>
      </c>
      <c r="G25" s="15" t="s">
        <v>122</v>
      </c>
      <c r="H25" s="52">
        <v>5</v>
      </c>
      <c r="I25" s="49"/>
    </row>
    <row r="26" spans="1:9" ht="15.6">
      <c r="A26" s="8" t="str">
        <f t="shared" si="0"/>
        <v>1</v>
      </c>
      <c r="B26" s="8" t="str">
        <f t="shared" si="1"/>
        <v>QH Costs</v>
      </c>
      <c r="C26" s="76" t="str">
        <f t="shared" si="2"/>
        <v>2</v>
      </c>
      <c r="D26" s="76" t="str">
        <f t="shared" si="3"/>
        <v xml:space="preserve">Engineering </v>
      </c>
      <c r="E26" s="79" t="str">
        <f t="shared" si="4"/>
        <v>040</v>
      </c>
      <c r="F26" s="14">
        <v>12040</v>
      </c>
      <c r="G26" s="15" t="s">
        <v>128</v>
      </c>
      <c r="H26" s="52">
        <v>5</v>
      </c>
      <c r="I26" s="49"/>
    </row>
    <row r="27" spans="1:9" ht="15.6">
      <c r="A27" s="8" t="str">
        <f t="shared" si="0"/>
        <v>1</v>
      </c>
      <c r="B27" s="8" t="str">
        <f t="shared" si="1"/>
        <v>QH Costs</v>
      </c>
      <c r="C27" s="76" t="str">
        <f t="shared" si="2"/>
        <v>2</v>
      </c>
      <c r="D27" s="76" t="str">
        <f t="shared" si="3"/>
        <v xml:space="preserve">Engineering </v>
      </c>
      <c r="E27" s="79" t="str">
        <f t="shared" si="4"/>
        <v>050</v>
      </c>
      <c r="F27" s="14">
        <v>12050</v>
      </c>
      <c r="G27" s="15" t="s">
        <v>134</v>
      </c>
      <c r="H27" s="52">
        <v>5</v>
      </c>
      <c r="I27" s="49"/>
    </row>
    <row r="28" spans="1:9" ht="15.6">
      <c r="A28" s="8" t="str">
        <f t="shared" si="0"/>
        <v>1</v>
      </c>
      <c r="B28" s="8" t="str">
        <f t="shared" si="1"/>
        <v>QH Costs</v>
      </c>
      <c r="C28" s="76" t="str">
        <f t="shared" si="2"/>
        <v>2</v>
      </c>
      <c r="D28" s="76" t="str">
        <f t="shared" si="3"/>
        <v xml:space="preserve">Engineering </v>
      </c>
      <c r="E28" s="79" t="str">
        <f t="shared" si="4"/>
        <v>060</v>
      </c>
      <c r="F28" s="14">
        <v>12060</v>
      </c>
      <c r="G28" s="15" t="s">
        <v>139</v>
      </c>
      <c r="H28" s="52">
        <v>5</v>
      </c>
      <c r="I28" s="49"/>
    </row>
    <row r="29" spans="1:9" ht="15.6">
      <c r="A29" s="8" t="str">
        <f t="shared" si="0"/>
        <v>1</v>
      </c>
      <c r="B29" s="8" t="str">
        <f t="shared" si="1"/>
        <v>QH Costs</v>
      </c>
      <c r="C29" s="76" t="str">
        <f t="shared" si="2"/>
        <v>2</v>
      </c>
      <c r="D29" s="76" t="str">
        <f t="shared" si="3"/>
        <v xml:space="preserve">Engineering </v>
      </c>
      <c r="E29" s="79" t="str">
        <f t="shared" si="4"/>
        <v>070</v>
      </c>
      <c r="F29" s="14">
        <v>12070</v>
      </c>
      <c r="G29" s="15" t="s">
        <v>144</v>
      </c>
      <c r="H29" s="52">
        <v>5</v>
      </c>
      <c r="I29" s="49"/>
    </row>
    <row r="30" spans="1:9" ht="15.6">
      <c r="A30" s="8" t="str">
        <f t="shared" si="0"/>
        <v>1</v>
      </c>
      <c r="B30" s="8" t="str">
        <f t="shared" si="1"/>
        <v>QH Costs</v>
      </c>
      <c r="C30" s="76" t="str">
        <f t="shared" si="2"/>
        <v>2</v>
      </c>
      <c r="D30" s="76" t="str">
        <f t="shared" si="3"/>
        <v xml:space="preserve">Engineering </v>
      </c>
      <c r="E30" s="79" t="str">
        <f t="shared" si="4"/>
        <v>080</v>
      </c>
      <c r="F30" s="14">
        <v>12080</v>
      </c>
      <c r="G30" s="15" t="s">
        <v>149</v>
      </c>
      <c r="H30" s="52">
        <v>5</v>
      </c>
      <c r="I30" s="49"/>
    </row>
    <row r="31" spans="1:9" ht="15.6">
      <c r="A31" s="8" t="str">
        <f t="shared" si="0"/>
        <v>1</v>
      </c>
      <c r="B31" s="8" t="str">
        <f t="shared" si="1"/>
        <v>QH Costs</v>
      </c>
      <c r="C31" s="76" t="str">
        <f t="shared" si="2"/>
        <v>3</v>
      </c>
      <c r="D31" s="76" t="str">
        <f t="shared" si="3"/>
        <v>Environment and Approvals</v>
      </c>
      <c r="E31" s="79" t="str">
        <f t="shared" si="4"/>
        <v>000</v>
      </c>
      <c r="F31" s="77">
        <v>13000</v>
      </c>
      <c r="G31" s="78" t="s">
        <v>43</v>
      </c>
      <c r="H31" s="79">
        <v>4</v>
      </c>
      <c r="I31" s="41"/>
    </row>
    <row r="32" spans="1:9" ht="15.6">
      <c r="A32" s="8" t="str">
        <f t="shared" si="0"/>
        <v>1</v>
      </c>
      <c r="B32" s="8" t="str">
        <f t="shared" si="1"/>
        <v>QH Costs</v>
      </c>
      <c r="C32" s="76" t="str">
        <f t="shared" si="2"/>
        <v>3</v>
      </c>
      <c r="D32" s="76" t="str">
        <f t="shared" si="3"/>
        <v>Environment and Approvals</v>
      </c>
      <c r="E32" s="79" t="str">
        <f t="shared" si="4"/>
        <v>010</v>
      </c>
      <c r="F32" s="14">
        <v>13010</v>
      </c>
      <c r="G32" s="15" t="s">
        <v>154</v>
      </c>
      <c r="H32" s="52">
        <v>5</v>
      </c>
      <c r="I32" s="49"/>
    </row>
    <row r="33" spans="1:9" ht="15.6">
      <c r="A33" s="8" t="str">
        <f t="shared" si="0"/>
        <v>1</v>
      </c>
      <c r="B33" s="8" t="str">
        <f t="shared" si="1"/>
        <v>QH Costs</v>
      </c>
      <c r="C33" s="76" t="str">
        <f t="shared" si="2"/>
        <v>3</v>
      </c>
      <c r="D33" s="76" t="str">
        <f t="shared" si="3"/>
        <v>Environment and Approvals</v>
      </c>
      <c r="E33" s="79" t="str">
        <f t="shared" si="4"/>
        <v>020</v>
      </c>
      <c r="F33" s="14">
        <v>13020</v>
      </c>
      <c r="G33" s="15" t="s">
        <v>159</v>
      </c>
      <c r="H33" s="52">
        <v>5</v>
      </c>
      <c r="I33" s="49"/>
    </row>
    <row r="34" spans="1:9" ht="15.6">
      <c r="A34" s="8" t="str">
        <f t="shared" si="0"/>
        <v>1</v>
      </c>
      <c r="B34" s="8" t="str">
        <f t="shared" si="1"/>
        <v>QH Costs</v>
      </c>
      <c r="C34" s="76" t="str">
        <f t="shared" si="2"/>
        <v>3</v>
      </c>
      <c r="D34" s="76" t="str">
        <f t="shared" si="3"/>
        <v>Environment and Approvals</v>
      </c>
      <c r="E34" s="79" t="str">
        <f t="shared" si="4"/>
        <v>030</v>
      </c>
      <c r="F34" s="14">
        <v>13030</v>
      </c>
      <c r="G34" s="15" t="s">
        <v>164</v>
      </c>
      <c r="H34" s="52">
        <v>5</v>
      </c>
      <c r="I34" s="49"/>
    </row>
    <row r="35" spans="1:9" ht="15.6">
      <c r="A35" s="8" t="str">
        <f t="shared" si="0"/>
        <v>1</v>
      </c>
      <c r="B35" s="8" t="str">
        <f t="shared" si="1"/>
        <v>QH Costs</v>
      </c>
      <c r="C35" s="76" t="str">
        <f t="shared" si="2"/>
        <v>3</v>
      </c>
      <c r="D35" s="76" t="str">
        <f t="shared" si="3"/>
        <v>Environment and Approvals</v>
      </c>
      <c r="E35" s="79" t="str">
        <f t="shared" si="4"/>
        <v>040</v>
      </c>
      <c r="F35" s="14">
        <v>13040</v>
      </c>
      <c r="G35" s="15" t="s">
        <v>168</v>
      </c>
      <c r="H35" s="52">
        <v>5</v>
      </c>
      <c r="I35" s="49"/>
    </row>
    <row r="36" spans="1:9" ht="15.6">
      <c r="A36" s="8" t="str">
        <f t="shared" si="0"/>
        <v>1</v>
      </c>
      <c r="B36" s="8" t="str">
        <f t="shared" si="1"/>
        <v>QH Costs</v>
      </c>
      <c r="C36" s="76" t="str">
        <f t="shared" si="2"/>
        <v>3</v>
      </c>
      <c r="D36" s="76" t="str">
        <f t="shared" si="3"/>
        <v>Environment and Approvals</v>
      </c>
      <c r="E36" s="79" t="str">
        <f t="shared" si="4"/>
        <v>050</v>
      </c>
      <c r="F36" s="14">
        <v>13050</v>
      </c>
      <c r="G36" s="15" t="s">
        <v>172</v>
      </c>
      <c r="H36" s="52">
        <v>5</v>
      </c>
      <c r="I36" s="49"/>
    </row>
    <row r="37" spans="1:9" ht="15.6">
      <c r="A37" s="8" t="str">
        <f t="shared" si="0"/>
        <v>1</v>
      </c>
      <c r="B37" s="8" t="str">
        <f t="shared" si="1"/>
        <v>QH Costs</v>
      </c>
      <c r="C37" s="76" t="str">
        <f t="shared" si="2"/>
        <v>3</v>
      </c>
      <c r="D37" s="76" t="str">
        <f t="shared" si="3"/>
        <v>Environment and Approvals</v>
      </c>
      <c r="E37" s="79" t="str">
        <f t="shared" si="4"/>
        <v>060</v>
      </c>
      <c r="F37" s="14">
        <v>13060</v>
      </c>
      <c r="G37" s="15" t="s">
        <v>177</v>
      </c>
      <c r="H37" s="52">
        <v>5</v>
      </c>
      <c r="I37" s="49"/>
    </row>
    <row r="38" spans="1:9" ht="15.6">
      <c r="A38" s="8" t="str">
        <f t="shared" si="0"/>
        <v>1</v>
      </c>
      <c r="B38" s="8" t="str">
        <f t="shared" si="1"/>
        <v>QH Costs</v>
      </c>
      <c r="C38" s="76" t="str">
        <f t="shared" si="2"/>
        <v>3</v>
      </c>
      <c r="D38" s="76" t="str">
        <f t="shared" si="3"/>
        <v>Environment and Approvals</v>
      </c>
      <c r="E38" s="79" t="str">
        <f t="shared" si="4"/>
        <v>070</v>
      </c>
      <c r="F38" s="14">
        <v>13070</v>
      </c>
      <c r="G38" s="15" t="s">
        <v>181</v>
      </c>
      <c r="H38" s="52">
        <v>5</v>
      </c>
      <c r="I38" s="49"/>
    </row>
    <row r="39" spans="1:9" ht="15.6">
      <c r="A39" s="8" t="str">
        <f t="shared" si="0"/>
        <v>1</v>
      </c>
      <c r="B39" s="8" t="str">
        <f t="shared" si="1"/>
        <v>QH Costs</v>
      </c>
      <c r="C39" s="76" t="str">
        <f t="shared" si="2"/>
        <v>3</v>
      </c>
      <c r="D39" s="76" t="str">
        <f t="shared" si="3"/>
        <v>Environment and Approvals</v>
      </c>
      <c r="E39" s="79" t="str">
        <f t="shared" si="4"/>
        <v>080</v>
      </c>
      <c r="F39" s="14">
        <v>13080</v>
      </c>
      <c r="G39" s="15" t="s">
        <v>186</v>
      </c>
      <c r="H39" s="52">
        <v>5</v>
      </c>
      <c r="I39" s="49"/>
    </row>
    <row r="40" spans="1:9" ht="15.6">
      <c r="A40" s="8" t="str">
        <f t="shared" si="0"/>
        <v>1</v>
      </c>
      <c r="B40" s="8" t="str">
        <f t="shared" si="1"/>
        <v>QH Costs</v>
      </c>
      <c r="C40" s="76" t="str">
        <f t="shared" si="2"/>
        <v>3</v>
      </c>
      <c r="D40" s="76" t="str">
        <f t="shared" si="3"/>
        <v>Environment and Approvals</v>
      </c>
      <c r="E40" s="79" t="str">
        <f t="shared" si="4"/>
        <v>090</v>
      </c>
      <c r="F40" s="14">
        <v>13090</v>
      </c>
      <c r="G40" s="15" t="s">
        <v>190</v>
      </c>
      <c r="H40" s="52">
        <v>5</v>
      </c>
      <c r="I40" s="49"/>
    </row>
    <row r="41" spans="1:9" ht="15.6">
      <c r="A41" s="8" t="str">
        <f t="shared" si="0"/>
        <v>1</v>
      </c>
      <c r="B41" s="8" t="str">
        <f t="shared" si="1"/>
        <v>QH Costs</v>
      </c>
      <c r="C41" s="76" t="str">
        <f t="shared" si="2"/>
        <v>3</v>
      </c>
      <c r="D41" s="76" t="str">
        <f t="shared" si="3"/>
        <v>Environment and Approvals</v>
      </c>
      <c r="E41" s="79" t="str">
        <f t="shared" si="4"/>
        <v>100</v>
      </c>
      <c r="F41" s="14">
        <v>13100</v>
      </c>
      <c r="G41" s="15" t="s">
        <v>193</v>
      </c>
      <c r="H41" s="52">
        <v>5</v>
      </c>
      <c r="I41" s="49"/>
    </row>
    <row r="42" spans="1:9" ht="15.6">
      <c r="A42" s="8" t="str">
        <f t="shared" si="0"/>
        <v>1</v>
      </c>
      <c r="B42" s="8" t="str">
        <f t="shared" si="1"/>
        <v>QH Costs</v>
      </c>
      <c r="C42" s="76" t="str">
        <f t="shared" si="2"/>
        <v>3</v>
      </c>
      <c r="D42" s="76" t="str">
        <f t="shared" si="3"/>
        <v>Environment and Approvals</v>
      </c>
      <c r="E42" s="79" t="str">
        <f t="shared" si="4"/>
        <v>110</v>
      </c>
      <c r="F42" s="14">
        <v>13110</v>
      </c>
      <c r="G42" s="15" t="s">
        <v>197</v>
      </c>
      <c r="H42" s="52">
        <v>5</v>
      </c>
      <c r="I42" s="49"/>
    </row>
    <row r="43" spans="1:9" ht="15.6">
      <c r="A43" s="8" t="str">
        <f t="shared" si="0"/>
        <v>1</v>
      </c>
      <c r="B43" s="8" t="str">
        <f t="shared" si="1"/>
        <v>QH Costs</v>
      </c>
      <c r="C43" s="76" t="str">
        <f t="shared" si="2"/>
        <v>3</v>
      </c>
      <c r="D43" s="76" t="str">
        <f t="shared" si="3"/>
        <v>Environment and Approvals</v>
      </c>
      <c r="E43" s="79" t="str">
        <f t="shared" si="4"/>
        <v>120</v>
      </c>
      <c r="F43" s="14">
        <v>13120</v>
      </c>
      <c r="G43" s="15" t="s">
        <v>200</v>
      </c>
      <c r="H43" s="52">
        <v>5</v>
      </c>
      <c r="I43" s="49"/>
    </row>
    <row r="44" spans="1:9" ht="15.6">
      <c r="A44" s="8" t="str">
        <f t="shared" si="0"/>
        <v>1</v>
      </c>
      <c r="B44" s="8" t="str">
        <f t="shared" si="1"/>
        <v>QH Costs</v>
      </c>
      <c r="C44" s="76" t="str">
        <f t="shared" si="2"/>
        <v>3</v>
      </c>
      <c r="D44" s="76" t="str">
        <f t="shared" si="3"/>
        <v>Environment and Approvals</v>
      </c>
      <c r="E44" s="79" t="str">
        <f t="shared" si="4"/>
        <v>130</v>
      </c>
      <c r="F44" s="14">
        <v>13130</v>
      </c>
      <c r="G44" s="15" t="s">
        <v>205</v>
      </c>
      <c r="H44" s="52">
        <v>5</v>
      </c>
      <c r="I44" s="49"/>
    </row>
    <row r="45" spans="1:9" ht="15.6">
      <c r="A45" s="8" t="str">
        <f t="shared" si="0"/>
        <v>1</v>
      </c>
      <c r="B45" s="8" t="str">
        <f t="shared" si="1"/>
        <v>QH Costs</v>
      </c>
      <c r="C45" s="76" t="str">
        <f t="shared" si="2"/>
        <v>3</v>
      </c>
      <c r="D45" s="76" t="str">
        <f t="shared" si="3"/>
        <v>Environment and Approvals</v>
      </c>
      <c r="E45" s="79" t="str">
        <f t="shared" si="4"/>
        <v>140</v>
      </c>
      <c r="F45" s="14">
        <v>13140</v>
      </c>
      <c r="G45" s="15" t="s">
        <v>209</v>
      </c>
      <c r="H45" s="52">
        <v>5</v>
      </c>
      <c r="I45" s="49"/>
    </row>
    <row r="46" spans="1:9" ht="15.6">
      <c r="A46" s="8" t="str">
        <f t="shared" si="0"/>
        <v>1</v>
      </c>
      <c r="B46" s="8" t="str">
        <f t="shared" si="1"/>
        <v>QH Costs</v>
      </c>
      <c r="C46" s="76" t="str">
        <f t="shared" si="2"/>
        <v>4</v>
      </c>
      <c r="D46" s="76" t="str">
        <f t="shared" si="3"/>
        <v xml:space="preserve">Community Development and Stakeholder </v>
      </c>
      <c r="E46" s="79" t="str">
        <f t="shared" si="4"/>
        <v>000</v>
      </c>
      <c r="F46" s="77">
        <v>14000</v>
      </c>
      <c r="G46" s="78" t="s">
        <v>49</v>
      </c>
      <c r="H46" s="79">
        <v>4</v>
      </c>
      <c r="I46" s="41"/>
    </row>
    <row r="47" spans="1:9" ht="15.6">
      <c r="A47" s="8" t="str">
        <f t="shared" si="0"/>
        <v>1</v>
      </c>
      <c r="B47" s="8" t="str">
        <f t="shared" si="1"/>
        <v>QH Costs</v>
      </c>
      <c r="C47" s="76" t="str">
        <f t="shared" si="2"/>
        <v>4</v>
      </c>
      <c r="D47" s="76" t="str">
        <f t="shared" si="3"/>
        <v xml:space="preserve">Community Development and Stakeholder </v>
      </c>
      <c r="E47" s="79" t="str">
        <f t="shared" si="4"/>
        <v>010</v>
      </c>
      <c r="F47" s="14">
        <v>14010</v>
      </c>
      <c r="G47" s="15" t="s">
        <v>213</v>
      </c>
      <c r="H47" s="52">
        <v>5</v>
      </c>
      <c r="I47" s="49"/>
    </row>
    <row r="48" spans="1:9" ht="15.6">
      <c r="A48" s="8" t="str">
        <f t="shared" si="0"/>
        <v>1</v>
      </c>
      <c r="B48" s="8" t="str">
        <f t="shared" si="1"/>
        <v>QH Costs</v>
      </c>
      <c r="C48" s="76" t="str">
        <f t="shared" si="2"/>
        <v>4</v>
      </c>
      <c r="D48" s="76" t="str">
        <f t="shared" si="3"/>
        <v xml:space="preserve">Community Development and Stakeholder </v>
      </c>
      <c r="E48" s="79" t="str">
        <f t="shared" si="4"/>
        <v>020</v>
      </c>
      <c r="F48" s="14">
        <v>14020</v>
      </c>
      <c r="G48" s="15" t="s">
        <v>218</v>
      </c>
      <c r="H48" s="52">
        <v>5</v>
      </c>
      <c r="I48" s="49"/>
    </row>
    <row r="49" spans="1:9" ht="15.6">
      <c r="A49" s="8" t="str">
        <f t="shared" si="0"/>
        <v>1</v>
      </c>
      <c r="B49" s="8" t="str">
        <f t="shared" si="1"/>
        <v>QH Costs</v>
      </c>
      <c r="C49" s="76" t="str">
        <f t="shared" si="2"/>
        <v>4</v>
      </c>
      <c r="D49" s="76" t="str">
        <f t="shared" si="3"/>
        <v xml:space="preserve">Community Development and Stakeholder </v>
      </c>
      <c r="E49" s="79" t="str">
        <f t="shared" si="4"/>
        <v>030</v>
      </c>
      <c r="F49" s="14">
        <v>14030</v>
      </c>
      <c r="G49" s="15" t="s">
        <v>223</v>
      </c>
      <c r="H49" s="52">
        <v>5</v>
      </c>
      <c r="I49" s="49"/>
    </row>
    <row r="50" spans="1:9" ht="15.6">
      <c r="A50" s="8" t="str">
        <f t="shared" si="0"/>
        <v>1</v>
      </c>
      <c r="B50" s="8" t="str">
        <f t="shared" si="1"/>
        <v>QH Costs</v>
      </c>
      <c r="C50" s="76" t="str">
        <f t="shared" si="2"/>
        <v>4</v>
      </c>
      <c r="D50" s="76" t="str">
        <f t="shared" si="3"/>
        <v xml:space="preserve">Community Development and Stakeholder </v>
      </c>
      <c r="E50" s="79" t="str">
        <f t="shared" si="4"/>
        <v>040</v>
      </c>
      <c r="F50" s="14">
        <v>14040</v>
      </c>
      <c r="G50" s="15" t="s">
        <v>227</v>
      </c>
      <c r="H50" s="52">
        <v>5</v>
      </c>
      <c r="I50" s="49"/>
    </row>
    <row r="51" spans="1:9" ht="15.6">
      <c r="A51" s="8" t="str">
        <f t="shared" si="0"/>
        <v>1</v>
      </c>
      <c r="B51" s="8" t="str">
        <f t="shared" si="1"/>
        <v>QH Costs</v>
      </c>
      <c r="C51" s="76" t="str">
        <f t="shared" si="2"/>
        <v>4</v>
      </c>
      <c r="D51" s="76" t="str">
        <f t="shared" si="3"/>
        <v xml:space="preserve">Community Development and Stakeholder </v>
      </c>
      <c r="E51" s="79" t="str">
        <f t="shared" si="4"/>
        <v>050</v>
      </c>
      <c r="F51" s="14">
        <v>14050</v>
      </c>
      <c r="G51" s="15" t="s">
        <v>231</v>
      </c>
      <c r="H51" s="52">
        <v>5</v>
      </c>
      <c r="I51" s="49"/>
    </row>
    <row r="52" spans="1:9" ht="15.6">
      <c r="A52" s="8" t="str">
        <f t="shared" si="0"/>
        <v>1</v>
      </c>
      <c r="B52" s="8" t="str">
        <f t="shared" si="1"/>
        <v>QH Costs</v>
      </c>
      <c r="C52" s="76" t="str">
        <f t="shared" si="2"/>
        <v>4</v>
      </c>
      <c r="D52" s="76" t="str">
        <f t="shared" si="3"/>
        <v xml:space="preserve">Community Development and Stakeholder </v>
      </c>
      <c r="E52" s="79" t="str">
        <f t="shared" si="4"/>
        <v>060</v>
      </c>
      <c r="F52" s="14">
        <v>14060</v>
      </c>
      <c r="G52" s="15" t="s">
        <v>236</v>
      </c>
      <c r="H52" s="52">
        <v>5</v>
      </c>
      <c r="I52" s="49"/>
    </row>
    <row r="53" spans="1:9" ht="15.6">
      <c r="A53" s="8" t="str">
        <f t="shared" si="0"/>
        <v>1</v>
      </c>
      <c r="B53" s="8" t="str">
        <f t="shared" si="1"/>
        <v>QH Costs</v>
      </c>
      <c r="C53" s="76" t="str">
        <f t="shared" si="2"/>
        <v>4</v>
      </c>
      <c r="D53" s="76" t="str">
        <f t="shared" si="3"/>
        <v xml:space="preserve">Community Development and Stakeholder </v>
      </c>
      <c r="E53" s="79" t="str">
        <f t="shared" si="4"/>
        <v>070</v>
      </c>
      <c r="F53" s="14">
        <v>14070</v>
      </c>
      <c r="G53" s="15" t="s">
        <v>239</v>
      </c>
      <c r="H53" s="52">
        <v>5</v>
      </c>
      <c r="I53" s="49"/>
    </row>
    <row r="54" spans="1:9" ht="15.6">
      <c r="A54" s="8" t="str">
        <f t="shared" si="0"/>
        <v>1</v>
      </c>
      <c r="B54" s="8" t="str">
        <f t="shared" si="1"/>
        <v>QH Costs</v>
      </c>
      <c r="C54" s="76" t="str">
        <f t="shared" si="2"/>
        <v>4</v>
      </c>
      <c r="D54" s="76" t="str">
        <f t="shared" si="3"/>
        <v xml:space="preserve">Community Development and Stakeholder </v>
      </c>
      <c r="E54" s="79" t="str">
        <f t="shared" si="4"/>
        <v>080</v>
      </c>
      <c r="F54" s="14">
        <v>14080</v>
      </c>
      <c r="G54" s="15" t="s">
        <v>242</v>
      </c>
      <c r="H54" s="52">
        <v>5</v>
      </c>
      <c r="I54" s="49"/>
    </row>
    <row r="55" spans="1:9" ht="15.6">
      <c r="A55" s="8" t="str">
        <f t="shared" si="0"/>
        <v>1</v>
      </c>
      <c r="B55" s="8" t="str">
        <f t="shared" si="1"/>
        <v>QH Costs</v>
      </c>
      <c r="C55" s="76" t="str">
        <f t="shared" si="2"/>
        <v>4</v>
      </c>
      <c r="D55" s="76" t="str">
        <f t="shared" si="3"/>
        <v xml:space="preserve">Community Development and Stakeholder </v>
      </c>
      <c r="E55" s="79" t="str">
        <f t="shared" si="4"/>
        <v>090</v>
      </c>
      <c r="F55" s="14">
        <v>14090</v>
      </c>
      <c r="G55" s="15" t="s">
        <v>245</v>
      </c>
      <c r="H55" s="52">
        <v>5</v>
      </c>
      <c r="I55" s="49"/>
    </row>
    <row r="56" spans="1:9" ht="15.6">
      <c r="A56" s="8" t="str">
        <f t="shared" si="0"/>
        <v>1</v>
      </c>
      <c r="B56" s="8" t="str">
        <f t="shared" si="1"/>
        <v>QH Costs</v>
      </c>
      <c r="C56" s="76" t="str">
        <f t="shared" si="2"/>
        <v>5</v>
      </c>
      <c r="D56" s="76" t="str">
        <f t="shared" si="3"/>
        <v xml:space="preserve">Heath and Safety </v>
      </c>
      <c r="E56" s="79" t="str">
        <f t="shared" si="4"/>
        <v>000</v>
      </c>
      <c r="F56" s="77">
        <v>15000</v>
      </c>
      <c r="G56" s="78" t="s">
        <v>55</v>
      </c>
      <c r="H56" s="79">
        <v>4</v>
      </c>
      <c r="I56" s="41"/>
    </row>
    <row r="57" spans="1:9" ht="15.6">
      <c r="A57" s="8" t="str">
        <f t="shared" si="0"/>
        <v>1</v>
      </c>
      <c r="B57" s="8" t="str">
        <f t="shared" si="1"/>
        <v>QH Costs</v>
      </c>
      <c r="C57" s="76" t="str">
        <f t="shared" si="2"/>
        <v>5</v>
      </c>
      <c r="D57" s="76" t="str">
        <f t="shared" si="3"/>
        <v xml:space="preserve">Heath and Safety </v>
      </c>
      <c r="E57" s="79" t="str">
        <f t="shared" si="4"/>
        <v>010</v>
      </c>
      <c r="F57" s="14">
        <v>15010</v>
      </c>
      <c r="G57" s="15" t="s">
        <v>247</v>
      </c>
      <c r="H57" s="52">
        <v>5</v>
      </c>
      <c r="I57" s="49"/>
    </row>
    <row r="58" spans="1:9" ht="15.6">
      <c r="A58" s="8" t="str">
        <f t="shared" si="0"/>
        <v>1</v>
      </c>
      <c r="B58" s="8" t="str">
        <f t="shared" si="1"/>
        <v>QH Costs</v>
      </c>
      <c r="C58" s="76" t="str">
        <f t="shared" si="2"/>
        <v>5</v>
      </c>
      <c r="D58" s="76" t="str">
        <f t="shared" si="3"/>
        <v xml:space="preserve">Heath and Safety </v>
      </c>
      <c r="E58" s="79" t="str">
        <f t="shared" si="4"/>
        <v>020</v>
      </c>
      <c r="F58" s="14">
        <v>15020</v>
      </c>
      <c r="G58" s="15" t="s">
        <v>99</v>
      </c>
      <c r="H58" s="52">
        <v>5</v>
      </c>
      <c r="I58" s="49"/>
    </row>
    <row r="59" spans="1:9" ht="15.6">
      <c r="A59" s="8" t="str">
        <f t="shared" si="0"/>
        <v>1</v>
      </c>
      <c r="B59" s="8" t="str">
        <f t="shared" si="1"/>
        <v>QH Costs</v>
      </c>
      <c r="C59" s="76" t="str">
        <f t="shared" si="2"/>
        <v>5</v>
      </c>
      <c r="D59" s="76" t="str">
        <f t="shared" si="3"/>
        <v xml:space="preserve">Heath and Safety </v>
      </c>
      <c r="E59" s="79" t="str">
        <f t="shared" si="4"/>
        <v>030</v>
      </c>
      <c r="F59" s="14">
        <v>15030</v>
      </c>
      <c r="G59" s="15" t="s">
        <v>251</v>
      </c>
      <c r="H59" s="52">
        <v>5</v>
      </c>
      <c r="I59" s="49"/>
    </row>
    <row r="60" spans="1:9" ht="15.6">
      <c r="A60" s="8" t="str">
        <f t="shared" si="0"/>
        <v>1</v>
      </c>
      <c r="B60" s="8" t="str">
        <f t="shared" si="1"/>
        <v>QH Costs</v>
      </c>
      <c r="C60" s="76" t="str">
        <f t="shared" si="2"/>
        <v>5</v>
      </c>
      <c r="D60" s="76" t="str">
        <f t="shared" si="3"/>
        <v xml:space="preserve">Heath and Safety </v>
      </c>
      <c r="E60" s="79" t="str">
        <f t="shared" si="4"/>
        <v>040</v>
      </c>
      <c r="F60" s="14">
        <v>15040</v>
      </c>
      <c r="G60" s="15" t="s">
        <v>255</v>
      </c>
      <c r="H60" s="52">
        <v>5</v>
      </c>
      <c r="I60" s="49"/>
    </row>
    <row r="61" spans="1:9" ht="15.6">
      <c r="A61" s="8" t="str">
        <f t="shared" si="0"/>
        <v>1</v>
      </c>
      <c r="B61" s="8" t="str">
        <f t="shared" si="1"/>
        <v>QH Costs</v>
      </c>
      <c r="C61" s="76" t="str">
        <f t="shared" si="2"/>
        <v>6</v>
      </c>
      <c r="D61" s="76" t="str">
        <f t="shared" si="3"/>
        <v xml:space="preserve">Land Acquisition </v>
      </c>
      <c r="E61" s="79" t="str">
        <f t="shared" si="4"/>
        <v>000</v>
      </c>
      <c r="F61" s="77">
        <v>16000</v>
      </c>
      <c r="G61" s="78" t="s">
        <v>61</v>
      </c>
      <c r="H61" s="79">
        <v>4</v>
      </c>
      <c r="I61" s="41"/>
    </row>
    <row r="62" spans="1:9" ht="15.6">
      <c r="A62" s="8" t="str">
        <f t="shared" si="0"/>
        <v>1</v>
      </c>
      <c r="B62" s="8" t="str">
        <f t="shared" si="1"/>
        <v>QH Costs</v>
      </c>
      <c r="C62" s="76" t="str">
        <f t="shared" si="2"/>
        <v>6</v>
      </c>
      <c r="D62" s="76" t="str">
        <f t="shared" si="3"/>
        <v xml:space="preserve">Land Acquisition </v>
      </c>
      <c r="E62" s="79" t="str">
        <f t="shared" si="4"/>
        <v>010</v>
      </c>
      <c r="F62" s="14">
        <v>16010</v>
      </c>
      <c r="G62" s="15" t="s">
        <v>249</v>
      </c>
      <c r="H62" s="52">
        <v>5</v>
      </c>
      <c r="I62" s="49"/>
    </row>
    <row r="63" spans="1:9" ht="15.6">
      <c r="A63" s="8" t="str">
        <f t="shared" si="0"/>
        <v>1</v>
      </c>
      <c r="B63" s="8" t="str">
        <f t="shared" si="1"/>
        <v>QH Costs</v>
      </c>
      <c r="C63" s="76" t="str">
        <f t="shared" si="2"/>
        <v>6</v>
      </c>
      <c r="D63" s="76" t="str">
        <f t="shared" si="3"/>
        <v xml:space="preserve">Land Acquisition </v>
      </c>
      <c r="E63" s="79" t="str">
        <f t="shared" si="4"/>
        <v>020</v>
      </c>
      <c r="F63" s="14">
        <v>16020</v>
      </c>
      <c r="G63" s="15" t="s">
        <v>131</v>
      </c>
      <c r="H63" s="52">
        <v>5</v>
      </c>
      <c r="I63" s="49"/>
    </row>
    <row r="64" spans="1:9" ht="15.6">
      <c r="A64" s="8" t="str">
        <f t="shared" si="0"/>
        <v>1</v>
      </c>
      <c r="B64" s="8" t="str">
        <f t="shared" si="1"/>
        <v>QH Costs</v>
      </c>
      <c r="C64" s="76" t="str">
        <f t="shared" si="2"/>
        <v>6</v>
      </c>
      <c r="D64" s="76" t="str">
        <f t="shared" si="3"/>
        <v xml:space="preserve">Land Acquisition </v>
      </c>
      <c r="E64" s="79" t="str">
        <f t="shared" si="4"/>
        <v>030</v>
      </c>
      <c r="F64" s="14">
        <v>16030</v>
      </c>
      <c r="G64" s="15" t="s">
        <v>254</v>
      </c>
      <c r="H64" s="52">
        <v>5</v>
      </c>
      <c r="I64" s="49"/>
    </row>
    <row r="65" spans="1:9" ht="15.6">
      <c r="A65" s="8" t="str">
        <f t="shared" si="0"/>
        <v>1</v>
      </c>
      <c r="B65" s="8" t="str">
        <f t="shared" si="1"/>
        <v>QH Costs</v>
      </c>
      <c r="C65" s="76" t="str">
        <f t="shared" si="2"/>
        <v>7</v>
      </c>
      <c r="D65" s="76" t="str">
        <f t="shared" si="3"/>
        <v xml:space="preserve">Indirect </v>
      </c>
      <c r="E65" s="79" t="str">
        <f t="shared" si="4"/>
        <v>000</v>
      </c>
      <c r="F65" s="77">
        <v>17000</v>
      </c>
      <c r="G65" s="78" t="s">
        <v>65</v>
      </c>
      <c r="H65" s="79">
        <v>4</v>
      </c>
      <c r="I65" s="41"/>
    </row>
    <row r="66" spans="1:9" ht="15.6">
      <c r="A66" s="8" t="str">
        <f t="shared" ref="A66:A129" si="5">LEFT(F66)</f>
        <v>1</v>
      </c>
      <c r="B66" s="8" t="str">
        <f t="shared" ref="B66:B129" si="6">_xlfn.XLOOKUP(A66*10000,F:F,G:G,0,0)</f>
        <v>QH Costs</v>
      </c>
      <c r="C66" s="76" t="str">
        <f t="shared" ref="C66:C129" si="7">MID(F66,2,1)</f>
        <v>7</v>
      </c>
      <c r="D66" s="76" t="str">
        <f t="shared" ref="D66:D129" si="8">_xlfn.XLOOKUP((A66*10000+C66*1000),F:F,G:G,0,0)</f>
        <v xml:space="preserve">Indirect </v>
      </c>
      <c r="E66" s="79" t="str">
        <f t="shared" ref="E66:E129" si="9">RIGHT(F66,3)</f>
        <v>010</v>
      </c>
      <c r="F66" s="14">
        <v>17010</v>
      </c>
      <c r="G66" s="15" t="s">
        <v>258</v>
      </c>
      <c r="H66" s="52">
        <v>5</v>
      </c>
      <c r="I66" s="49"/>
    </row>
    <row r="67" spans="1:9" ht="15.6">
      <c r="A67" s="8" t="str">
        <f t="shared" si="5"/>
        <v>1</v>
      </c>
      <c r="B67" s="8" t="str">
        <f t="shared" si="6"/>
        <v>QH Costs</v>
      </c>
      <c r="C67" s="76" t="str">
        <f t="shared" si="7"/>
        <v>7</v>
      </c>
      <c r="D67" s="76" t="str">
        <f t="shared" si="8"/>
        <v xml:space="preserve">Indirect </v>
      </c>
      <c r="E67" s="79" t="str">
        <f t="shared" si="9"/>
        <v>020</v>
      </c>
      <c r="F67" s="14">
        <v>17020</v>
      </c>
      <c r="G67" s="15" t="s">
        <v>265</v>
      </c>
      <c r="H67" s="52">
        <v>5</v>
      </c>
      <c r="I67" s="49"/>
    </row>
    <row r="68" spans="1:9" ht="15.6">
      <c r="A68" s="8" t="str">
        <f t="shared" si="5"/>
        <v>1</v>
      </c>
      <c r="B68" s="8" t="str">
        <f t="shared" si="6"/>
        <v>QH Costs</v>
      </c>
      <c r="C68" s="76" t="str">
        <f t="shared" si="7"/>
        <v>7</v>
      </c>
      <c r="D68" s="76" t="str">
        <f t="shared" si="8"/>
        <v xml:space="preserve">Indirect </v>
      </c>
      <c r="E68" s="79" t="str">
        <f t="shared" si="9"/>
        <v>030</v>
      </c>
      <c r="F68" s="14">
        <v>17030</v>
      </c>
      <c r="G68" s="15" t="s">
        <v>268</v>
      </c>
      <c r="H68" s="52">
        <v>5</v>
      </c>
      <c r="I68" s="49"/>
    </row>
    <row r="69" spans="1:9" ht="15.6">
      <c r="A69" s="8" t="str">
        <f t="shared" si="5"/>
        <v>1</v>
      </c>
      <c r="B69" s="8" t="str">
        <f t="shared" si="6"/>
        <v>QH Costs</v>
      </c>
      <c r="C69" s="76" t="str">
        <f t="shared" si="7"/>
        <v>7</v>
      </c>
      <c r="D69" s="76" t="str">
        <f t="shared" si="8"/>
        <v xml:space="preserve">Indirect </v>
      </c>
      <c r="E69" s="79" t="str">
        <f t="shared" si="9"/>
        <v>040</v>
      </c>
      <c r="F69" s="14">
        <v>17040</v>
      </c>
      <c r="G69" s="15" t="s">
        <v>273</v>
      </c>
      <c r="H69" s="52">
        <v>5</v>
      </c>
      <c r="I69" s="49"/>
    </row>
    <row r="70" spans="1:9" ht="15.6">
      <c r="A70" s="8" t="str">
        <f t="shared" si="5"/>
        <v>1</v>
      </c>
      <c r="B70" s="8" t="str">
        <f t="shared" si="6"/>
        <v>QH Costs</v>
      </c>
      <c r="C70" s="76" t="str">
        <f t="shared" si="7"/>
        <v>7</v>
      </c>
      <c r="D70" s="76" t="str">
        <f t="shared" si="8"/>
        <v xml:space="preserve">Indirect </v>
      </c>
      <c r="E70" s="79" t="str">
        <f t="shared" si="9"/>
        <v>050</v>
      </c>
      <c r="F70" s="14">
        <v>17050</v>
      </c>
      <c r="G70" s="15" t="s">
        <v>275</v>
      </c>
      <c r="H70" s="52">
        <v>5</v>
      </c>
      <c r="I70" s="49"/>
    </row>
    <row r="71" spans="1:9" ht="15.6">
      <c r="A71" s="8" t="str">
        <f t="shared" si="5"/>
        <v>1</v>
      </c>
      <c r="B71" s="8" t="str">
        <f t="shared" si="6"/>
        <v>QH Costs</v>
      </c>
      <c r="C71" s="76" t="str">
        <f t="shared" si="7"/>
        <v>7</v>
      </c>
      <c r="D71" s="76" t="str">
        <f t="shared" si="8"/>
        <v xml:space="preserve">Indirect </v>
      </c>
      <c r="E71" s="79" t="str">
        <f t="shared" si="9"/>
        <v>060</v>
      </c>
      <c r="F71" s="14">
        <v>17060</v>
      </c>
      <c r="G71" s="15" t="s">
        <v>277</v>
      </c>
      <c r="H71" s="52">
        <v>5</v>
      </c>
      <c r="I71" s="49"/>
    </row>
    <row r="72" spans="1:9" ht="15.6">
      <c r="A72" s="8" t="str">
        <f t="shared" si="5"/>
        <v>1</v>
      </c>
      <c r="B72" s="8" t="str">
        <f t="shared" si="6"/>
        <v>QH Costs</v>
      </c>
      <c r="C72" s="76" t="str">
        <f t="shared" si="7"/>
        <v>7</v>
      </c>
      <c r="D72" s="76" t="str">
        <f t="shared" si="8"/>
        <v xml:space="preserve">Indirect </v>
      </c>
      <c r="E72" s="79" t="str">
        <f t="shared" si="9"/>
        <v>070</v>
      </c>
      <c r="F72" s="14">
        <v>17070</v>
      </c>
      <c r="G72" s="15" t="s">
        <v>279</v>
      </c>
      <c r="H72" s="52">
        <v>5</v>
      </c>
      <c r="I72" s="49"/>
    </row>
    <row r="73" spans="1:9" ht="15.6">
      <c r="A73" s="8" t="str">
        <f t="shared" si="5"/>
        <v>1</v>
      </c>
      <c r="B73" s="8" t="str">
        <f t="shared" si="6"/>
        <v>QH Costs</v>
      </c>
      <c r="C73" s="76" t="str">
        <f t="shared" si="7"/>
        <v>7</v>
      </c>
      <c r="D73" s="76" t="str">
        <f t="shared" si="8"/>
        <v xml:space="preserve">Indirect </v>
      </c>
      <c r="E73" s="79" t="str">
        <f t="shared" si="9"/>
        <v>080</v>
      </c>
      <c r="F73" s="14">
        <v>17080</v>
      </c>
      <c r="G73" s="15" t="s">
        <v>282</v>
      </c>
      <c r="H73" s="52">
        <v>5</v>
      </c>
      <c r="I73" s="49"/>
    </row>
    <row r="74" spans="1:9" ht="15.6">
      <c r="A74" s="8" t="str">
        <f t="shared" si="5"/>
        <v>1</v>
      </c>
      <c r="B74" s="8" t="str">
        <f t="shared" si="6"/>
        <v>QH Costs</v>
      </c>
      <c r="C74" s="76" t="str">
        <f t="shared" si="7"/>
        <v>7</v>
      </c>
      <c r="D74" s="76" t="str">
        <f t="shared" si="8"/>
        <v xml:space="preserve">Indirect </v>
      </c>
      <c r="E74" s="79" t="str">
        <f t="shared" si="9"/>
        <v>090</v>
      </c>
      <c r="F74" s="14">
        <v>17090</v>
      </c>
      <c r="G74" s="15" t="s">
        <v>285</v>
      </c>
      <c r="H74" s="52">
        <v>5</v>
      </c>
      <c r="I74" s="49"/>
    </row>
    <row r="75" spans="1:9" ht="15.6">
      <c r="A75" s="8" t="str">
        <f t="shared" si="5"/>
        <v>1</v>
      </c>
      <c r="B75" s="8" t="str">
        <f t="shared" si="6"/>
        <v>QH Costs</v>
      </c>
      <c r="C75" s="76" t="str">
        <f t="shared" si="7"/>
        <v>7</v>
      </c>
      <c r="D75" s="76" t="str">
        <f t="shared" si="8"/>
        <v xml:space="preserve">Indirect </v>
      </c>
      <c r="E75" s="79" t="str">
        <f t="shared" si="9"/>
        <v>100</v>
      </c>
      <c r="F75" s="14">
        <v>17100</v>
      </c>
      <c r="G75" s="15" t="s">
        <v>288</v>
      </c>
      <c r="H75" s="52">
        <v>5</v>
      </c>
      <c r="I75" s="49"/>
    </row>
    <row r="76" spans="1:9" ht="15.6">
      <c r="A76" s="8" t="str">
        <f t="shared" si="5"/>
        <v>1</v>
      </c>
      <c r="B76" s="8" t="str">
        <f t="shared" si="6"/>
        <v>QH Costs</v>
      </c>
      <c r="C76" s="76" t="str">
        <f t="shared" si="7"/>
        <v>7</v>
      </c>
      <c r="D76" s="76" t="str">
        <f t="shared" si="8"/>
        <v xml:space="preserve">Indirect </v>
      </c>
      <c r="E76" s="79" t="str">
        <f t="shared" si="9"/>
        <v>110</v>
      </c>
      <c r="F76" s="14">
        <v>17110</v>
      </c>
      <c r="G76" s="15" t="s">
        <v>291</v>
      </c>
      <c r="H76" s="52">
        <v>5</v>
      </c>
      <c r="I76" s="49"/>
    </row>
    <row r="77" spans="1:9" ht="15.6">
      <c r="A77" s="8" t="str">
        <f t="shared" si="5"/>
        <v>1</v>
      </c>
      <c r="B77" s="8" t="str">
        <f t="shared" si="6"/>
        <v>QH Costs</v>
      </c>
      <c r="C77" s="76" t="str">
        <f t="shared" si="7"/>
        <v>7</v>
      </c>
      <c r="D77" s="76" t="str">
        <f t="shared" si="8"/>
        <v xml:space="preserve">Indirect </v>
      </c>
      <c r="E77" s="79" t="str">
        <f t="shared" si="9"/>
        <v>120</v>
      </c>
      <c r="F77" s="14">
        <v>17120</v>
      </c>
      <c r="G77" s="15" t="s">
        <v>294</v>
      </c>
      <c r="H77" s="52">
        <v>5</v>
      </c>
      <c r="I77" s="49"/>
    </row>
    <row r="78" spans="1:9" ht="15.6">
      <c r="A78" s="8" t="str">
        <f t="shared" si="5"/>
        <v>1</v>
      </c>
      <c r="B78" s="8" t="str">
        <f t="shared" si="6"/>
        <v>QH Costs</v>
      </c>
      <c r="C78" s="76" t="str">
        <f t="shared" si="7"/>
        <v>7</v>
      </c>
      <c r="D78" s="76" t="str">
        <f t="shared" si="8"/>
        <v xml:space="preserve">Indirect </v>
      </c>
      <c r="E78" s="79" t="str">
        <f t="shared" si="9"/>
        <v>130</v>
      </c>
      <c r="F78" s="14">
        <v>17130</v>
      </c>
      <c r="G78" s="15" t="s">
        <v>297</v>
      </c>
      <c r="H78" s="52">
        <v>5</v>
      </c>
      <c r="I78" s="49"/>
    </row>
    <row r="79" spans="1:9" ht="15.6">
      <c r="A79" s="8" t="str">
        <f t="shared" si="5"/>
        <v>1</v>
      </c>
      <c r="B79" s="8" t="str">
        <f t="shared" si="6"/>
        <v>QH Costs</v>
      </c>
      <c r="C79" s="76" t="str">
        <f t="shared" si="7"/>
        <v>7</v>
      </c>
      <c r="D79" s="76" t="str">
        <f t="shared" si="8"/>
        <v xml:space="preserve">Indirect </v>
      </c>
      <c r="E79" s="79" t="str">
        <f t="shared" si="9"/>
        <v>140</v>
      </c>
      <c r="F79" s="14">
        <v>17140</v>
      </c>
      <c r="G79" s="15" t="s">
        <v>300</v>
      </c>
      <c r="H79" s="52">
        <v>5</v>
      </c>
      <c r="I79" s="49"/>
    </row>
    <row r="80" spans="1:9" ht="15.6">
      <c r="A80" s="8" t="str">
        <f t="shared" si="5"/>
        <v>1</v>
      </c>
      <c r="B80" s="8" t="str">
        <f t="shared" si="6"/>
        <v>QH Costs</v>
      </c>
      <c r="C80" s="76" t="str">
        <f t="shared" si="7"/>
        <v>7</v>
      </c>
      <c r="D80" s="76" t="str">
        <f t="shared" si="8"/>
        <v xml:space="preserve">Indirect </v>
      </c>
      <c r="E80" s="79" t="str">
        <f t="shared" si="9"/>
        <v>150</v>
      </c>
      <c r="F80" s="14">
        <v>17150</v>
      </c>
      <c r="G80" s="15" t="s">
        <v>303</v>
      </c>
      <c r="H80" s="52">
        <v>5</v>
      </c>
      <c r="I80" s="49"/>
    </row>
    <row r="81" spans="1:9" ht="15.6">
      <c r="A81" s="8" t="str">
        <f t="shared" si="5"/>
        <v>1</v>
      </c>
      <c r="B81" s="8" t="str">
        <f t="shared" si="6"/>
        <v>QH Costs</v>
      </c>
      <c r="C81" s="76" t="str">
        <f t="shared" si="7"/>
        <v>8</v>
      </c>
      <c r="D81" s="76" t="str">
        <f t="shared" si="8"/>
        <v xml:space="preserve">Ops Readiness &amp; Commissioning </v>
      </c>
      <c r="E81" s="79" t="str">
        <f t="shared" si="9"/>
        <v>000</v>
      </c>
      <c r="F81" s="77">
        <v>18000</v>
      </c>
      <c r="G81" s="78" t="s">
        <v>69</v>
      </c>
      <c r="H81" s="79">
        <v>4</v>
      </c>
      <c r="I81" s="41"/>
    </row>
    <row r="82" spans="1:9" ht="15.6">
      <c r="A82" s="8" t="str">
        <f t="shared" si="5"/>
        <v>1</v>
      </c>
      <c r="B82" s="8" t="str">
        <f t="shared" si="6"/>
        <v>QH Costs</v>
      </c>
      <c r="C82" s="76" t="str">
        <f t="shared" si="7"/>
        <v>8</v>
      </c>
      <c r="D82" s="76" t="str">
        <f t="shared" si="8"/>
        <v xml:space="preserve">Ops Readiness &amp; Commissioning </v>
      </c>
      <c r="E82" s="79" t="str">
        <f t="shared" si="9"/>
        <v>010</v>
      </c>
      <c r="F82" s="14">
        <v>18010</v>
      </c>
      <c r="G82" s="15" t="s">
        <v>306</v>
      </c>
      <c r="H82" s="52">
        <v>5</v>
      </c>
      <c r="I82" s="49"/>
    </row>
    <row r="83" spans="1:9" ht="15.6">
      <c r="A83" s="8" t="str">
        <f t="shared" si="5"/>
        <v>1</v>
      </c>
      <c r="B83" s="8" t="str">
        <f t="shared" si="6"/>
        <v>QH Costs</v>
      </c>
      <c r="C83" s="76" t="str">
        <f t="shared" si="7"/>
        <v>8</v>
      </c>
      <c r="D83" s="76" t="str">
        <f t="shared" si="8"/>
        <v xml:space="preserve">Ops Readiness &amp; Commissioning </v>
      </c>
      <c r="E83" s="79" t="str">
        <f t="shared" si="9"/>
        <v>020</v>
      </c>
      <c r="F83" s="14">
        <v>18020</v>
      </c>
      <c r="G83" s="15" t="s">
        <v>183</v>
      </c>
      <c r="H83" s="52">
        <v>5</v>
      </c>
      <c r="I83" s="49"/>
    </row>
    <row r="84" spans="1:9" ht="15.6">
      <c r="A84" s="8" t="str">
        <f t="shared" si="5"/>
        <v>1</v>
      </c>
      <c r="B84" s="8" t="str">
        <f t="shared" si="6"/>
        <v>QH Costs</v>
      </c>
      <c r="C84" s="76" t="str">
        <f t="shared" si="7"/>
        <v>8</v>
      </c>
      <c r="D84" s="76" t="str">
        <f t="shared" si="8"/>
        <v xml:space="preserve">Ops Readiness &amp; Commissioning </v>
      </c>
      <c r="E84" s="79" t="str">
        <f t="shared" si="9"/>
        <v>030</v>
      </c>
      <c r="F84" s="14">
        <v>18030</v>
      </c>
      <c r="G84" s="15" t="s">
        <v>311</v>
      </c>
      <c r="H84" s="52">
        <v>5</v>
      </c>
      <c r="I84" s="49"/>
    </row>
    <row r="85" spans="1:9" ht="15.6">
      <c r="A85" s="8" t="str">
        <f t="shared" si="5"/>
        <v>2</v>
      </c>
      <c r="B85" s="8" t="str">
        <f t="shared" si="6"/>
        <v xml:space="preserve">Surface Infrastructure and Enabling </v>
      </c>
      <c r="C85" s="76" t="str">
        <f t="shared" si="7"/>
        <v>0</v>
      </c>
      <c r="D85" s="76" t="str">
        <f t="shared" si="8"/>
        <v xml:space="preserve">Surface Infrastructure and Enabling </v>
      </c>
      <c r="E85" s="79" t="str">
        <f t="shared" si="9"/>
        <v>000</v>
      </c>
      <c r="F85" s="13">
        <v>20000</v>
      </c>
      <c r="G85" s="12" t="s">
        <v>28</v>
      </c>
      <c r="H85" s="52">
        <v>3</v>
      </c>
      <c r="I85" s="41"/>
    </row>
    <row r="86" spans="1:9" ht="15.6">
      <c r="A86" s="8" t="str">
        <f t="shared" si="5"/>
        <v>2</v>
      </c>
      <c r="B86" s="8" t="str">
        <f t="shared" si="6"/>
        <v xml:space="preserve">Surface Infrastructure and Enabling </v>
      </c>
      <c r="C86" s="76" t="str">
        <f t="shared" si="7"/>
        <v>0</v>
      </c>
      <c r="D86" s="76" t="str">
        <f t="shared" si="8"/>
        <v xml:space="preserve">Surface Infrastructure and Enabling </v>
      </c>
      <c r="E86" s="79" t="str">
        <f t="shared" si="9"/>
        <v>100</v>
      </c>
      <c r="F86" s="77">
        <v>20100</v>
      </c>
      <c r="G86" s="78" t="s">
        <v>72</v>
      </c>
      <c r="H86" s="79">
        <v>4</v>
      </c>
      <c r="I86" s="41"/>
    </row>
    <row r="87" spans="1:9" ht="15.6">
      <c r="A87" s="8" t="str">
        <f t="shared" si="5"/>
        <v>2</v>
      </c>
      <c r="B87" s="8" t="str">
        <f t="shared" si="6"/>
        <v xml:space="preserve">Surface Infrastructure and Enabling </v>
      </c>
      <c r="C87" s="76" t="str">
        <f t="shared" si="7"/>
        <v>0</v>
      </c>
      <c r="D87" s="76" t="str">
        <f t="shared" si="8"/>
        <v xml:space="preserve">Surface Infrastructure and Enabling </v>
      </c>
      <c r="E87" s="79" t="str">
        <f t="shared" si="9"/>
        <v>110</v>
      </c>
      <c r="F87" s="16">
        <v>20110</v>
      </c>
      <c r="G87" s="17" t="s">
        <v>313</v>
      </c>
      <c r="H87" s="52">
        <v>5</v>
      </c>
      <c r="I87" s="48" t="s">
        <v>634</v>
      </c>
    </row>
    <row r="88" spans="1:9" ht="15.6">
      <c r="A88" s="8" t="str">
        <f t="shared" si="5"/>
        <v>2</v>
      </c>
      <c r="B88" s="8" t="str">
        <f t="shared" si="6"/>
        <v xml:space="preserve">Surface Infrastructure and Enabling </v>
      </c>
      <c r="C88" s="76" t="str">
        <f t="shared" si="7"/>
        <v>0</v>
      </c>
      <c r="D88" s="76" t="str">
        <f t="shared" si="8"/>
        <v xml:space="preserve">Surface Infrastructure and Enabling </v>
      </c>
      <c r="E88" s="79" t="str">
        <f t="shared" si="9"/>
        <v>120</v>
      </c>
      <c r="F88" s="16">
        <v>20120</v>
      </c>
      <c r="G88" s="17" t="s">
        <v>315</v>
      </c>
      <c r="H88" s="52">
        <v>5</v>
      </c>
      <c r="I88" s="48" t="s">
        <v>634</v>
      </c>
    </row>
    <row r="89" spans="1:9" ht="15.6">
      <c r="A89" s="8" t="str">
        <f t="shared" si="5"/>
        <v>2</v>
      </c>
      <c r="B89" s="8" t="str">
        <f t="shared" si="6"/>
        <v xml:space="preserve">Surface Infrastructure and Enabling </v>
      </c>
      <c r="C89" s="76" t="str">
        <f t="shared" si="7"/>
        <v>0</v>
      </c>
      <c r="D89" s="76" t="str">
        <f t="shared" si="8"/>
        <v xml:space="preserve">Surface Infrastructure and Enabling </v>
      </c>
      <c r="E89" s="79" t="str">
        <f t="shared" si="9"/>
        <v>130</v>
      </c>
      <c r="F89" s="16">
        <v>20130</v>
      </c>
      <c r="G89" s="17" t="s">
        <v>317</v>
      </c>
      <c r="H89" s="52">
        <v>5</v>
      </c>
      <c r="I89" s="48" t="s">
        <v>634</v>
      </c>
    </row>
    <row r="90" spans="1:9" ht="15.6">
      <c r="A90" s="8" t="str">
        <f t="shared" si="5"/>
        <v>2</v>
      </c>
      <c r="B90" s="8" t="str">
        <f t="shared" si="6"/>
        <v xml:space="preserve">Surface Infrastructure and Enabling </v>
      </c>
      <c r="C90" s="76" t="str">
        <f t="shared" si="7"/>
        <v>0</v>
      </c>
      <c r="D90" s="76" t="str">
        <f t="shared" si="8"/>
        <v xml:space="preserve">Surface Infrastructure and Enabling </v>
      </c>
      <c r="E90" s="79" t="str">
        <f t="shared" si="9"/>
        <v>140</v>
      </c>
      <c r="F90" s="16">
        <v>20140</v>
      </c>
      <c r="G90" s="17" t="s">
        <v>319</v>
      </c>
      <c r="H90" s="52">
        <v>5</v>
      </c>
      <c r="I90" s="48" t="s">
        <v>634</v>
      </c>
    </row>
    <row r="91" spans="1:9" ht="15.6">
      <c r="A91" s="8" t="str">
        <f t="shared" si="5"/>
        <v>2</v>
      </c>
      <c r="B91" s="8" t="str">
        <f t="shared" si="6"/>
        <v xml:space="preserve">Surface Infrastructure and Enabling </v>
      </c>
      <c r="C91" s="76" t="str">
        <f t="shared" si="7"/>
        <v>0</v>
      </c>
      <c r="D91" s="76" t="str">
        <f t="shared" si="8"/>
        <v xml:space="preserve">Surface Infrastructure and Enabling </v>
      </c>
      <c r="E91" s="79" t="str">
        <f t="shared" si="9"/>
        <v>200</v>
      </c>
      <c r="F91" s="77">
        <v>20200</v>
      </c>
      <c r="G91" s="78" t="s">
        <v>75</v>
      </c>
      <c r="H91" s="79">
        <v>4</v>
      </c>
      <c r="I91" s="41"/>
    </row>
    <row r="92" spans="1:9" ht="15.6">
      <c r="A92" s="8" t="str">
        <f t="shared" si="5"/>
        <v>2</v>
      </c>
      <c r="B92" s="8" t="str">
        <f t="shared" si="6"/>
        <v xml:space="preserve">Surface Infrastructure and Enabling </v>
      </c>
      <c r="C92" s="76" t="str">
        <f t="shared" si="7"/>
        <v>0</v>
      </c>
      <c r="D92" s="76" t="str">
        <f t="shared" si="8"/>
        <v xml:space="preserve">Surface Infrastructure and Enabling </v>
      </c>
      <c r="E92" s="79" t="str">
        <f t="shared" si="9"/>
        <v>210</v>
      </c>
      <c r="F92" s="16">
        <v>20210</v>
      </c>
      <c r="G92" s="17" t="s">
        <v>321</v>
      </c>
      <c r="H92" s="52">
        <v>5</v>
      </c>
      <c r="I92" s="48" t="s">
        <v>634</v>
      </c>
    </row>
    <row r="93" spans="1:9" ht="15.6">
      <c r="A93" s="8" t="str">
        <f t="shared" si="5"/>
        <v>2</v>
      </c>
      <c r="B93" s="8" t="str">
        <f t="shared" si="6"/>
        <v xml:space="preserve">Surface Infrastructure and Enabling </v>
      </c>
      <c r="C93" s="76" t="str">
        <f t="shared" si="7"/>
        <v>0</v>
      </c>
      <c r="D93" s="76" t="str">
        <f t="shared" si="8"/>
        <v xml:space="preserve">Surface Infrastructure and Enabling </v>
      </c>
      <c r="E93" s="79" t="str">
        <f t="shared" si="9"/>
        <v>220</v>
      </c>
      <c r="F93" s="16">
        <v>20220</v>
      </c>
      <c r="G93" s="17" t="s">
        <v>323</v>
      </c>
      <c r="H93" s="52">
        <v>5</v>
      </c>
      <c r="I93" s="48" t="s">
        <v>634</v>
      </c>
    </row>
    <row r="94" spans="1:9" ht="15.6">
      <c r="A94" s="8" t="str">
        <f t="shared" si="5"/>
        <v>2</v>
      </c>
      <c r="B94" s="8" t="str">
        <f t="shared" si="6"/>
        <v xml:space="preserve">Surface Infrastructure and Enabling </v>
      </c>
      <c r="C94" s="76" t="str">
        <f t="shared" si="7"/>
        <v>0</v>
      </c>
      <c r="D94" s="76" t="str">
        <f t="shared" si="8"/>
        <v xml:space="preserve">Surface Infrastructure and Enabling </v>
      </c>
      <c r="E94" s="79" t="str">
        <f t="shared" si="9"/>
        <v>230</v>
      </c>
      <c r="F94" s="16">
        <v>20230</v>
      </c>
      <c r="G94" s="17" t="s">
        <v>325</v>
      </c>
      <c r="H94" s="52">
        <v>5</v>
      </c>
      <c r="I94" s="48" t="s">
        <v>634</v>
      </c>
    </row>
    <row r="95" spans="1:9" ht="15.6">
      <c r="A95" s="8" t="str">
        <f t="shared" si="5"/>
        <v>2</v>
      </c>
      <c r="B95" s="8" t="str">
        <f t="shared" si="6"/>
        <v xml:space="preserve">Surface Infrastructure and Enabling </v>
      </c>
      <c r="C95" s="76" t="str">
        <f t="shared" si="7"/>
        <v>0</v>
      </c>
      <c r="D95" s="76" t="str">
        <f t="shared" si="8"/>
        <v xml:space="preserve">Surface Infrastructure and Enabling </v>
      </c>
      <c r="E95" s="79" t="str">
        <f t="shared" si="9"/>
        <v>300</v>
      </c>
      <c r="F95" s="77">
        <v>20300</v>
      </c>
      <c r="G95" s="78" t="s">
        <v>78</v>
      </c>
      <c r="H95" s="79">
        <v>4</v>
      </c>
      <c r="I95" s="41"/>
    </row>
    <row r="96" spans="1:9" ht="15.6">
      <c r="A96" s="8" t="str">
        <f t="shared" si="5"/>
        <v>2</v>
      </c>
      <c r="B96" s="8" t="str">
        <f t="shared" si="6"/>
        <v xml:space="preserve">Surface Infrastructure and Enabling </v>
      </c>
      <c r="C96" s="76" t="str">
        <f t="shared" si="7"/>
        <v>0</v>
      </c>
      <c r="D96" s="76" t="str">
        <f t="shared" si="8"/>
        <v xml:space="preserve">Surface Infrastructure and Enabling </v>
      </c>
      <c r="E96" s="79" t="str">
        <f t="shared" si="9"/>
        <v>310</v>
      </c>
      <c r="F96" s="16">
        <v>20310</v>
      </c>
      <c r="G96" s="17" t="s">
        <v>328</v>
      </c>
      <c r="H96" s="52">
        <v>5</v>
      </c>
      <c r="I96" s="48" t="s">
        <v>634</v>
      </c>
    </row>
    <row r="97" spans="1:9" ht="15.6">
      <c r="A97" s="8" t="str">
        <f t="shared" si="5"/>
        <v>2</v>
      </c>
      <c r="B97" s="8" t="str">
        <f t="shared" si="6"/>
        <v xml:space="preserve">Surface Infrastructure and Enabling </v>
      </c>
      <c r="C97" s="76" t="str">
        <f t="shared" si="7"/>
        <v>0</v>
      </c>
      <c r="D97" s="76" t="str">
        <f t="shared" si="8"/>
        <v xml:space="preserve">Surface Infrastructure and Enabling </v>
      </c>
      <c r="E97" s="79" t="str">
        <f t="shared" si="9"/>
        <v>320</v>
      </c>
      <c r="F97" s="16">
        <v>20320</v>
      </c>
      <c r="G97" s="17" t="s">
        <v>330</v>
      </c>
      <c r="H97" s="52">
        <v>5</v>
      </c>
      <c r="I97" s="48" t="s">
        <v>634</v>
      </c>
    </row>
    <row r="98" spans="1:9" ht="15.6">
      <c r="A98" s="8" t="str">
        <f t="shared" si="5"/>
        <v>2</v>
      </c>
      <c r="B98" s="8" t="str">
        <f t="shared" si="6"/>
        <v xml:space="preserve">Surface Infrastructure and Enabling </v>
      </c>
      <c r="C98" s="76" t="str">
        <f t="shared" si="7"/>
        <v>0</v>
      </c>
      <c r="D98" s="76" t="str">
        <f t="shared" si="8"/>
        <v xml:space="preserve">Surface Infrastructure and Enabling </v>
      </c>
      <c r="E98" s="79" t="str">
        <f t="shared" si="9"/>
        <v>330</v>
      </c>
      <c r="F98" s="16">
        <v>20330</v>
      </c>
      <c r="G98" s="17" t="s">
        <v>332</v>
      </c>
      <c r="H98" s="52">
        <v>5</v>
      </c>
      <c r="I98" s="48" t="s">
        <v>634</v>
      </c>
    </row>
    <row r="99" spans="1:9" ht="15.6">
      <c r="A99" s="8" t="str">
        <f t="shared" si="5"/>
        <v>2</v>
      </c>
      <c r="B99" s="8" t="str">
        <f t="shared" si="6"/>
        <v xml:space="preserve">Surface Infrastructure and Enabling </v>
      </c>
      <c r="C99" s="76" t="str">
        <f t="shared" si="7"/>
        <v>0</v>
      </c>
      <c r="D99" s="76" t="str">
        <f t="shared" si="8"/>
        <v xml:space="preserve">Surface Infrastructure and Enabling </v>
      </c>
      <c r="E99" s="79" t="str">
        <f t="shared" si="9"/>
        <v>340</v>
      </c>
      <c r="F99" s="16">
        <v>20340</v>
      </c>
      <c r="G99" s="17" t="s">
        <v>335</v>
      </c>
      <c r="H99" s="52">
        <v>5</v>
      </c>
      <c r="I99" s="48" t="s">
        <v>634</v>
      </c>
    </row>
    <row r="100" spans="1:9" ht="15.6">
      <c r="A100" s="8" t="str">
        <f t="shared" si="5"/>
        <v>2</v>
      </c>
      <c r="B100" s="8" t="str">
        <f t="shared" si="6"/>
        <v xml:space="preserve">Surface Infrastructure and Enabling </v>
      </c>
      <c r="C100" s="76" t="str">
        <f t="shared" si="7"/>
        <v>0</v>
      </c>
      <c r="D100" s="76" t="str">
        <f t="shared" si="8"/>
        <v xml:space="preserve">Surface Infrastructure and Enabling </v>
      </c>
      <c r="E100" s="79" t="str">
        <f t="shared" si="9"/>
        <v>350</v>
      </c>
      <c r="F100" s="16">
        <v>20350</v>
      </c>
      <c r="G100" s="17" t="s">
        <v>338</v>
      </c>
      <c r="H100" s="52">
        <v>5</v>
      </c>
      <c r="I100" s="48" t="s">
        <v>634</v>
      </c>
    </row>
    <row r="101" spans="1:9" ht="15.6">
      <c r="A101" s="8" t="str">
        <f t="shared" si="5"/>
        <v>2</v>
      </c>
      <c r="B101" s="8" t="str">
        <f t="shared" si="6"/>
        <v xml:space="preserve">Surface Infrastructure and Enabling </v>
      </c>
      <c r="C101" s="76" t="str">
        <f t="shared" si="7"/>
        <v>0</v>
      </c>
      <c r="D101" s="76" t="str">
        <f t="shared" si="8"/>
        <v xml:space="preserve">Surface Infrastructure and Enabling </v>
      </c>
      <c r="E101" s="79" t="str">
        <f t="shared" si="9"/>
        <v>360</v>
      </c>
      <c r="F101" s="16">
        <v>20360</v>
      </c>
      <c r="G101" s="17" t="s">
        <v>341</v>
      </c>
      <c r="H101" s="52">
        <v>5</v>
      </c>
      <c r="I101" s="48" t="s">
        <v>634</v>
      </c>
    </row>
    <row r="102" spans="1:9" ht="15.6">
      <c r="A102" s="8" t="str">
        <f t="shared" si="5"/>
        <v>2</v>
      </c>
      <c r="B102" s="8" t="str">
        <f t="shared" si="6"/>
        <v xml:space="preserve">Surface Infrastructure and Enabling </v>
      </c>
      <c r="C102" s="76" t="str">
        <f t="shared" si="7"/>
        <v>0</v>
      </c>
      <c r="D102" s="76" t="str">
        <f t="shared" si="8"/>
        <v xml:space="preserve">Surface Infrastructure and Enabling </v>
      </c>
      <c r="E102" s="79" t="str">
        <f t="shared" si="9"/>
        <v>370</v>
      </c>
      <c r="F102" s="16">
        <v>20370</v>
      </c>
      <c r="G102" s="17" t="s">
        <v>344</v>
      </c>
      <c r="H102" s="52">
        <v>5</v>
      </c>
      <c r="I102" s="48" t="s">
        <v>634</v>
      </c>
    </row>
    <row r="103" spans="1:9" ht="15.6">
      <c r="A103" s="8" t="str">
        <f t="shared" si="5"/>
        <v>2</v>
      </c>
      <c r="B103" s="8" t="str">
        <f t="shared" si="6"/>
        <v xml:space="preserve">Surface Infrastructure and Enabling </v>
      </c>
      <c r="C103" s="76" t="str">
        <f t="shared" si="7"/>
        <v>0</v>
      </c>
      <c r="D103" s="76" t="str">
        <f t="shared" si="8"/>
        <v xml:space="preserve">Surface Infrastructure and Enabling </v>
      </c>
      <c r="E103" s="79" t="str">
        <f t="shared" si="9"/>
        <v>380</v>
      </c>
      <c r="F103" s="16">
        <v>20380</v>
      </c>
      <c r="G103" s="17" t="s">
        <v>346</v>
      </c>
      <c r="H103" s="52">
        <v>5</v>
      </c>
      <c r="I103" s="48" t="s">
        <v>634</v>
      </c>
    </row>
    <row r="104" spans="1:9" ht="15.6">
      <c r="A104" s="8" t="str">
        <f t="shared" si="5"/>
        <v>2</v>
      </c>
      <c r="B104" s="8" t="str">
        <f t="shared" si="6"/>
        <v xml:space="preserve">Surface Infrastructure and Enabling </v>
      </c>
      <c r="C104" s="76" t="str">
        <f t="shared" si="7"/>
        <v>0</v>
      </c>
      <c r="D104" s="76" t="str">
        <f t="shared" si="8"/>
        <v xml:space="preserve">Surface Infrastructure and Enabling </v>
      </c>
      <c r="E104" s="79" t="str">
        <f t="shared" si="9"/>
        <v>400</v>
      </c>
      <c r="F104" s="77">
        <v>20400</v>
      </c>
      <c r="G104" s="78" t="s">
        <v>82</v>
      </c>
      <c r="H104" s="79">
        <v>4</v>
      </c>
      <c r="I104" s="41"/>
    </row>
    <row r="105" spans="1:9" ht="15.6">
      <c r="A105" s="8" t="str">
        <f t="shared" si="5"/>
        <v>2</v>
      </c>
      <c r="B105" s="8" t="str">
        <f t="shared" si="6"/>
        <v xml:space="preserve">Surface Infrastructure and Enabling </v>
      </c>
      <c r="C105" s="76" t="str">
        <f t="shared" si="7"/>
        <v>0</v>
      </c>
      <c r="D105" s="76" t="str">
        <f t="shared" si="8"/>
        <v xml:space="preserve">Surface Infrastructure and Enabling </v>
      </c>
      <c r="E105" s="79" t="str">
        <f t="shared" si="9"/>
        <v>410</v>
      </c>
      <c r="F105" s="16">
        <v>20410</v>
      </c>
      <c r="G105" s="17" t="s">
        <v>72</v>
      </c>
      <c r="H105" s="52">
        <v>5</v>
      </c>
      <c r="I105" s="48" t="s">
        <v>634</v>
      </c>
    </row>
    <row r="106" spans="1:9" ht="15.6">
      <c r="A106" s="8" t="str">
        <f t="shared" si="5"/>
        <v>2</v>
      </c>
      <c r="B106" s="8" t="str">
        <f t="shared" si="6"/>
        <v xml:space="preserve">Surface Infrastructure and Enabling </v>
      </c>
      <c r="C106" s="76" t="str">
        <f t="shared" si="7"/>
        <v>0</v>
      </c>
      <c r="D106" s="76" t="str">
        <f t="shared" si="8"/>
        <v xml:space="preserve">Surface Infrastructure and Enabling </v>
      </c>
      <c r="E106" s="79" t="str">
        <f t="shared" si="9"/>
        <v>420</v>
      </c>
      <c r="F106" s="16">
        <v>20420</v>
      </c>
      <c r="G106" s="17" t="s">
        <v>349</v>
      </c>
      <c r="H106" s="52">
        <v>5</v>
      </c>
      <c r="I106" s="48" t="s">
        <v>634</v>
      </c>
    </row>
    <row r="107" spans="1:9" ht="15.6">
      <c r="A107" s="8" t="str">
        <f t="shared" si="5"/>
        <v>2</v>
      </c>
      <c r="B107" s="8" t="str">
        <f t="shared" si="6"/>
        <v xml:space="preserve">Surface Infrastructure and Enabling </v>
      </c>
      <c r="C107" s="76" t="str">
        <f t="shared" si="7"/>
        <v>0</v>
      </c>
      <c r="D107" s="76" t="str">
        <f t="shared" si="8"/>
        <v xml:space="preserve">Surface Infrastructure and Enabling </v>
      </c>
      <c r="E107" s="79" t="str">
        <f t="shared" si="9"/>
        <v>430</v>
      </c>
      <c r="F107" s="16">
        <v>20430</v>
      </c>
      <c r="G107" s="17" t="s">
        <v>351</v>
      </c>
      <c r="H107" s="52">
        <v>5</v>
      </c>
      <c r="I107" s="48" t="s">
        <v>634</v>
      </c>
    </row>
    <row r="108" spans="1:9" ht="15.6">
      <c r="A108" s="8" t="str">
        <f t="shared" si="5"/>
        <v>2</v>
      </c>
      <c r="B108" s="8" t="str">
        <f t="shared" si="6"/>
        <v xml:space="preserve">Surface Infrastructure and Enabling </v>
      </c>
      <c r="C108" s="76" t="str">
        <f t="shared" si="7"/>
        <v>0</v>
      </c>
      <c r="D108" s="76" t="str">
        <f t="shared" si="8"/>
        <v xml:space="preserve">Surface Infrastructure and Enabling </v>
      </c>
      <c r="E108" s="79" t="str">
        <f t="shared" si="9"/>
        <v>440</v>
      </c>
      <c r="F108" s="16">
        <v>20440</v>
      </c>
      <c r="G108" s="17" t="s">
        <v>353</v>
      </c>
      <c r="H108" s="52">
        <v>5</v>
      </c>
      <c r="I108" s="48" t="s">
        <v>634</v>
      </c>
    </row>
    <row r="109" spans="1:9" ht="15.6">
      <c r="A109" s="8" t="str">
        <f t="shared" si="5"/>
        <v>2</v>
      </c>
      <c r="B109" s="8" t="str">
        <f t="shared" si="6"/>
        <v xml:space="preserve">Surface Infrastructure and Enabling </v>
      </c>
      <c r="C109" s="76" t="str">
        <f t="shared" si="7"/>
        <v>0</v>
      </c>
      <c r="D109" s="76" t="str">
        <f t="shared" si="8"/>
        <v xml:space="preserve">Surface Infrastructure and Enabling </v>
      </c>
      <c r="E109" s="79" t="str">
        <f t="shared" si="9"/>
        <v>500</v>
      </c>
      <c r="F109" s="77">
        <v>20500</v>
      </c>
      <c r="G109" s="78" t="s">
        <v>88</v>
      </c>
      <c r="H109" s="79">
        <v>4</v>
      </c>
      <c r="I109" s="41"/>
    </row>
    <row r="110" spans="1:9" ht="15.6">
      <c r="A110" s="8" t="str">
        <f t="shared" si="5"/>
        <v>2</v>
      </c>
      <c r="B110" s="8" t="str">
        <f t="shared" si="6"/>
        <v xml:space="preserve">Surface Infrastructure and Enabling </v>
      </c>
      <c r="C110" s="76" t="str">
        <f t="shared" si="7"/>
        <v>0</v>
      </c>
      <c r="D110" s="76" t="str">
        <f t="shared" si="8"/>
        <v xml:space="preserve">Surface Infrastructure and Enabling </v>
      </c>
      <c r="E110" s="79" t="str">
        <f t="shared" si="9"/>
        <v>510</v>
      </c>
      <c r="F110" s="16">
        <v>20510</v>
      </c>
      <c r="G110" s="17" t="s">
        <v>355</v>
      </c>
      <c r="H110" s="52">
        <v>5</v>
      </c>
      <c r="I110" s="48" t="s">
        <v>634</v>
      </c>
    </row>
    <row r="111" spans="1:9" ht="15.6">
      <c r="A111" s="8" t="str">
        <f t="shared" si="5"/>
        <v>2</v>
      </c>
      <c r="B111" s="8" t="str">
        <f t="shared" si="6"/>
        <v xml:space="preserve">Surface Infrastructure and Enabling </v>
      </c>
      <c r="C111" s="76" t="str">
        <f t="shared" si="7"/>
        <v>0</v>
      </c>
      <c r="D111" s="76" t="str">
        <f t="shared" si="8"/>
        <v xml:space="preserve">Surface Infrastructure and Enabling </v>
      </c>
      <c r="E111" s="79" t="str">
        <f t="shared" si="9"/>
        <v>520</v>
      </c>
      <c r="F111" s="16">
        <v>20520</v>
      </c>
      <c r="G111" s="17" t="s">
        <v>88</v>
      </c>
      <c r="H111" s="52">
        <v>5</v>
      </c>
      <c r="I111" s="48" t="s">
        <v>634</v>
      </c>
    </row>
    <row r="112" spans="1:9" ht="15.6">
      <c r="A112" s="8" t="str">
        <f t="shared" si="5"/>
        <v>2</v>
      </c>
      <c r="B112" s="8" t="str">
        <f t="shared" si="6"/>
        <v xml:space="preserve">Surface Infrastructure and Enabling </v>
      </c>
      <c r="C112" s="76" t="str">
        <f t="shared" si="7"/>
        <v>0</v>
      </c>
      <c r="D112" s="76" t="str">
        <f t="shared" si="8"/>
        <v xml:space="preserve">Surface Infrastructure and Enabling </v>
      </c>
      <c r="E112" s="79" t="str">
        <f t="shared" si="9"/>
        <v>530</v>
      </c>
      <c r="F112" s="16">
        <v>20530</v>
      </c>
      <c r="G112" s="17" t="s">
        <v>358</v>
      </c>
      <c r="H112" s="52">
        <v>5</v>
      </c>
      <c r="I112" s="48" t="s">
        <v>634</v>
      </c>
    </row>
    <row r="113" spans="1:9" ht="15.6">
      <c r="A113" s="8" t="str">
        <f t="shared" si="5"/>
        <v>2</v>
      </c>
      <c r="B113" s="8" t="str">
        <f t="shared" si="6"/>
        <v xml:space="preserve">Surface Infrastructure and Enabling </v>
      </c>
      <c r="C113" s="76" t="str">
        <f t="shared" si="7"/>
        <v>0</v>
      </c>
      <c r="D113" s="76" t="str">
        <f t="shared" si="8"/>
        <v xml:space="preserve">Surface Infrastructure and Enabling </v>
      </c>
      <c r="E113" s="79" t="str">
        <f t="shared" si="9"/>
        <v>600</v>
      </c>
      <c r="F113" s="77">
        <v>20600</v>
      </c>
      <c r="G113" s="78" t="s">
        <v>91</v>
      </c>
      <c r="H113" s="79">
        <v>4</v>
      </c>
      <c r="I113" s="41"/>
    </row>
    <row r="114" spans="1:9" ht="15.6">
      <c r="A114" s="8" t="str">
        <f t="shared" si="5"/>
        <v>2</v>
      </c>
      <c r="B114" s="8" t="str">
        <f t="shared" si="6"/>
        <v xml:space="preserve">Surface Infrastructure and Enabling </v>
      </c>
      <c r="C114" s="76" t="str">
        <f t="shared" si="7"/>
        <v>0</v>
      </c>
      <c r="D114" s="76" t="str">
        <f t="shared" si="8"/>
        <v xml:space="preserve">Surface Infrastructure and Enabling </v>
      </c>
      <c r="E114" s="79" t="str">
        <f t="shared" si="9"/>
        <v>610</v>
      </c>
      <c r="F114" s="16">
        <v>20610</v>
      </c>
      <c r="G114" s="17" t="s">
        <v>360</v>
      </c>
      <c r="H114" s="52">
        <v>5</v>
      </c>
      <c r="I114" s="48" t="s">
        <v>634</v>
      </c>
    </row>
    <row r="115" spans="1:9" ht="15.6">
      <c r="A115" s="8" t="str">
        <f t="shared" si="5"/>
        <v>2</v>
      </c>
      <c r="B115" s="8" t="str">
        <f t="shared" si="6"/>
        <v xml:space="preserve">Surface Infrastructure and Enabling </v>
      </c>
      <c r="C115" s="76" t="str">
        <f t="shared" si="7"/>
        <v>0</v>
      </c>
      <c r="D115" s="76" t="str">
        <f t="shared" si="8"/>
        <v xml:space="preserve">Surface Infrastructure and Enabling </v>
      </c>
      <c r="E115" s="79" t="str">
        <f t="shared" si="9"/>
        <v>620</v>
      </c>
      <c r="F115" s="16">
        <v>20620</v>
      </c>
      <c r="G115" s="17" t="s">
        <v>91</v>
      </c>
      <c r="H115" s="52">
        <v>5</v>
      </c>
      <c r="I115" s="48" t="s">
        <v>634</v>
      </c>
    </row>
    <row r="116" spans="1:9" ht="15.6">
      <c r="A116" s="8" t="str">
        <f t="shared" si="5"/>
        <v>2</v>
      </c>
      <c r="B116" s="8" t="str">
        <f t="shared" si="6"/>
        <v xml:space="preserve">Surface Infrastructure and Enabling </v>
      </c>
      <c r="C116" s="76" t="str">
        <f t="shared" si="7"/>
        <v>0</v>
      </c>
      <c r="D116" s="76" t="str">
        <f t="shared" si="8"/>
        <v xml:space="preserve">Surface Infrastructure and Enabling </v>
      </c>
      <c r="E116" s="79" t="str">
        <f t="shared" si="9"/>
        <v>700</v>
      </c>
      <c r="F116" s="77">
        <v>20700</v>
      </c>
      <c r="G116" s="78" t="s">
        <v>97</v>
      </c>
      <c r="H116" s="79">
        <v>4</v>
      </c>
      <c r="I116" s="41"/>
    </row>
    <row r="117" spans="1:9" ht="15.6">
      <c r="A117" s="8" t="str">
        <f t="shared" si="5"/>
        <v>2</v>
      </c>
      <c r="B117" s="8" t="str">
        <f t="shared" si="6"/>
        <v xml:space="preserve">Surface Infrastructure and Enabling </v>
      </c>
      <c r="C117" s="76" t="str">
        <f t="shared" si="7"/>
        <v>0</v>
      </c>
      <c r="D117" s="76" t="str">
        <f t="shared" si="8"/>
        <v xml:space="preserve">Surface Infrastructure and Enabling </v>
      </c>
      <c r="E117" s="79" t="str">
        <f t="shared" si="9"/>
        <v>710</v>
      </c>
      <c r="F117" s="16">
        <v>20710</v>
      </c>
      <c r="G117" s="17" t="s">
        <v>363</v>
      </c>
      <c r="H117" s="52">
        <v>5</v>
      </c>
      <c r="I117" s="48" t="s">
        <v>634</v>
      </c>
    </row>
    <row r="118" spans="1:9" ht="15.6">
      <c r="A118" s="8" t="str">
        <f t="shared" si="5"/>
        <v>2</v>
      </c>
      <c r="B118" s="8" t="str">
        <f t="shared" si="6"/>
        <v xml:space="preserve">Surface Infrastructure and Enabling </v>
      </c>
      <c r="C118" s="76" t="str">
        <f t="shared" si="7"/>
        <v>0</v>
      </c>
      <c r="D118" s="76" t="str">
        <f t="shared" si="8"/>
        <v xml:space="preserve">Surface Infrastructure and Enabling </v>
      </c>
      <c r="E118" s="79" t="str">
        <f t="shared" si="9"/>
        <v>720</v>
      </c>
      <c r="F118" s="16">
        <v>20720</v>
      </c>
      <c r="G118" s="17" t="s">
        <v>97</v>
      </c>
      <c r="H118" s="52">
        <v>5</v>
      </c>
      <c r="I118" s="48" t="s">
        <v>634</v>
      </c>
    </row>
    <row r="119" spans="1:9" ht="15.6">
      <c r="A119" s="8" t="str">
        <f t="shared" si="5"/>
        <v>2</v>
      </c>
      <c r="B119" s="8" t="str">
        <f t="shared" si="6"/>
        <v xml:space="preserve">Surface Infrastructure and Enabling </v>
      </c>
      <c r="C119" s="76" t="str">
        <f t="shared" si="7"/>
        <v>1</v>
      </c>
      <c r="D119" s="76" t="str">
        <f t="shared" si="8"/>
        <v>Yabba Creek Road Option 1</v>
      </c>
      <c r="E119" s="79" t="str">
        <f t="shared" si="9"/>
        <v>000</v>
      </c>
      <c r="F119" s="77">
        <v>21000</v>
      </c>
      <c r="G119" s="78" t="s">
        <v>104</v>
      </c>
      <c r="H119" s="79">
        <v>4</v>
      </c>
      <c r="I119" s="41"/>
    </row>
    <row r="120" spans="1:9" ht="15.6">
      <c r="A120" s="8" t="str">
        <f t="shared" si="5"/>
        <v>2</v>
      </c>
      <c r="B120" s="8" t="str">
        <f t="shared" si="6"/>
        <v xml:space="preserve">Surface Infrastructure and Enabling </v>
      </c>
      <c r="C120" s="76" t="str">
        <f t="shared" si="7"/>
        <v>1</v>
      </c>
      <c r="D120" s="76" t="str">
        <f t="shared" si="8"/>
        <v>Yabba Creek Road Option 1</v>
      </c>
      <c r="E120" s="79" t="str">
        <f t="shared" si="9"/>
        <v>010</v>
      </c>
      <c r="F120" s="16">
        <v>21010</v>
      </c>
      <c r="G120" s="17" t="s">
        <v>366</v>
      </c>
      <c r="H120" s="52">
        <v>5</v>
      </c>
      <c r="I120" s="48" t="s">
        <v>635</v>
      </c>
    </row>
    <row r="121" spans="1:9" ht="15.6">
      <c r="A121" s="8" t="str">
        <f t="shared" si="5"/>
        <v>2</v>
      </c>
      <c r="B121" s="8" t="str">
        <f t="shared" si="6"/>
        <v xml:space="preserve">Surface Infrastructure and Enabling </v>
      </c>
      <c r="C121" s="76" t="str">
        <f t="shared" si="7"/>
        <v>1</v>
      </c>
      <c r="D121" s="76" t="str">
        <f t="shared" si="8"/>
        <v>Yabba Creek Road Option 1</v>
      </c>
      <c r="E121" s="79" t="str">
        <f t="shared" si="9"/>
        <v>020</v>
      </c>
      <c r="F121" s="16">
        <v>21020</v>
      </c>
      <c r="G121" s="17" t="s">
        <v>368</v>
      </c>
      <c r="H121" s="52">
        <v>5</v>
      </c>
      <c r="I121" s="48" t="s">
        <v>635</v>
      </c>
    </row>
    <row r="122" spans="1:9" ht="15.6">
      <c r="A122" s="8" t="str">
        <f t="shared" si="5"/>
        <v>2</v>
      </c>
      <c r="B122" s="8" t="str">
        <f t="shared" si="6"/>
        <v xml:space="preserve">Surface Infrastructure and Enabling </v>
      </c>
      <c r="C122" s="76" t="str">
        <f t="shared" si="7"/>
        <v>1</v>
      </c>
      <c r="D122" s="76" t="str">
        <f t="shared" si="8"/>
        <v>Yabba Creek Road Option 1</v>
      </c>
      <c r="E122" s="79" t="str">
        <f t="shared" si="9"/>
        <v>030</v>
      </c>
      <c r="F122" s="16">
        <v>21030</v>
      </c>
      <c r="G122" s="17" t="s">
        <v>370</v>
      </c>
      <c r="H122" s="52">
        <v>5</v>
      </c>
      <c r="I122" s="48" t="s">
        <v>635</v>
      </c>
    </row>
    <row r="123" spans="1:9" ht="15.6">
      <c r="A123" s="8" t="str">
        <f t="shared" si="5"/>
        <v>2</v>
      </c>
      <c r="B123" s="8" t="str">
        <f t="shared" si="6"/>
        <v xml:space="preserve">Surface Infrastructure and Enabling </v>
      </c>
      <c r="C123" s="76" t="str">
        <f t="shared" si="7"/>
        <v>1</v>
      </c>
      <c r="D123" s="76" t="str">
        <f t="shared" si="8"/>
        <v>Yabba Creek Road Option 1</v>
      </c>
      <c r="E123" s="79" t="str">
        <f t="shared" si="9"/>
        <v>040</v>
      </c>
      <c r="F123" s="16">
        <v>21040</v>
      </c>
      <c r="G123" s="17" t="s">
        <v>372</v>
      </c>
      <c r="H123" s="52">
        <v>5</v>
      </c>
      <c r="I123" s="48" t="s">
        <v>635</v>
      </c>
    </row>
    <row r="124" spans="1:9" ht="15.6">
      <c r="A124" s="8" t="str">
        <f t="shared" si="5"/>
        <v>2</v>
      </c>
      <c r="B124" s="8" t="str">
        <f t="shared" si="6"/>
        <v xml:space="preserve">Surface Infrastructure and Enabling </v>
      </c>
      <c r="C124" s="76" t="str">
        <f t="shared" si="7"/>
        <v>1</v>
      </c>
      <c r="D124" s="76" t="str">
        <f t="shared" si="8"/>
        <v>Yabba Creek Road Option 1</v>
      </c>
      <c r="E124" s="79" t="str">
        <f t="shared" si="9"/>
        <v>050</v>
      </c>
      <c r="F124" s="16">
        <v>21050</v>
      </c>
      <c r="G124" s="17" t="s">
        <v>374</v>
      </c>
      <c r="H124" s="52">
        <v>5</v>
      </c>
      <c r="I124" s="48" t="s">
        <v>635</v>
      </c>
    </row>
    <row r="125" spans="1:9" ht="15.6">
      <c r="A125" s="8" t="str">
        <f t="shared" si="5"/>
        <v>2</v>
      </c>
      <c r="B125" s="8" t="str">
        <f t="shared" si="6"/>
        <v xml:space="preserve">Surface Infrastructure and Enabling </v>
      </c>
      <c r="C125" s="76" t="str">
        <f t="shared" si="7"/>
        <v>1</v>
      </c>
      <c r="D125" s="76" t="str">
        <f t="shared" si="8"/>
        <v>Yabba Creek Road Option 1</v>
      </c>
      <c r="E125" s="79" t="str">
        <f t="shared" si="9"/>
        <v>060</v>
      </c>
      <c r="F125" s="16">
        <v>21060</v>
      </c>
      <c r="G125" s="17" t="s">
        <v>376</v>
      </c>
      <c r="H125" s="52">
        <v>5</v>
      </c>
      <c r="I125" s="48" t="s">
        <v>635</v>
      </c>
    </row>
    <row r="126" spans="1:9" ht="15.6">
      <c r="A126" s="8" t="str">
        <f t="shared" si="5"/>
        <v>2</v>
      </c>
      <c r="B126" s="8" t="str">
        <f t="shared" si="6"/>
        <v xml:space="preserve">Surface Infrastructure and Enabling </v>
      </c>
      <c r="C126" s="76" t="str">
        <f t="shared" si="7"/>
        <v>1</v>
      </c>
      <c r="D126" s="76" t="str">
        <f t="shared" si="8"/>
        <v>Yabba Creek Road Option 1</v>
      </c>
      <c r="E126" s="79" t="str">
        <f t="shared" si="9"/>
        <v>070</v>
      </c>
      <c r="F126" s="16">
        <v>21070</v>
      </c>
      <c r="G126" s="17" t="s">
        <v>378</v>
      </c>
      <c r="H126" s="52">
        <v>5</v>
      </c>
      <c r="I126" s="48" t="s">
        <v>635</v>
      </c>
    </row>
    <row r="127" spans="1:9" ht="15.6">
      <c r="A127" s="8" t="str">
        <f t="shared" si="5"/>
        <v>2</v>
      </c>
      <c r="B127" s="8" t="str">
        <f t="shared" si="6"/>
        <v xml:space="preserve">Surface Infrastructure and Enabling </v>
      </c>
      <c r="C127" s="76" t="str">
        <f t="shared" si="7"/>
        <v>1</v>
      </c>
      <c r="D127" s="76" t="str">
        <f t="shared" si="8"/>
        <v>Yabba Creek Road Option 1</v>
      </c>
      <c r="E127" s="79" t="str">
        <f t="shared" si="9"/>
        <v>080</v>
      </c>
      <c r="F127" s="16">
        <v>21080</v>
      </c>
      <c r="G127" s="17" t="s">
        <v>380</v>
      </c>
      <c r="H127" s="52">
        <v>5</v>
      </c>
      <c r="I127" s="48" t="s">
        <v>635</v>
      </c>
    </row>
    <row r="128" spans="1:9" ht="15.6">
      <c r="A128" s="8" t="str">
        <f t="shared" si="5"/>
        <v>2</v>
      </c>
      <c r="B128" s="8" t="str">
        <f t="shared" si="6"/>
        <v xml:space="preserve">Surface Infrastructure and Enabling </v>
      </c>
      <c r="C128" s="76" t="str">
        <f t="shared" si="7"/>
        <v>1</v>
      </c>
      <c r="D128" s="76" t="str">
        <f t="shared" si="8"/>
        <v>Yabba Creek Road Option 1</v>
      </c>
      <c r="E128" s="79" t="str">
        <f t="shared" si="9"/>
        <v>090</v>
      </c>
      <c r="F128" s="16">
        <v>21090</v>
      </c>
      <c r="G128" s="17" t="s">
        <v>382</v>
      </c>
      <c r="H128" s="52">
        <v>5</v>
      </c>
      <c r="I128" s="48" t="s">
        <v>635</v>
      </c>
    </row>
    <row r="129" spans="1:9" ht="15.6">
      <c r="A129" s="8" t="str">
        <f t="shared" si="5"/>
        <v>2</v>
      </c>
      <c r="B129" s="8" t="str">
        <f t="shared" si="6"/>
        <v xml:space="preserve">Surface Infrastructure and Enabling </v>
      </c>
      <c r="C129" s="76" t="str">
        <f t="shared" si="7"/>
        <v>1</v>
      </c>
      <c r="D129" s="76" t="str">
        <f t="shared" si="8"/>
        <v>Yabba Creek Road Option 1</v>
      </c>
      <c r="E129" s="79" t="str">
        <f t="shared" si="9"/>
        <v>100</v>
      </c>
      <c r="F129" s="16">
        <v>21100</v>
      </c>
      <c r="G129" s="17" t="s">
        <v>384</v>
      </c>
      <c r="H129" s="52">
        <v>5</v>
      </c>
      <c r="I129" s="48" t="s">
        <v>635</v>
      </c>
    </row>
    <row r="130" spans="1:9" ht="15.6">
      <c r="A130" s="8" t="str">
        <f t="shared" ref="A130:A193" si="10">LEFT(F130)</f>
        <v>2</v>
      </c>
      <c r="B130" s="8" t="str">
        <f t="shared" ref="B130:B193" si="11">_xlfn.XLOOKUP(A130*10000,F:F,G:G,0,0)</f>
        <v xml:space="preserve">Surface Infrastructure and Enabling </v>
      </c>
      <c r="C130" s="76" t="str">
        <f t="shared" ref="C130:C193" si="12">MID(F130,2,1)</f>
        <v>1</v>
      </c>
      <c r="D130" s="76" t="str">
        <f t="shared" ref="D130:D193" si="13">_xlfn.XLOOKUP((A130*10000+C130*1000),F:F,G:G,0,0)</f>
        <v>Yabba Creek Road Option 1</v>
      </c>
      <c r="E130" s="79" t="str">
        <f t="shared" ref="E130:E193" si="14">RIGHT(F130,3)</f>
        <v>110</v>
      </c>
      <c r="F130" s="16">
        <v>21110</v>
      </c>
      <c r="G130" s="17" t="s">
        <v>386</v>
      </c>
      <c r="H130" s="52">
        <v>5</v>
      </c>
      <c r="I130" s="48" t="s">
        <v>635</v>
      </c>
    </row>
    <row r="131" spans="1:9" ht="15.6">
      <c r="A131" s="8" t="str">
        <f t="shared" si="10"/>
        <v>2</v>
      </c>
      <c r="B131" s="8" t="str">
        <f t="shared" si="11"/>
        <v xml:space="preserve">Surface Infrastructure and Enabling </v>
      </c>
      <c r="C131" s="76" t="str">
        <f t="shared" si="12"/>
        <v>1</v>
      </c>
      <c r="D131" s="76" t="str">
        <f t="shared" si="13"/>
        <v>Yabba Creek Road Option 1</v>
      </c>
      <c r="E131" s="79" t="str">
        <f t="shared" si="14"/>
        <v>120</v>
      </c>
      <c r="F131" s="16">
        <v>21120</v>
      </c>
      <c r="G131" s="17" t="s">
        <v>388</v>
      </c>
      <c r="H131" s="52">
        <v>5</v>
      </c>
      <c r="I131" s="48" t="s">
        <v>635</v>
      </c>
    </row>
    <row r="132" spans="1:9" ht="15.6">
      <c r="A132" s="8" t="str">
        <f t="shared" si="10"/>
        <v>2</v>
      </c>
      <c r="B132" s="8" t="str">
        <f t="shared" si="11"/>
        <v xml:space="preserve">Surface Infrastructure and Enabling </v>
      </c>
      <c r="C132" s="76" t="str">
        <f t="shared" si="12"/>
        <v>1</v>
      </c>
      <c r="D132" s="76" t="str">
        <f t="shared" si="13"/>
        <v>Yabba Creek Road Option 1</v>
      </c>
      <c r="E132" s="79" t="str">
        <f t="shared" si="14"/>
        <v>200</v>
      </c>
      <c r="F132" s="77">
        <v>21200</v>
      </c>
      <c r="G132" s="78" t="s">
        <v>109</v>
      </c>
      <c r="H132" s="79">
        <v>4</v>
      </c>
      <c r="I132" s="41"/>
    </row>
    <row r="133" spans="1:9" ht="15.6">
      <c r="A133" s="8" t="str">
        <f t="shared" si="10"/>
        <v>2</v>
      </c>
      <c r="B133" s="8" t="str">
        <f t="shared" si="11"/>
        <v xml:space="preserve">Surface Infrastructure and Enabling </v>
      </c>
      <c r="C133" s="76" t="str">
        <f t="shared" si="12"/>
        <v>1</v>
      </c>
      <c r="D133" s="76" t="str">
        <f t="shared" si="13"/>
        <v>Yabba Creek Road Option 1</v>
      </c>
      <c r="E133" s="79" t="str">
        <f t="shared" si="14"/>
        <v>210</v>
      </c>
      <c r="F133" s="16">
        <v>21210</v>
      </c>
      <c r="G133" s="17" t="s">
        <v>390</v>
      </c>
      <c r="H133" s="52">
        <v>5</v>
      </c>
      <c r="I133" s="48" t="s">
        <v>634</v>
      </c>
    </row>
    <row r="134" spans="1:9" ht="15.6">
      <c r="A134" s="8" t="str">
        <f t="shared" si="10"/>
        <v>2</v>
      </c>
      <c r="B134" s="8" t="str">
        <f t="shared" si="11"/>
        <v xml:space="preserve">Surface Infrastructure and Enabling </v>
      </c>
      <c r="C134" s="76" t="str">
        <f t="shared" si="12"/>
        <v>1</v>
      </c>
      <c r="D134" s="76" t="str">
        <f t="shared" si="13"/>
        <v>Yabba Creek Road Option 1</v>
      </c>
      <c r="E134" s="79" t="str">
        <f t="shared" si="14"/>
        <v>220</v>
      </c>
      <c r="F134" s="16">
        <v>21220</v>
      </c>
      <c r="G134" s="17" t="s">
        <v>392</v>
      </c>
      <c r="H134" s="52">
        <v>5</v>
      </c>
      <c r="I134" s="48" t="s">
        <v>634</v>
      </c>
    </row>
    <row r="135" spans="1:9" ht="15.6">
      <c r="A135" s="8" t="str">
        <f t="shared" si="10"/>
        <v>2</v>
      </c>
      <c r="B135" s="8" t="str">
        <f t="shared" si="11"/>
        <v xml:space="preserve">Surface Infrastructure and Enabling </v>
      </c>
      <c r="C135" s="76" t="str">
        <f t="shared" si="12"/>
        <v>1</v>
      </c>
      <c r="D135" s="76" t="str">
        <f t="shared" si="13"/>
        <v>Yabba Creek Road Option 1</v>
      </c>
      <c r="E135" s="79" t="str">
        <f t="shared" si="14"/>
        <v>300</v>
      </c>
      <c r="F135" s="77">
        <v>21300</v>
      </c>
      <c r="G135" s="78" t="s">
        <v>114</v>
      </c>
      <c r="H135" s="79">
        <v>4</v>
      </c>
      <c r="I135" s="41"/>
    </row>
    <row r="136" spans="1:9" ht="15.6">
      <c r="A136" s="8" t="str">
        <f t="shared" si="10"/>
        <v>2</v>
      </c>
      <c r="B136" s="8" t="str">
        <f t="shared" si="11"/>
        <v xml:space="preserve">Surface Infrastructure and Enabling </v>
      </c>
      <c r="C136" s="76" t="str">
        <f t="shared" si="12"/>
        <v>1</v>
      </c>
      <c r="D136" s="76" t="str">
        <f t="shared" si="13"/>
        <v>Yabba Creek Road Option 1</v>
      </c>
      <c r="E136" s="79" t="str">
        <f t="shared" si="14"/>
        <v>310</v>
      </c>
      <c r="F136" s="16">
        <v>21310</v>
      </c>
      <c r="G136" s="17" t="s">
        <v>394</v>
      </c>
      <c r="H136" s="52">
        <v>5</v>
      </c>
      <c r="I136" s="48" t="s">
        <v>634</v>
      </c>
    </row>
    <row r="137" spans="1:9" ht="15.6">
      <c r="A137" s="8" t="str">
        <f t="shared" si="10"/>
        <v>2</v>
      </c>
      <c r="B137" s="8" t="str">
        <f t="shared" si="11"/>
        <v xml:space="preserve">Surface Infrastructure and Enabling </v>
      </c>
      <c r="C137" s="76" t="str">
        <f t="shared" si="12"/>
        <v>1</v>
      </c>
      <c r="D137" s="76" t="str">
        <f t="shared" si="13"/>
        <v>Yabba Creek Road Option 1</v>
      </c>
      <c r="E137" s="79" t="str">
        <f t="shared" si="14"/>
        <v>320</v>
      </c>
      <c r="F137" s="16">
        <v>21320</v>
      </c>
      <c r="G137" s="17" t="s">
        <v>396</v>
      </c>
      <c r="H137" s="52">
        <v>5</v>
      </c>
      <c r="I137" s="48" t="s">
        <v>634</v>
      </c>
    </row>
    <row r="138" spans="1:9" ht="15.6">
      <c r="A138" s="8" t="str">
        <f t="shared" si="10"/>
        <v>2</v>
      </c>
      <c r="B138" s="8" t="str">
        <f t="shared" si="11"/>
        <v xml:space="preserve">Surface Infrastructure and Enabling </v>
      </c>
      <c r="C138" s="76" t="str">
        <f t="shared" si="12"/>
        <v>1</v>
      </c>
      <c r="D138" s="76" t="str">
        <f t="shared" si="13"/>
        <v>Yabba Creek Road Option 1</v>
      </c>
      <c r="E138" s="79" t="str">
        <f t="shared" si="14"/>
        <v>400</v>
      </c>
      <c r="F138" s="77">
        <v>21400</v>
      </c>
      <c r="G138" s="78" t="s">
        <v>120</v>
      </c>
      <c r="H138" s="79">
        <v>4</v>
      </c>
    </row>
    <row r="139" spans="1:9" ht="15.6">
      <c r="A139" s="8" t="str">
        <f t="shared" si="10"/>
        <v>2</v>
      </c>
      <c r="B139" s="8" t="str">
        <f t="shared" si="11"/>
        <v xml:space="preserve">Surface Infrastructure and Enabling </v>
      </c>
      <c r="C139" s="76" t="str">
        <f t="shared" si="12"/>
        <v>1</v>
      </c>
      <c r="D139" s="76" t="str">
        <f t="shared" si="13"/>
        <v>Yabba Creek Road Option 1</v>
      </c>
      <c r="E139" s="79" t="str">
        <f t="shared" si="14"/>
        <v>410</v>
      </c>
      <c r="F139" s="16">
        <v>21410</v>
      </c>
      <c r="G139" s="17" t="s">
        <v>398</v>
      </c>
      <c r="H139" s="52">
        <v>5</v>
      </c>
      <c r="I139" s="48" t="s">
        <v>634</v>
      </c>
    </row>
    <row r="140" spans="1:9" ht="15.6">
      <c r="A140" s="8" t="str">
        <f t="shared" si="10"/>
        <v>2</v>
      </c>
      <c r="B140" s="8" t="str">
        <f t="shared" si="11"/>
        <v xml:space="preserve">Surface Infrastructure and Enabling </v>
      </c>
      <c r="C140" s="76" t="str">
        <f t="shared" si="12"/>
        <v>1</v>
      </c>
      <c r="D140" s="76" t="str">
        <f t="shared" si="13"/>
        <v>Yabba Creek Road Option 1</v>
      </c>
      <c r="E140" s="79" t="str">
        <f t="shared" si="14"/>
        <v>420</v>
      </c>
      <c r="F140" s="16">
        <v>21420</v>
      </c>
      <c r="G140" s="17" t="s">
        <v>400</v>
      </c>
      <c r="H140" s="52">
        <v>5</v>
      </c>
      <c r="I140" s="48" t="s">
        <v>634</v>
      </c>
    </row>
    <row r="141" spans="1:9" ht="15.6">
      <c r="A141" s="8" t="str">
        <f t="shared" si="10"/>
        <v>2</v>
      </c>
      <c r="B141" s="8" t="str">
        <f t="shared" si="11"/>
        <v xml:space="preserve">Surface Infrastructure and Enabling </v>
      </c>
      <c r="C141" s="76" t="str">
        <f t="shared" si="12"/>
        <v>1</v>
      </c>
      <c r="D141" s="76" t="str">
        <f t="shared" si="13"/>
        <v>Yabba Creek Road Option 1</v>
      </c>
      <c r="E141" s="79" t="str">
        <f t="shared" si="14"/>
        <v>500</v>
      </c>
      <c r="F141" s="77">
        <v>21500</v>
      </c>
      <c r="G141" s="78" t="s">
        <v>126</v>
      </c>
      <c r="H141" s="79">
        <v>4</v>
      </c>
      <c r="I141" s="41"/>
    </row>
    <row r="142" spans="1:9" ht="15.6">
      <c r="A142" s="8" t="str">
        <f t="shared" si="10"/>
        <v>2</v>
      </c>
      <c r="B142" s="8" t="str">
        <f t="shared" si="11"/>
        <v xml:space="preserve">Surface Infrastructure and Enabling </v>
      </c>
      <c r="C142" s="76" t="str">
        <f t="shared" si="12"/>
        <v>1</v>
      </c>
      <c r="D142" s="76" t="str">
        <f t="shared" si="13"/>
        <v>Yabba Creek Road Option 1</v>
      </c>
      <c r="E142" s="79" t="str">
        <f t="shared" si="14"/>
        <v>510</v>
      </c>
      <c r="F142" s="16">
        <v>21510</v>
      </c>
      <c r="G142" s="17" t="s">
        <v>402</v>
      </c>
      <c r="H142" s="52">
        <v>5</v>
      </c>
      <c r="I142" s="48" t="s">
        <v>634</v>
      </c>
    </row>
    <row r="143" spans="1:9" ht="15.6">
      <c r="A143" s="8" t="str">
        <f t="shared" si="10"/>
        <v>2</v>
      </c>
      <c r="B143" s="8" t="str">
        <f t="shared" si="11"/>
        <v xml:space="preserve">Surface Infrastructure and Enabling </v>
      </c>
      <c r="C143" s="76" t="str">
        <f t="shared" si="12"/>
        <v>1</v>
      </c>
      <c r="D143" s="76" t="str">
        <f t="shared" si="13"/>
        <v>Yabba Creek Road Option 1</v>
      </c>
      <c r="E143" s="79" t="str">
        <f t="shared" si="14"/>
        <v>520</v>
      </c>
      <c r="F143" s="16">
        <v>21520</v>
      </c>
      <c r="G143" s="17" t="s">
        <v>126</v>
      </c>
      <c r="H143" s="52">
        <v>5</v>
      </c>
      <c r="I143" s="48" t="s">
        <v>634</v>
      </c>
    </row>
    <row r="144" spans="1:9" ht="15.6">
      <c r="A144" s="8" t="str">
        <f t="shared" si="10"/>
        <v>2</v>
      </c>
      <c r="B144" s="8" t="str">
        <f t="shared" si="11"/>
        <v xml:space="preserve">Surface Infrastructure and Enabling </v>
      </c>
      <c r="C144" s="76" t="str">
        <f t="shared" si="12"/>
        <v>1</v>
      </c>
      <c r="D144" s="76" t="str">
        <f t="shared" si="13"/>
        <v>Yabba Creek Road Option 1</v>
      </c>
      <c r="E144" s="79" t="str">
        <f t="shared" si="14"/>
        <v>600</v>
      </c>
      <c r="F144" s="77">
        <v>21600</v>
      </c>
      <c r="G144" s="78" t="s">
        <v>132</v>
      </c>
      <c r="H144" s="79">
        <v>4</v>
      </c>
      <c r="I144" s="41"/>
    </row>
    <row r="145" spans="1:9" ht="15.6">
      <c r="A145" s="8" t="str">
        <f t="shared" si="10"/>
        <v>2</v>
      </c>
      <c r="B145" s="8" t="str">
        <f t="shared" si="11"/>
        <v xml:space="preserve">Surface Infrastructure and Enabling </v>
      </c>
      <c r="C145" s="76" t="str">
        <f t="shared" si="12"/>
        <v>1</v>
      </c>
      <c r="D145" s="76" t="str">
        <f t="shared" si="13"/>
        <v>Yabba Creek Road Option 1</v>
      </c>
      <c r="E145" s="79" t="str">
        <f t="shared" si="14"/>
        <v>610</v>
      </c>
      <c r="F145" s="16">
        <v>21610</v>
      </c>
      <c r="G145" s="17" t="s">
        <v>132</v>
      </c>
      <c r="H145" s="52">
        <v>5</v>
      </c>
      <c r="I145" s="48" t="s">
        <v>634</v>
      </c>
    </row>
    <row r="146" spans="1:9" ht="15.6">
      <c r="A146" s="8" t="str">
        <f t="shared" si="10"/>
        <v>2</v>
      </c>
      <c r="B146" s="8" t="str">
        <f t="shared" si="11"/>
        <v xml:space="preserve">Surface Infrastructure and Enabling </v>
      </c>
      <c r="C146" s="76" t="str">
        <f t="shared" si="12"/>
        <v>1</v>
      </c>
      <c r="D146" s="76" t="str">
        <f t="shared" si="13"/>
        <v>Yabba Creek Road Option 1</v>
      </c>
      <c r="E146" s="79" t="str">
        <f t="shared" si="14"/>
        <v>700</v>
      </c>
      <c r="F146" s="77">
        <v>21700</v>
      </c>
      <c r="G146" s="78" t="s">
        <v>137</v>
      </c>
      <c r="H146" s="79">
        <v>4</v>
      </c>
      <c r="I146" s="41"/>
    </row>
    <row r="147" spans="1:9" ht="15.6">
      <c r="A147" s="8" t="str">
        <f t="shared" si="10"/>
        <v>2</v>
      </c>
      <c r="B147" s="8" t="str">
        <f t="shared" si="11"/>
        <v xml:space="preserve">Surface Infrastructure and Enabling </v>
      </c>
      <c r="C147" s="76" t="str">
        <f t="shared" si="12"/>
        <v>1</v>
      </c>
      <c r="D147" s="76" t="str">
        <f t="shared" si="13"/>
        <v>Yabba Creek Road Option 1</v>
      </c>
      <c r="E147" s="79" t="str">
        <f t="shared" si="14"/>
        <v>710</v>
      </c>
      <c r="F147" s="16">
        <v>21710</v>
      </c>
      <c r="G147" s="17" t="s">
        <v>137</v>
      </c>
      <c r="H147" s="52">
        <v>5</v>
      </c>
      <c r="I147" s="48" t="s">
        <v>634</v>
      </c>
    </row>
    <row r="148" spans="1:9" ht="15.6">
      <c r="A148" s="8" t="str">
        <f t="shared" si="10"/>
        <v>2</v>
      </c>
      <c r="B148" s="8" t="str">
        <f t="shared" si="11"/>
        <v xml:space="preserve">Surface Infrastructure and Enabling </v>
      </c>
      <c r="C148" s="76" t="str">
        <f t="shared" si="12"/>
        <v>1</v>
      </c>
      <c r="D148" s="76" t="str">
        <f t="shared" si="13"/>
        <v>Yabba Creek Road Option 1</v>
      </c>
      <c r="E148" s="79" t="str">
        <f t="shared" si="14"/>
        <v>800</v>
      </c>
      <c r="F148" s="77">
        <v>21800</v>
      </c>
      <c r="G148" s="78" t="s">
        <v>142</v>
      </c>
      <c r="H148" s="79">
        <v>4</v>
      </c>
      <c r="I148" s="41"/>
    </row>
    <row r="149" spans="1:9" ht="15.6">
      <c r="A149" s="8" t="str">
        <f t="shared" si="10"/>
        <v>2</v>
      </c>
      <c r="B149" s="8" t="str">
        <f t="shared" si="11"/>
        <v xml:space="preserve">Surface Infrastructure and Enabling </v>
      </c>
      <c r="C149" s="76" t="str">
        <f t="shared" si="12"/>
        <v>1</v>
      </c>
      <c r="D149" s="76" t="str">
        <f t="shared" si="13"/>
        <v>Yabba Creek Road Option 1</v>
      </c>
      <c r="E149" s="79" t="str">
        <f t="shared" si="14"/>
        <v>810</v>
      </c>
      <c r="F149" s="16">
        <v>21810</v>
      </c>
      <c r="G149" s="17" t="s">
        <v>142</v>
      </c>
      <c r="H149" s="52">
        <v>5</v>
      </c>
      <c r="I149" s="48" t="s">
        <v>634</v>
      </c>
    </row>
    <row r="150" spans="1:9" ht="15.6">
      <c r="A150" s="8" t="str">
        <f t="shared" si="10"/>
        <v>2</v>
      </c>
      <c r="B150" s="8" t="str">
        <f t="shared" si="11"/>
        <v xml:space="preserve">Surface Infrastructure and Enabling </v>
      </c>
      <c r="C150" s="76" t="str">
        <f t="shared" si="12"/>
        <v>1</v>
      </c>
      <c r="D150" s="76" t="str">
        <f t="shared" si="13"/>
        <v>Yabba Creek Road Option 1</v>
      </c>
      <c r="E150" s="79" t="str">
        <f t="shared" si="14"/>
        <v>900</v>
      </c>
      <c r="F150" s="77">
        <v>21900</v>
      </c>
      <c r="G150" s="78" t="s">
        <v>147</v>
      </c>
      <c r="H150" s="79">
        <v>4</v>
      </c>
      <c r="I150" s="41"/>
    </row>
    <row r="151" spans="1:9" ht="15.6">
      <c r="A151" s="8" t="str">
        <f t="shared" si="10"/>
        <v>2</v>
      </c>
      <c r="B151" s="8" t="str">
        <f t="shared" si="11"/>
        <v xml:space="preserve">Surface Infrastructure and Enabling </v>
      </c>
      <c r="C151" s="76" t="str">
        <f t="shared" si="12"/>
        <v>1</v>
      </c>
      <c r="D151" s="76" t="str">
        <f t="shared" si="13"/>
        <v>Yabba Creek Road Option 1</v>
      </c>
      <c r="E151" s="79" t="str">
        <f t="shared" si="14"/>
        <v>910</v>
      </c>
      <c r="F151" s="16">
        <v>21910</v>
      </c>
      <c r="G151" s="17" t="s">
        <v>147</v>
      </c>
      <c r="H151" s="52">
        <v>5</v>
      </c>
      <c r="I151" s="48" t="s">
        <v>634</v>
      </c>
    </row>
    <row r="152" spans="1:9" ht="15.6">
      <c r="A152" s="8" t="str">
        <f t="shared" si="10"/>
        <v>2</v>
      </c>
      <c r="B152" s="8" t="str">
        <f t="shared" si="11"/>
        <v xml:space="preserve">Surface Infrastructure and Enabling </v>
      </c>
      <c r="C152" s="76" t="str">
        <f t="shared" si="12"/>
        <v>2</v>
      </c>
      <c r="D152" s="76" t="str">
        <f t="shared" si="13"/>
        <v xml:space="preserve">Kingaham Creek Bridge </v>
      </c>
      <c r="E152" s="79" t="str">
        <f t="shared" si="14"/>
        <v>000</v>
      </c>
      <c r="F152" s="77">
        <v>22000</v>
      </c>
      <c r="G152" s="78" t="s">
        <v>152</v>
      </c>
      <c r="H152" s="79">
        <v>4</v>
      </c>
      <c r="I152" s="41"/>
    </row>
    <row r="153" spans="1:9" ht="15.6">
      <c r="A153" s="8" t="str">
        <f t="shared" si="10"/>
        <v>2</v>
      </c>
      <c r="B153" s="8" t="str">
        <f t="shared" si="11"/>
        <v xml:space="preserve">Surface Infrastructure and Enabling </v>
      </c>
      <c r="C153" s="76" t="str">
        <f t="shared" si="12"/>
        <v>2</v>
      </c>
      <c r="D153" s="76" t="str">
        <f t="shared" si="13"/>
        <v xml:space="preserve">Kingaham Creek Bridge </v>
      </c>
      <c r="E153" s="79" t="str">
        <f t="shared" si="14"/>
        <v>010</v>
      </c>
      <c r="F153" s="16">
        <v>22010</v>
      </c>
      <c r="G153" s="17" t="s">
        <v>152</v>
      </c>
      <c r="H153" s="52">
        <v>5</v>
      </c>
      <c r="I153" s="48" t="s">
        <v>634</v>
      </c>
    </row>
    <row r="154" spans="1:9" ht="15.6">
      <c r="A154" s="8" t="str">
        <f t="shared" si="10"/>
        <v>2</v>
      </c>
      <c r="B154" s="8" t="str">
        <f t="shared" si="11"/>
        <v xml:space="preserve">Surface Infrastructure and Enabling </v>
      </c>
      <c r="C154" s="76" t="str">
        <f t="shared" si="12"/>
        <v>2</v>
      </c>
      <c r="D154" s="76" t="str">
        <f t="shared" si="13"/>
        <v xml:space="preserve">Kingaham Creek Bridge </v>
      </c>
      <c r="E154" s="79" t="str">
        <f t="shared" si="14"/>
        <v>100</v>
      </c>
      <c r="F154" s="77">
        <v>22100</v>
      </c>
      <c r="G154" s="78" t="s">
        <v>157</v>
      </c>
      <c r="H154" s="79">
        <v>4</v>
      </c>
      <c r="I154" s="41"/>
    </row>
    <row r="155" spans="1:9" ht="15.6">
      <c r="A155" s="8" t="str">
        <f t="shared" si="10"/>
        <v>2</v>
      </c>
      <c r="B155" s="8" t="str">
        <f t="shared" si="11"/>
        <v xml:space="preserve">Surface Infrastructure and Enabling </v>
      </c>
      <c r="C155" s="76" t="str">
        <f t="shared" si="12"/>
        <v>2</v>
      </c>
      <c r="D155" s="76" t="str">
        <f t="shared" si="13"/>
        <v xml:space="preserve">Kingaham Creek Bridge </v>
      </c>
      <c r="E155" s="79" t="str">
        <f t="shared" si="14"/>
        <v>110</v>
      </c>
      <c r="F155" s="16">
        <v>22110</v>
      </c>
      <c r="G155" s="17" t="s">
        <v>157</v>
      </c>
      <c r="H155" s="52">
        <v>5</v>
      </c>
      <c r="I155" s="48" t="s">
        <v>634</v>
      </c>
    </row>
    <row r="156" spans="1:9" ht="15.6">
      <c r="A156" s="8" t="str">
        <f t="shared" si="10"/>
        <v>2</v>
      </c>
      <c r="B156" s="8" t="str">
        <f t="shared" si="11"/>
        <v xml:space="preserve">Surface Infrastructure and Enabling </v>
      </c>
      <c r="C156" s="76" t="str">
        <f t="shared" si="12"/>
        <v>2</v>
      </c>
      <c r="D156" s="76" t="str">
        <f t="shared" si="13"/>
        <v xml:space="preserve">Kingaham Creek Bridge </v>
      </c>
      <c r="E156" s="79" t="str">
        <f t="shared" si="14"/>
        <v>200</v>
      </c>
      <c r="F156" s="77">
        <v>22200</v>
      </c>
      <c r="G156" s="78" t="s">
        <v>162</v>
      </c>
      <c r="H156" s="79">
        <v>4</v>
      </c>
      <c r="I156" s="41"/>
    </row>
    <row r="157" spans="1:9" ht="15.6">
      <c r="A157" s="8" t="str">
        <f t="shared" si="10"/>
        <v>2</v>
      </c>
      <c r="B157" s="8" t="str">
        <f t="shared" si="11"/>
        <v xml:space="preserve">Surface Infrastructure and Enabling </v>
      </c>
      <c r="C157" s="76" t="str">
        <f t="shared" si="12"/>
        <v>2</v>
      </c>
      <c r="D157" s="76" t="str">
        <f t="shared" si="13"/>
        <v xml:space="preserve">Kingaham Creek Bridge </v>
      </c>
      <c r="E157" s="79" t="str">
        <f t="shared" si="14"/>
        <v>210</v>
      </c>
      <c r="F157" s="16">
        <v>22210</v>
      </c>
      <c r="G157" s="17" t="s">
        <v>162</v>
      </c>
      <c r="H157" s="52">
        <v>5</v>
      </c>
      <c r="I157" s="48" t="s">
        <v>634</v>
      </c>
    </row>
    <row r="158" spans="1:9" ht="15.6">
      <c r="A158" s="8" t="str">
        <f t="shared" si="10"/>
        <v>2</v>
      </c>
      <c r="B158" s="8" t="str">
        <f t="shared" si="11"/>
        <v xml:space="preserve">Surface Infrastructure and Enabling </v>
      </c>
      <c r="C158" s="76" t="str">
        <f t="shared" si="12"/>
        <v>2</v>
      </c>
      <c r="D158" s="76" t="str">
        <f t="shared" si="13"/>
        <v xml:space="preserve">Kingaham Creek Bridge </v>
      </c>
      <c r="E158" s="79" t="str">
        <f t="shared" si="14"/>
        <v>300</v>
      </c>
      <c r="F158" s="77">
        <v>22300</v>
      </c>
      <c r="G158" s="78" t="s">
        <v>166</v>
      </c>
      <c r="H158" s="79">
        <v>4</v>
      </c>
      <c r="I158" s="41"/>
    </row>
    <row r="159" spans="1:9" ht="15.6">
      <c r="A159" s="8" t="str">
        <f t="shared" si="10"/>
        <v>2</v>
      </c>
      <c r="B159" s="8" t="str">
        <f t="shared" si="11"/>
        <v xml:space="preserve">Surface Infrastructure and Enabling </v>
      </c>
      <c r="C159" s="76" t="str">
        <f t="shared" si="12"/>
        <v>2</v>
      </c>
      <c r="D159" s="76" t="str">
        <f t="shared" si="13"/>
        <v xml:space="preserve">Kingaham Creek Bridge </v>
      </c>
      <c r="E159" s="79" t="str">
        <f t="shared" si="14"/>
        <v>310</v>
      </c>
      <c r="F159" s="16">
        <v>22310</v>
      </c>
      <c r="G159" s="17" t="s">
        <v>166</v>
      </c>
      <c r="H159" s="52">
        <v>5</v>
      </c>
      <c r="I159" s="48" t="s">
        <v>634</v>
      </c>
    </row>
    <row r="160" spans="1:9" ht="15.6">
      <c r="A160" s="8" t="str">
        <f t="shared" si="10"/>
        <v>3</v>
      </c>
      <c r="B160" s="8" t="str">
        <f t="shared" si="11"/>
        <v xml:space="preserve">Underground Waterways </v>
      </c>
      <c r="C160" s="76" t="str">
        <f t="shared" si="12"/>
        <v>0</v>
      </c>
      <c r="D160" s="76" t="str">
        <f t="shared" si="13"/>
        <v xml:space="preserve">Underground Waterways </v>
      </c>
      <c r="E160" s="79" t="str">
        <f t="shared" si="14"/>
        <v>000</v>
      </c>
      <c r="F160" s="13">
        <v>30000</v>
      </c>
      <c r="G160" s="12" t="s">
        <v>36</v>
      </c>
      <c r="H160" s="52">
        <v>3</v>
      </c>
      <c r="I160" s="41"/>
    </row>
    <row r="161" spans="1:9" ht="15.6">
      <c r="A161" s="8" t="str">
        <f t="shared" si="10"/>
        <v>3</v>
      </c>
      <c r="B161" s="8" t="str">
        <f t="shared" si="11"/>
        <v xml:space="preserve">Underground Waterways </v>
      </c>
      <c r="C161" s="76" t="str">
        <f t="shared" si="12"/>
        <v>0</v>
      </c>
      <c r="D161" s="76" t="str">
        <f t="shared" si="13"/>
        <v xml:space="preserve">Underground Waterways </v>
      </c>
      <c r="E161" s="79" t="str">
        <f t="shared" si="14"/>
        <v>100</v>
      </c>
      <c r="F161" s="77">
        <v>30100</v>
      </c>
      <c r="G161" s="78" t="s">
        <v>170</v>
      </c>
      <c r="H161" s="79">
        <v>4</v>
      </c>
      <c r="I161" s="41"/>
    </row>
    <row r="162" spans="1:9" ht="15.6">
      <c r="A162" s="8" t="str">
        <f t="shared" si="10"/>
        <v>3</v>
      </c>
      <c r="B162" s="8" t="str">
        <f t="shared" si="11"/>
        <v xml:space="preserve">Underground Waterways </v>
      </c>
      <c r="C162" s="76" t="str">
        <f t="shared" si="12"/>
        <v>0</v>
      </c>
      <c r="D162" s="76" t="str">
        <f t="shared" si="13"/>
        <v xml:space="preserve">Underground Waterways </v>
      </c>
      <c r="E162" s="79" t="str">
        <f t="shared" si="14"/>
        <v>110</v>
      </c>
      <c r="F162" s="18">
        <v>30110</v>
      </c>
      <c r="G162" s="19" t="s">
        <v>414</v>
      </c>
      <c r="H162" s="52">
        <v>5</v>
      </c>
      <c r="I162" s="42"/>
    </row>
    <row r="163" spans="1:9" ht="15.6">
      <c r="A163" s="8" t="str">
        <f t="shared" si="10"/>
        <v>3</v>
      </c>
      <c r="B163" s="8" t="str">
        <f t="shared" si="11"/>
        <v xml:space="preserve">Underground Waterways </v>
      </c>
      <c r="C163" s="76" t="str">
        <f t="shared" si="12"/>
        <v>0</v>
      </c>
      <c r="D163" s="76" t="str">
        <f t="shared" si="13"/>
        <v xml:space="preserve">Underground Waterways </v>
      </c>
      <c r="E163" s="79" t="str">
        <f t="shared" si="14"/>
        <v>200</v>
      </c>
      <c r="F163" s="77">
        <v>30200</v>
      </c>
      <c r="G163" s="78" t="s">
        <v>175</v>
      </c>
      <c r="H163" s="79">
        <v>4</v>
      </c>
      <c r="I163" s="41"/>
    </row>
    <row r="164" spans="1:9" ht="15.6">
      <c r="A164" s="8" t="str">
        <f t="shared" si="10"/>
        <v>3</v>
      </c>
      <c r="B164" s="8" t="str">
        <f t="shared" si="11"/>
        <v xml:space="preserve">Underground Waterways </v>
      </c>
      <c r="C164" s="76" t="str">
        <f t="shared" si="12"/>
        <v>0</v>
      </c>
      <c r="D164" s="76" t="str">
        <f t="shared" si="13"/>
        <v xml:space="preserve">Underground Waterways </v>
      </c>
      <c r="E164" s="79" t="str">
        <f t="shared" si="14"/>
        <v>210</v>
      </c>
      <c r="F164" s="18">
        <v>30210</v>
      </c>
      <c r="G164" s="19" t="s">
        <v>175</v>
      </c>
      <c r="H164" s="52">
        <v>5</v>
      </c>
      <c r="I164" s="42"/>
    </row>
    <row r="165" spans="1:9" ht="15.6">
      <c r="A165" s="8" t="str">
        <f t="shared" si="10"/>
        <v>3</v>
      </c>
      <c r="B165" s="8" t="str">
        <f t="shared" si="11"/>
        <v xml:space="preserve">Underground Waterways </v>
      </c>
      <c r="C165" s="76" t="str">
        <f t="shared" si="12"/>
        <v>1</v>
      </c>
      <c r="D165" s="76" t="str">
        <f t="shared" si="13"/>
        <v>North Alignment Waterway</v>
      </c>
      <c r="E165" s="79" t="str">
        <f t="shared" si="14"/>
        <v>000</v>
      </c>
      <c r="F165" s="77">
        <v>31000</v>
      </c>
      <c r="G165" s="78" t="s">
        <v>179</v>
      </c>
      <c r="H165" s="79">
        <v>4</v>
      </c>
      <c r="I165" s="41"/>
    </row>
    <row r="166" spans="1:9" ht="15.6">
      <c r="A166" s="8" t="str">
        <f t="shared" si="10"/>
        <v>3</v>
      </c>
      <c r="B166" s="8" t="str">
        <f t="shared" si="11"/>
        <v xml:space="preserve">Underground Waterways </v>
      </c>
      <c r="C166" s="76" t="str">
        <f t="shared" si="12"/>
        <v>1</v>
      </c>
      <c r="D166" s="76" t="str">
        <f t="shared" si="13"/>
        <v>North Alignment Waterway</v>
      </c>
      <c r="E166" s="79" t="str">
        <f t="shared" si="14"/>
        <v>010</v>
      </c>
      <c r="F166" s="18">
        <v>31010</v>
      </c>
      <c r="G166" s="19" t="s">
        <v>417</v>
      </c>
      <c r="H166" s="52">
        <v>5</v>
      </c>
      <c r="I166" s="42"/>
    </row>
    <row r="167" spans="1:9" ht="15.6">
      <c r="A167" s="8" t="str">
        <f t="shared" si="10"/>
        <v>3</v>
      </c>
      <c r="B167" s="8" t="str">
        <f t="shared" si="11"/>
        <v xml:space="preserve">Underground Waterways </v>
      </c>
      <c r="C167" s="76" t="str">
        <f t="shared" si="12"/>
        <v>1</v>
      </c>
      <c r="D167" s="76" t="str">
        <f t="shared" si="13"/>
        <v>North Alignment Waterway</v>
      </c>
      <c r="E167" s="79" t="str">
        <f t="shared" si="14"/>
        <v>020</v>
      </c>
      <c r="F167" s="18">
        <v>31020</v>
      </c>
      <c r="G167" s="19" t="s">
        <v>419</v>
      </c>
      <c r="H167" s="52">
        <v>5</v>
      </c>
      <c r="I167" s="42"/>
    </row>
    <row r="168" spans="1:9" ht="15.6">
      <c r="A168" s="8" t="str">
        <f t="shared" si="10"/>
        <v>3</v>
      </c>
      <c r="B168" s="8" t="str">
        <f t="shared" si="11"/>
        <v xml:space="preserve">Underground Waterways </v>
      </c>
      <c r="C168" s="76" t="str">
        <f t="shared" si="12"/>
        <v>1</v>
      </c>
      <c r="D168" s="76" t="str">
        <f t="shared" si="13"/>
        <v>North Alignment Waterway</v>
      </c>
      <c r="E168" s="79" t="str">
        <f t="shared" si="14"/>
        <v>030</v>
      </c>
      <c r="F168" s="18">
        <v>31030</v>
      </c>
      <c r="G168" s="19" t="s">
        <v>421</v>
      </c>
      <c r="H168" s="52">
        <v>5</v>
      </c>
      <c r="I168" s="42"/>
    </row>
    <row r="169" spans="1:9" ht="15.6">
      <c r="A169" s="8" t="str">
        <f t="shared" si="10"/>
        <v>3</v>
      </c>
      <c r="B169" s="8" t="str">
        <f t="shared" si="11"/>
        <v xml:space="preserve">Underground Waterways </v>
      </c>
      <c r="C169" s="76" t="str">
        <f t="shared" si="12"/>
        <v>1</v>
      </c>
      <c r="D169" s="76" t="str">
        <f t="shared" si="13"/>
        <v>North Alignment Waterway</v>
      </c>
      <c r="E169" s="79" t="str">
        <f t="shared" si="14"/>
        <v>040</v>
      </c>
      <c r="F169" s="18">
        <v>31040</v>
      </c>
      <c r="G169" s="19" t="s">
        <v>423</v>
      </c>
      <c r="H169" s="52">
        <v>5</v>
      </c>
      <c r="I169" s="42"/>
    </row>
    <row r="170" spans="1:9" ht="15.6">
      <c r="A170" s="8" t="str">
        <f t="shared" si="10"/>
        <v>3</v>
      </c>
      <c r="B170" s="8" t="str">
        <f t="shared" si="11"/>
        <v xml:space="preserve">Underground Waterways </v>
      </c>
      <c r="C170" s="76" t="str">
        <f t="shared" si="12"/>
        <v>1</v>
      </c>
      <c r="D170" s="76" t="str">
        <f t="shared" si="13"/>
        <v>North Alignment Waterway</v>
      </c>
      <c r="E170" s="79" t="str">
        <f t="shared" si="14"/>
        <v>050</v>
      </c>
      <c r="F170" s="18">
        <v>31050</v>
      </c>
      <c r="G170" s="19" t="s">
        <v>425</v>
      </c>
      <c r="H170" s="52">
        <v>5</v>
      </c>
      <c r="I170" s="42"/>
    </row>
    <row r="171" spans="1:9" ht="15.6">
      <c r="A171" s="8" t="str">
        <f t="shared" si="10"/>
        <v>3</v>
      </c>
      <c r="B171" s="8" t="str">
        <f t="shared" si="11"/>
        <v xml:space="preserve">Underground Waterways </v>
      </c>
      <c r="C171" s="76" t="str">
        <f t="shared" si="12"/>
        <v>1</v>
      </c>
      <c r="D171" s="76" t="str">
        <f t="shared" si="13"/>
        <v>North Alignment Waterway</v>
      </c>
      <c r="E171" s="79" t="str">
        <f t="shared" si="14"/>
        <v>060</v>
      </c>
      <c r="F171" s="18">
        <v>31060</v>
      </c>
      <c r="G171" s="19" t="s">
        <v>427</v>
      </c>
      <c r="H171" s="52">
        <v>5</v>
      </c>
      <c r="I171" s="42"/>
    </row>
    <row r="172" spans="1:9" ht="15.6">
      <c r="A172" s="8" t="str">
        <f t="shared" si="10"/>
        <v>3</v>
      </c>
      <c r="B172" s="8" t="str">
        <f t="shared" si="11"/>
        <v xml:space="preserve">Underground Waterways </v>
      </c>
      <c r="C172" s="76" t="str">
        <f t="shared" si="12"/>
        <v>1</v>
      </c>
      <c r="D172" s="76" t="str">
        <f t="shared" si="13"/>
        <v>North Alignment Waterway</v>
      </c>
      <c r="E172" s="79" t="str">
        <f t="shared" si="14"/>
        <v>070</v>
      </c>
      <c r="F172" s="18">
        <v>31070</v>
      </c>
      <c r="G172" s="19" t="s">
        <v>429</v>
      </c>
      <c r="H172" s="52">
        <v>5</v>
      </c>
      <c r="I172" s="42"/>
    </row>
    <row r="173" spans="1:9" ht="15.6">
      <c r="A173" s="8" t="str">
        <f t="shared" si="10"/>
        <v>3</v>
      </c>
      <c r="B173" s="8" t="str">
        <f t="shared" si="11"/>
        <v xml:space="preserve">Underground Waterways </v>
      </c>
      <c r="C173" s="76" t="str">
        <f t="shared" si="12"/>
        <v>1</v>
      </c>
      <c r="D173" s="76" t="str">
        <f t="shared" si="13"/>
        <v>North Alignment Waterway</v>
      </c>
      <c r="E173" s="79" t="str">
        <f t="shared" si="14"/>
        <v>080</v>
      </c>
      <c r="F173" s="18">
        <v>31080</v>
      </c>
      <c r="G173" s="19" t="s">
        <v>431</v>
      </c>
      <c r="H173" s="52">
        <v>5</v>
      </c>
      <c r="I173" s="42"/>
    </row>
    <row r="174" spans="1:9" ht="15.6">
      <c r="A174" s="8" t="str">
        <f t="shared" si="10"/>
        <v>3</v>
      </c>
      <c r="B174" s="8" t="str">
        <f t="shared" si="11"/>
        <v xml:space="preserve">Underground Waterways </v>
      </c>
      <c r="C174" s="76" t="str">
        <f t="shared" si="12"/>
        <v>1</v>
      </c>
      <c r="D174" s="76" t="str">
        <f t="shared" si="13"/>
        <v>North Alignment Waterway</v>
      </c>
      <c r="E174" s="79" t="str">
        <f t="shared" si="14"/>
        <v>090</v>
      </c>
      <c r="F174" s="18">
        <v>31090</v>
      </c>
      <c r="G174" s="19" t="s">
        <v>433</v>
      </c>
      <c r="H174" s="52">
        <v>5</v>
      </c>
      <c r="I174" s="42"/>
    </row>
    <row r="175" spans="1:9" ht="15.6">
      <c r="A175" s="8" t="str">
        <f t="shared" si="10"/>
        <v>3</v>
      </c>
      <c r="B175" s="8" t="str">
        <f t="shared" si="11"/>
        <v xml:space="preserve">Underground Waterways </v>
      </c>
      <c r="C175" s="76" t="str">
        <f t="shared" si="12"/>
        <v>1</v>
      </c>
      <c r="D175" s="76" t="str">
        <f t="shared" si="13"/>
        <v>North Alignment Waterway</v>
      </c>
      <c r="E175" s="79" t="str">
        <f t="shared" si="14"/>
        <v>100</v>
      </c>
      <c r="F175" s="18">
        <v>31100</v>
      </c>
      <c r="G175" s="19" t="s">
        <v>435</v>
      </c>
      <c r="H175" s="52">
        <v>5</v>
      </c>
      <c r="I175" s="42"/>
    </row>
    <row r="176" spans="1:9" ht="15.6">
      <c r="A176" s="8" t="str">
        <f t="shared" si="10"/>
        <v>3</v>
      </c>
      <c r="B176" s="8" t="str">
        <f t="shared" si="11"/>
        <v xml:space="preserve">Underground Waterways </v>
      </c>
      <c r="C176" s="76" t="str">
        <f t="shared" si="12"/>
        <v>1</v>
      </c>
      <c r="D176" s="76" t="str">
        <f t="shared" si="13"/>
        <v>North Alignment Waterway</v>
      </c>
      <c r="E176" s="79" t="str">
        <f t="shared" si="14"/>
        <v>110</v>
      </c>
      <c r="F176" s="18">
        <v>31110</v>
      </c>
      <c r="G176" s="19" t="s">
        <v>437</v>
      </c>
      <c r="H176" s="52">
        <v>5</v>
      </c>
      <c r="I176" s="42"/>
    </row>
    <row r="177" spans="1:9" ht="15.6">
      <c r="A177" s="8" t="str">
        <f t="shared" si="10"/>
        <v>3</v>
      </c>
      <c r="B177" s="8" t="str">
        <f t="shared" si="11"/>
        <v xml:space="preserve">Underground Waterways </v>
      </c>
      <c r="C177" s="76" t="str">
        <f t="shared" si="12"/>
        <v>1</v>
      </c>
      <c r="D177" s="76" t="str">
        <f t="shared" si="13"/>
        <v>North Alignment Waterway</v>
      </c>
      <c r="E177" s="79" t="str">
        <f t="shared" si="14"/>
        <v>120</v>
      </c>
      <c r="F177" s="18">
        <v>31120</v>
      </c>
      <c r="G177" s="19" t="s">
        <v>439</v>
      </c>
      <c r="H177" s="52">
        <v>5</v>
      </c>
      <c r="I177" s="42"/>
    </row>
    <row r="178" spans="1:9" ht="15.6">
      <c r="A178" s="8" t="str">
        <f t="shared" si="10"/>
        <v>3</v>
      </c>
      <c r="B178" s="8" t="str">
        <f t="shared" si="11"/>
        <v xml:space="preserve">Underground Waterways </v>
      </c>
      <c r="C178" s="76" t="str">
        <f t="shared" si="12"/>
        <v>1</v>
      </c>
      <c r="D178" s="76" t="str">
        <f t="shared" si="13"/>
        <v>North Alignment Waterway</v>
      </c>
      <c r="E178" s="79" t="str">
        <f t="shared" si="14"/>
        <v>130</v>
      </c>
      <c r="F178" s="18">
        <v>31130</v>
      </c>
      <c r="G178" s="19" t="s">
        <v>441</v>
      </c>
      <c r="H178" s="52">
        <v>5</v>
      </c>
      <c r="I178" s="42"/>
    </row>
    <row r="179" spans="1:9" ht="15.6">
      <c r="A179" s="8" t="str">
        <f t="shared" si="10"/>
        <v>3</v>
      </c>
      <c r="B179" s="8" t="str">
        <f t="shared" si="11"/>
        <v xml:space="preserve">Underground Waterways </v>
      </c>
      <c r="C179" s="76" t="str">
        <f t="shared" si="12"/>
        <v>1</v>
      </c>
      <c r="D179" s="76" t="str">
        <f t="shared" si="13"/>
        <v>North Alignment Waterway</v>
      </c>
      <c r="E179" s="79" t="str">
        <f t="shared" si="14"/>
        <v>140</v>
      </c>
      <c r="F179" s="18">
        <v>31140</v>
      </c>
      <c r="G179" s="19" t="s">
        <v>443</v>
      </c>
      <c r="H179" s="52">
        <v>5</v>
      </c>
      <c r="I179" s="42"/>
    </row>
    <row r="180" spans="1:9" ht="15.6">
      <c r="A180" s="8" t="str">
        <f t="shared" si="10"/>
        <v>3</v>
      </c>
      <c r="B180" s="8" t="str">
        <f t="shared" si="11"/>
        <v xml:space="preserve">Underground Waterways </v>
      </c>
      <c r="C180" s="76" t="str">
        <f t="shared" si="12"/>
        <v>2</v>
      </c>
      <c r="D180" s="76" t="str">
        <f t="shared" si="13"/>
        <v>South Alignment Waterway</v>
      </c>
      <c r="E180" s="79" t="str">
        <f t="shared" si="14"/>
        <v>000</v>
      </c>
      <c r="F180" s="77">
        <v>32000</v>
      </c>
      <c r="G180" s="78" t="s">
        <v>184</v>
      </c>
      <c r="H180" s="79">
        <v>4</v>
      </c>
      <c r="I180" s="41"/>
    </row>
    <row r="181" spans="1:9" ht="15.6">
      <c r="A181" s="8" t="str">
        <f t="shared" si="10"/>
        <v>3</v>
      </c>
      <c r="B181" s="8" t="str">
        <f t="shared" si="11"/>
        <v xml:space="preserve">Underground Waterways </v>
      </c>
      <c r="C181" s="76" t="str">
        <f t="shared" si="12"/>
        <v>2</v>
      </c>
      <c r="D181" s="76" t="str">
        <f t="shared" si="13"/>
        <v>South Alignment Waterway</v>
      </c>
      <c r="E181" s="79" t="str">
        <f t="shared" si="14"/>
        <v>010</v>
      </c>
      <c r="F181" s="18">
        <v>32010</v>
      </c>
      <c r="G181" s="19" t="s">
        <v>445</v>
      </c>
      <c r="H181" s="52">
        <v>5</v>
      </c>
      <c r="I181" s="42"/>
    </row>
    <row r="182" spans="1:9" ht="15.6">
      <c r="A182" s="8" t="str">
        <f t="shared" si="10"/>
        <v>3</v>
      </c>
      <c r="B182" s="8" t="str">
        <f t="shared" si="11"/>
        <v xml:space="preserve">Underground Waterways </v>
      </c>
      <c r="C182" s="76" t="str">
        <f t="shared" si="12"/>
        <v>2</v>
      </c>
      <c r="D182" s="76" t="str">
        <f t="shared" si="13"/>
        <v>South Alignment Waterway</v>
      </c>
      <c r="E182" s="79" t="str">
        <f t="shared" si="14"/>
        <v>020</v>
      </c>
      <c r="F182" s="18">
        <v>32020</v>
      </c>
      <c r="G182" s="19" t="s">
        <v>447</v>
      </c>
      <c r="H182" s="52">
        <v>5</v>
      </c>
      <c r="I182" s="42"/>
    </row>
    <row r="183" spans="1:9" ht="15.6">
      <c r="A183" s="8" t="str">
        <f t="shared" si="10"/>
        <v>3</v>
      </c>
      <c r="B183" s="8" t="str">
        <f t="shared" si="11"/>
        <v xml:space="preserve">Underground Waterways </v>
      </c>
      <c r="C183" s="76" t="str">
        <f t="shared" si="12"/>
        <v>2</v>
      </c>
      <c r="D183" s="76" t="str">
        <f t="shared" si="13"/>
        <v>South Alignment Waterway</v>
      </c>
      <c r="E183" s="79" t="str">
        <f t="shared" si="14"/>
        <v>030</v>
      </c>
      <c r="F183" s="18">
        <v>32030</v>
      </c>
      <c r="G183" s="19" t="s">
        <v>449</v>
      </c>
      <c r="H183" s="52">
        <v>5</v>
      </c>
      <c r="I183" s="42"/>
    </row>
    <row r="184" spans="1:9" ht="15.6">
      <c r="A184" s="8" t="str">
        <f t="shared" si="10"/>
        <v>3</v>
      </c>
      <c r="B184" s="8" t="str">
        <f t="shared" si="11"/>
        <v xml:space="preserve">Underground Waterways </v>
      </c>
      <c r="C184" s="76" t="str">
        <f t="shared" si="12"/>
        <v>2</v>
      </c>
      <c r="D184" s="76" t="str">
        <f t="shared" si="13"/>
        <v>South Alignment Waterway</v>
      </c>
      <c r="E184" s="79" t="str">
        <f t="shared" si="14"/>
        <v>040</v>
      </c>
      <c r="F184" s="18">
        <v>32040</v>
      </c>
      <c r="G184" s="19" t="s">
        <v>451</v>
      </c>
      <c r="H184" s="52">
        <v>5</v>
      </c>
      <c r="I184" s="42"/>
    </row>
    <row r="185" spans="1:9" ht="15.6">
      <c r="A185" s="8" t="str">
        <f t="shared" si="10"/>
        <v>3</v>
      </c>
      <c r="B185" s="8" t="str">
        <f t="shared" si="11"/>
        <v xml:space="preserve">Underground Waterways </v>
      </c>
      <c r="C185" s="76" t="str">
        <f t="shared" si="12"/>
        <v>2</v>
      </c>
      <c r="D185" s="76" t="str">
        <f t="shared" si="13"/>
        <v>South Alignment Waterway</v>
      </c>
      <c r="E185" s="79" t="str">
        <f t="shared" si="14"/>
        <v>050</v>
      </c>
      <c r="F185" s="18">
        <v>32050</v>
      </c>
      <c r="G185" s="19" t="s">
        <v>453</v>
      </c>
      <c r="H185" s="52">
        <v>5</v>
      </c>
      <c r="I185" s="42"/>
    </row>
    <row r="186" spans="1:9" ht="15.6">
      <c r="A186" s="8" t="str">
        <f t="shared" si="10"/>
        <v>3</v>
      </c>
      <c r="B186" s="8" t="str">
        <f t="shared" si="11"/>
        <v xml:space="preserve">Underground Waterways </v>
      </c>
      <c r="C186" s="76" t="str">
        <f t="shared" si="12"/>
        <v>2</v>
      </c>
      <c r="D186" s="76" t="str">
        <f t="shared" si="13"/>
        <v>South Alignment Waterway</v>
      </c>
      <c r="E186" s="79" t="str">
        <f t="shared" si="14"/>
        <v>060</v>
      </c>
      <c r="F186" s="18">
        <v>32060</v>
      </c>
      <c r="G186" s="19" t="s">
        <v>455</v>
      </c>
      <c r="H186" s="52">
        <v>5</v>
      </c>
      <c r="I186" s="42"/>
    </row>
    <row r="187" spans="1:9" ht="15.6">
      <c r="A187" s="8" t="str">
        <f t="shared" si="10"/>
        <v>3</v>
      </c>
      <c r="B187" s="8" t="str">
        <f t="shared" si="11"/>
        <v xml:space="preserve">Underground Waterways </v>
      </c>
      <c r="C187" s="76" t="str">
        <f t="shared" si="12"/>
        <v>2</v>
      </c>
      <c r="D187" s="76" t="str">
        <f t="shared" si="13"/>
        <v>South Alignment Waterway</v>
      </c>
      <c r="E187" s="79" t="str">
        <f t="shared" si="14"/>
        <v>070</v>
      </c>
      <c r="F187" s="18">
        <v>32070</v>
      </c>
      <c r="G187" s="19" t="s">
        <v>457</v>
      </c>
      <c r="H187" s="52">
        <v>5</v>
      </c>
      <c r="I187" s="42"/>
    </row>
    <row r="188" spans="1:9" ht="15.6">
      <c r="A188" s="8" t="str">
        <f t="shared" si="10"/>
        <v>3</v>
      </c>
      <c r="B188" s="8" t="str">
        <f t="shared" si="11"/>
        <v xml:space="preserve">Underground Waterways </v>
      </c>
      <c r="C188" s="76" t="str">
        <f t="shared" si="12"/>
        <v>2</v>
      </c>
      <c r="D188" s="76" t="str">
        <f t="shared" si="13"/>
        <v>South Alignment Waterway</v>
      </c>
      <c r="E188" s="79" t="str">
        <f t="shared" si="14"/>
        <v>080</v>
      </c>
      <c r="F188" s="18">
        <v>32080</v>
      </c>
      <c r="G188" s="19" t="s">
        <v>459</v>
      </c>
      <c r="H188" s="52">
        <v>5</v>
      </c>
      <c r="I188" s="42"/>
    </row>
    <row r="189" spans="1:9" ht="15.6">
      <c r="A189" s="8" t="str">
        <f t="shared" si="10"/>
        <v>3</v>
      </c>
      <c r="B189" s="8" t="str">
        <f t="shared" si="11"/>
        <v xml:space="preserve">Underground Waterways </v>
      </c>
      <c r="C189" s="76" t="str">
        <f t="shared" si="12"/>
        <v>2</v>
      </c>
      <c r="D189" s="76" t="str">
        <f t="shared" si="13"/>
        <v>South Alignment Waterway</v>
      </c>
      <c r="E189" s="79" t="str">
        <f t="shared" si="14"/>
        <v>090</v>
      </c>
      <c r="F189" s="18">
        <v>32090</v>
      </c>
      <c r="G189" s="19" t="s">
        <v>461</v>
      </c>
      <c r="H189" s="52">
        <v>5</v>
      </c>
      <c r="I189" s="42"/>
    </row>
    <row r="190" spans="1:9" ht="15.6">
      <c r="A190" s="8" t="str">
        <f t="shared" si="10"/>
        <v>3</v>
      </c>
      <c r="B190" s="8" t="str">
        <f t="shared" si="11"/>
        <v xml:space="preserve">Underground Waterways </v>
      </c>
      <c r="C190" s="76" t="str">
        <f t="shared" si="12"/>
        <v>2</v>
      </c>
      <c r="D190" s="76" t="str">
        <f t="shared" si="13"/>
        <v>South Alignment Waterway</v>
      </c>
      <c r="E190" s="79" t="str">
        <f t="shared" si="14"/>
        <v>100</v>
      </c>
      <c r="F190" s="18">
        <v>32100</v>
      </c>
      <c r="G190" s="19" t="s">
        <v>463</v>
      </c>
      <c r="H190" s="52">
        <v>5</v>
      </c>
      <c r="I190" s="42"/>
    </row>
    <row r="191" spans="1:9" ht="15.6">
      <c r="A191" s="8" t="str">
        <f t="shared" si="10"/>
        <v>3</v>
      </c>
      <c r="B191" s="8" t="str">
        <f t="shared" si="11"/>
        <v xml:space="preserve">Underground Waterways </v>
      </c>
      <c r="C191" s="76" t="str">
        <f t="shared" si="12"/>
        <v>2</v>
      </c>
      <c r="D191" s="76" t="str">
        <f t="shared" si="13"/>
        <v>South Alignment Waterway</v>
      </c>
      <c r="E191" s="79" t="str">
        <f t="shared" si="14"/>
        <v>110</v>
      </c>
      <c r="F191" s="18">
        <v>32110</v>
      </c>
      <c r="G191" s="19" t="s">
        <v>465</v>
      </c>
      <c r="H191" s="52">
        <v>5</v>
      </c>
      <c r="I191" s="42"/>
    </row>
    <row r="192" spans="1:9" ht="15.6">
      <c r="A192" s="8" t="str">
        <f t="shared" si="10"/>
        <v>3</v>
      </c>
      <c r="B192" s="8" t="str">
        <f t="shared" si="11"/>
        <v xml:space="preserve">Underground Waterways </v>
      </c>
      <c r="C192" s="76" t="str">
        <f t="shared" si="12"/>
        <v>2</v>
      </c>
      <c r="D192" s="76" t="str">
        <f t="shared" si="13"/>
        <v>South Alignment Waterway</v>
      </c>
      <c r="E192" s="79" t="str">
        <f t="shared" si="14"/>
        <v>120</v>
      </c>
      <c r="F192" s="18">
        <v>32120</v>
      </c>
      <c r="G192" s="19" t="s">
        <v>467</v>
      </c>
      <c r="H192" s="52">
        <v>5</v>
      </c>
      <c r="I192" s="42"/>
    </row>
    <row r="193" spans="1:9" ht="15.6">
      <c r="A193" s="8" t="str">
        <f t="shared" si="10"/>
        <v>3</v>
      </c>
      <c r="B193" s="8" t="str">
        <f t="shared" si="11"/>
        <v xml:space="preserve">Underground Waterways </v>
      </c>
      <c r="C193" s="76" t="str">
        <f t="shared" si="12"/>
        <v>2</v>
      </c>
      <c r="D193" s="76" t="str">
        <f t="shared" si="13"/>
        <v>South Alignment Waterway</v>
      </c>
      <c r="E193" s="79" t="str">
        <f t="shared" si="14"/>
        <v>130</v>
      </c>
      <c r="F193" s="18">
        <v>32130</v>
      </c>
      <c r="G193" s="19" t="s">
        <v>469</v>
      </c>
      <c r="H193" s="52">
        <v>5</v>
      </c>
      <c r="I193" s="42"/>
    </row>
    <row r="194" spans="1:9" ht="15.6">
      <c r="A194" s="8" t="str">
        <f t="shared" ref="A194:A257" si="15">LEFT(F194)</f>
        <v>3</v>
      </c>
      <c r="B194" s="8" t="str">
        <f t="shared" ref="B194:B257" si="16">_xlfn.XLOOKUP(A194*10000,F:F,G:G,0,0)</f>
        <v xml:space="preserve">Underground Waterways </v>
      </c>
      <c r="C194" s="76" t="str">
        <f t="shared" ref="C194:C257" si="17">MID(F194,2,1)</f>
        <v>2</v>
      </c>
      <c r="D194" s="76" t="str">
        <f t="shared" ref="D194:D257" si="18">_xlfn.XLOOKUP((A194*10000+C194*1000),F:F,G:G,0,0)</f>
        <v>South Alignment Waterway</v>
      </c>
      <c r="E194" s="79" t="str">
        <f t="shared" ref="E194:E257" si="19">RIGHT(F194,3)</f>
        <v>140</v>
      </c>
      <c r="F194" s="18">
        <v>32140</v>
      </c>
      <c r="G194" s="19" t="s">
        <v>471</v>
      </c>
      <c r="H194" s="52">
        <v>5</v>
      </c>
      <c r="I194" s="42"/>
    </row>
    <row r="195" spans="1:9" ht="15.6">
      <c r="A195" s="8" t="str">
        <f t="shared" si="15"/>
        <v>3</v>
      </c>
      <c r="B195" s="8" t="str">
        <f t="shared" si="16"/>
        <v xml:space="preserve">Underground Waterways </v>
      </c>
      <c r="C195" s="76" t="str">
        <f t="shared" si="17"/>
        <v>3</v>
      </c>
      <c r="D195" s="76" t="str">
        <f t="shared" si="18"/>
        <v>Platform and Control Buildings</v>
      </c>
      <c r="E195" s="79" t="str">
        <f t="shared" si="19"/>
        <v>000</v>
      </c>
      <c r="F195" s="77">
        <v>33000</v>
      </c>
      <c r="G195" s="78" t="s">
        <v>188</v>
      </c>
      <c r="H195" s="79">
        <v>4</v>
      </c>
      <c r="I195" s="41"/>
    </row>
    <row r="196" spans="1:9" ht="15.6">
      <c r="A196" s="8" t="str">
        <f t="shared" si="15"/>
        <v>3</v>
      </c>
      <c r="B196" s="8" t="str">
        <f t="shared" si="16"/>
        <v xml:space="preserve">Underground Waterways </v>
      </c>
      <c r="C196" s="76" t="str">
        <f t="shared" si="17"/>
        <v>3</v>
      </c>
      <c r="D196" s="76" t="str">
        <f t="shared" si="18"/>
        <v>Platform and Control Buildings</v>
      </c>
      <c r="E196" s="79" t="str">
        <f t="shared" si="19"/>
        <v>010</v>
      </c>
      <c r="F196" s="18">
        <v>33010</v>
      </c>
      <c r="G196" s="19" t="s">
        <v>473</v>
      </c>
      <c r="H196" s="52">
        <v>5</v>
      </c>
      <c r="I196" s="42"/>
    </row>
    <row r="197" spans="1:9" ht="15.6">
      <c r="A197" s="8" t="str">
        <f t="shared" si="15"/>
        <v>3</v>
      </c>
      <c r="B197" s="8" t="str">
        <f t="shared" si="16"/>
        <v xml:space="preserve">Underground Waterways </v>
      </c>
      <c r="C197" s="76" t="str">
        <f t="shared" si="17"/>
        <v>3</v>
      </c>
      <c r="D197" s="76" t="str">
        <f t="shared" si="18"/>
        <v>Platform and Control Buildings</v>
      </c>
      <c r="E197" s="79" t="str">
        <f t="shared" si="19"/>
        <v>020</v>
      </c>
      <c r="F197" s="18">
        <v>33020</v>
      </c>
      <c r="G197" s="19" t="s">
        <v>475</v>
      </c>
      <c r="H197" s="52">
        <v>5</v>
      </c>
      <c r="I197" s="42"/>
    </row>
    <row r="198" spans="1:9" ht="15.6">
      <c r="A198" s="8" t="str">
        <f t="shared" si="15"/>
        <v>3</v>
      </c>
      <c r="B198" s="8" t="str">
        <f t="shared" si="16"/>
        <v xml:space="preserve">Underground Waterways </v>
      </c>
      <c r="C198" s="76" t="str">
        <f t="shared" si="17"/>
        <v>4</v>
      </c>
      <c r="D198" s="76" t="str">
        <f t="shared" si="18"/>
        <v xml:space="preserve">Lower Inlet Structure Approach </v>
      </c>
      <c r="E198" s="79" t="str">
        <f t="shared" si="19"/>
        <v>000</v>
      </c>
      <c r="F198" s="77">
        <v>34000</v>
      </c>
      <c r="G198" s="78" t="s">
        <v>191</v>
      </c>
      <c r="H198" s="79">
        <v>4</v>
      </c>
      <c r="I198" s="41"/>
    </row>
    <row r="199" spans="1:9" ht="15.6">
      <c r="A199" s="8" t="str">
        <f t="shared" si="15"/>
        <v>3</v>
      </c>
      <c r="B199" s="8" t="str">
        <f t="shared" si="16"/>
        <v xml:space="preserve">Underground Waterways </v>
      </c>
      <c r="C199" s="76" t="str">
        <f t="shared" si="17"/>
        <v>4</v>
      </c>
      <c r="D199" s="76" t="str">
        <f t="shared" si="18"/>
        <v xml:space="preserve">Lower Inlet Structure Approach </v>
      </c>
      <c r="E199" s="79" t="str">
        <f t="shared" si="19"/>
        <v>010</v>
      </c>
      <c r="F199" s="18">
        <v>34010</v>
      </c>
      <c r="G199" s="19" t="s">
        <v>477</v>
      </c>
      <c r="H199" s="52">
        <v>5</v>
      </c>
      <c r="I199" s="42"/>
    </row>
    <row r="200" spans="1:9" ht="15.6">
      <c r="A200" s="8" t="str">
        <f t="shared" si="15"/>
        <v>3</v>
      </c>
      <c r="B200" s="8" t="str">
        <f t="shared" si="16"/>
        <v xml:space="preserve">Underground Waterways </v>
      </c>
      <c r="C200" s="76" t="str">
        <f t="shared" si="17"/>
        <v>5</v>
      </c>
      <c r="D200" s="76" t="str">
        <f t="shared" si="18"/>
        <v>Surge Tanks Permanent access tunnel</v>
      </c>
      <c r="E200" s="79" t="str">
        <f t="shared" si="19"/>
        <v>000</v>
      </c>
      <c r="F200" s="77">
        <v>35000</v>
      </c>
      <c r="G200" s="78" t="s">
        <v>195</v>
      </c>
      <c r="H200" s="79">
        <v>4</v>
      </c>
      <c r="I200" s="41"/>
    </row>
    <row r="201" spans="1:9" ht="15.6">
      <c r="A201" s="8" t="str">
        <f t="shared" si="15"/>
        <v>3</v>
      </c>
      <c r="B201" s="8" t="str">
        <f t="shared" si="16"/>
        <v xml:space="preserve">Underground Waterways </v>
      </c>
      <c r="C201" s="76" t="str">
        <f t="shared" si="17"/>
        <v>5</v>
      </c>
      <c r="D201" s="76" t="str">
        <f t="shared" si="18"/>
        <v>Surge Tanks Permanent access tunnel</v>
      </c>
      <c r="E201" s="79" t="str">
        <f t="shared" si="19"/>
        <v>010</v>
      </c>
      <c r="F201" s="18">
        <v>35010</v>
      </c>
      <c r="G201" s="19" t="s">
        <v>195</v>
      </c>
      <c r="H201" s="52">
        <v>5</v>
      </c>
      <c r="I201" s="42"/>
    </row>
    <row r="202" spans="1:9" ht="15.6">
      <c r="A202" s="8" t="str">
        <f t="shared" si="15"/>
        <v>3</v>
      </c>
      <c r="B202" s="8" t="str">
        <f t="shared" si="16"/>
        <v xml:space="preserve">Underground Waterways </v>
      </c>
      <c r="C202" s="76" t="str">
        <f t="shared" si="17"/>
        <v>6</v>
      </c>
      <c r="D202" s="76" t="str">
        <f t="shared" si="18"/>
        <v>Assembly Chambers</v>
      </c>
      <c r="E202" s="79" t="str">
        <f t="shared" si="19"/>
        <v>000</v>
      </c>
      <c r="F202" s="77">
        <v>36000</v>
      </c>
      <c r="G202" s="78" t="s">
        <v>198</v>
      </c>
      <c r="H202" s="79">
        <v>4</v>
      </c>
      <c r="I202" s="41"/>
    </row>
    <row r="203" spans="1:9" ht="15.6">
      <c r="A203" s="8" t="str">
        <f t="shared" si="15"/>
        <v>3</v>
      </c>
      <c r="B203" s="8" t="str">
        <f t="shared" si="16"/>
        <v xml:space="preserve">Underground Waterways </v>
      </c>
      <c r="C203" s="76" t="str">
        <f t="shared" si="17"/>
        <v>6</v>
      </c>
      <c r="D203" s="76" t="str">
        <f t="shared" si="18"/>
        <v>Assembly Chambers</v>
      </c>
      <c r="E203" s="79" t="str">
        <f t="shared" si="19"/>
        <v>010</v>
      </c>
      <c r="F203" s="18">
        <v>36010</v>
      </c>
      <c r="G203" s="19" t="s">
        <v>480</v>
      </c>
      <c r="H203" s="52">
        <v>5</v>
      </c>
      <c r="I203" s="42"/>
    </row>
    <row r="204" spans="1:9" ht="15.6">
      <c r="A204" s="8" t="str">
        <f t="shared" si="15"/>
        <v>3</v>
      </c>
      <c r="B204" s="8" t="str">
        <f t="shared" si="16"/>
        <v xml:space="preserve">Underground Waterways </v>
      </c>
      <c r="C204" s="76" t="str">
        <f t="shared" si="17"/>
        <v>6</v>
      </c>
      <c r="D204" s="76" t="str">
        <f t="shared" si="18"/>
        <v>Assembly Chambers</v>
      </c>
      <c r="E204" s="79" t="str">
        <f t="shared" si="19"/>
        <v>020</v>
      </c>
      <c r="F204" s="18">
        <v>36020</v>
      </c>
      <c r="G204" s="19" t="s">
        <v>482</v>
      </c>
      <c r="H204" s="52">
        <v>5</v>
      </c>
      <c r="I204" s="42"/>
    </row>
    <row r="205" spans="1:9" ht="15.6">
      <c r="A205" s="8" t="str">
        <f t="shared" si="15"/>
        <v>3</v>
      </c>
      <c r="B205" s="8" t="str">
        <f t="shared" si="16"/>
        <v xml:space="preserve">Underground Waterways </v>
      </c>
      <c r="C205" s="76" t="str">
        <f t="shared" si="17"/>
        <v>7</v>
      </c>
      <c r="D205" s="76" t="str">
        <f t="shared" si="18"/>
        <v xml:space="preserve">Site Rehabilitation </v>
      </c>
      <c r="E205" s="79" t="str">
        <f t="shared" si="19"/>
        <v>000</v>
      </c>
      <c r="F205" s="77">
        <v>37000</v>
      </c>
      <c r="G205" s="78" t="s">
        <v>203</v>
      </c>
      <c r="H205" s="79">
        <v>4</v>
      </c>
      <c r="I205" s="41"/>
    </row>
    <row r="206" spans="1:9" ht="15.6">
      <c r="A206" s="8" t="str">
        <f t="shared" si="15"/>
        <v>3</v>
      </c>
      <c r="B206" s="8" t="str">
        <f t="shared" si="16"/>
        <v xml:space="preserve">Underground Waterways </v>
      </c>
      <c r="C206" s="76" t="str">
        <f t="shared" si="17"/>
        <v>7</v>
      </c>
      <c r="D206" s="76" t="str">
        <f t="shared" si="18"/>
        <v xml:space="preserve">Site Rehabilitation </v>
      </c>
      <c r="E206" s="79" t="str">
        <f t="shared" si="19"/>
        <v>010</v>
      </c>
      <c r="F206" s="18">
        <v>37010</v>
      </c>
      <c r="G206" s="19" t="s">
        <v>203</v>
      </c>
      <c r="H206" s="52">
        <v>5</v>
      </c>
      <c r="I206" s="42"/>
    </row>
    <row r="207" spans="1:9" ht="15.6">
      <c r="A207" s="8" t="str">
        <f t="shared" si="15"/>
        <v>4</v>
      </c>
      <c r="B207" s="8" t="str">
        <f t="shared" si="16"/>
        <v xml:space="preserve">Underground Access &amp; Caverns </v>
      </c>
      <c r="C207" s="76" t="str">
        <f t="shared" si="17"/>
        <v>0</v>
      </c>
      <c r="D207" s="76" t="str">
        <f t="shared" si="18"/>
        <v xml:space="preserve">Underground Access &amp; Caverns </v>
      </c>
      <c r="E207" s="79" t="str">
        <f t="shared" si="19"/>
        <v>000</v>
      </c>
      <c r="F207" s="13">
        <v>40000</v>
      </c>
      <c r="G207" s="12" t="s">
        <v>42</v>
      </c>
      <c r="H207" s="52">
        <v>3</v>
      </c>
      <c r="I207" s="41"/>
    </row>
    <row r="208" spans="1:9" ht="15.6">
      <c r="A208" s="8" t="str">
        <f t="shared" si="15"/>
        <v>4</v>
      </c>
      <c r="B208" s="8" t="str">
        <f t="shared" si="16"/>
        <v xml:space="preserve">Underground Access &amp; Caverns </v>
      </c>
      <c r="C208" s="76" t="str">
        <f t="shared" si="17"/>
        <v>0</v>
      </c>
      <c r="D208" s="76" t="str">
        <f t="shared" si="18"/>
        <v xml:space="preserve">Underground Access &amp; Caverns </v>
      </c>
      <c r="E208" s="79" t="str">
        <f t="shared" si="19"/>
        <v>100</v>
      </c>
      <c r="F208" s="77">
        <v>40100</v>
      </c>
      <c r="G208" s="78" t="s">
        <v>72</v>
      </c>
      <c r="H208" s="79">
        <v>4</v>
      </c>
      <c r="I208" s="41"/>
    </row>
    <row r="209" spans="1:9" ht="15.6">
      <c r="A209" s="8" t="str">
        <f t="shared" si="15"/>
        <v>4</v>
      </c>
      <c r="B209" s="8" t="str">
        <f t="shared" si="16"/>
        <v xml:space="preserve">Underground Access &amp; Caverns </v>
      </c>
      <c r="C209" s="76" t="str">
        <f t="shared" si="17"/>
        <v>0</v>
      </c>
      <c r="D209" s="76" t="str">
        <f t="shared" si="18"/>
        <v xml:space="preserve">Underground Access &amp; Caverns </v>
      </c>
      <c r="E209" s="79" t="str">
        <f t="shared" si="19"/>
        <v>110</v>
      </c>
      <c r="F209" s="38">
        <v>40110</v>
      </c>
      <c r="G209" s="39" t="s">
        <v>414</v>
      </c>
      <c r="H209" s="52">
        <v>5</v>
      </c>
      <c r="I209" s="47"/>
    </row>
    <row r="210" spans="1:9" ht="15.6">
      <c r="A210" s="8" t="str">
        <f t="shared" si="15"/>
        <v>4</v>
      </c>
      <c r="B210" s="8" t="str">
        <f t="shared" si="16"/>
        <v xml:space="preserve">Underground Access &amp; Caverns </v>
      </c>
      <c r="C210" s="76" t="str">
        <f t="shared" si="17"/>
        <v>0</v>
      </c>
      <c r="D210" s="76" t="str">
        <f t="shared" si="18"/>
        <v xml:space="preserve">Underground Access &amp; Caverns </v>
      </c>
      <c r="E210" s="79" t="str">
        <f t="shared" si="19"/>
        <v>200</v>
      </c>
      <c r="F210" s="77">
        <v>40200</v>
      </c>
      <c r="G210" s="78" t="s">
        <v>175</v>
      </c>
      <c r="H210" s="79">
        <v>4</v>
      </c>
      <c r="I210" s="41"/>
    </row>
    <row r="211" spans="1:9" ht="15.6">
      <c r="A211" s="8" t="str">
        <f t="shared" si="15"/>
        <v>4</v>
      </c>
      <c r="B211" s="8" t="str">
        <f t="shared" si="16"/>
        <v xml:space="preserve">Underground Access &amp; Caverns </v>
      </c>
      <c r="C211" s="76" t="str">
        <f t="shared" si="17"/>
        <v>0</v>
      </c>
      <c r="D211" s="76" t="str">
        <f t="shared" si="18"/>
        <v xml:space="preserve">Underground Access &amp; Caverns </v>
      </c>
      <c r="E211" s="79" t="str">
        <f t="shared" si="19"/>
        <v>210</v>
      </c>
      <c r="F211" s="38">
        <v>40210</v>
      </c>
      <c r="G211" s="39" t="s">
        <v>486</v>
      </c>
      <c r="H211" s="52">
        <v>5</v>
      </c>
      <c r="I211" s="47"/>
    </row>
    <row r="212" spans="1:9" ht="15.6">
      <c r="A212" s="8" t="str">
        <f t="shared" si="15"/>
        <v>4</v>
      </c>
      <c r="B212" s="8" t="str">
        <f t="shared" si="16"/>
        <v xml:space="preserve">Underground Access &amp; Caverns </v>
      </c>
      <c r="C212" s="76" t="str">
        <f t="shared" si="17"/>
        <v>0</v>
      </c>
      <c r="D212" s="76" t="str">
        <f t="shared" si="18"/>
        <v xml:space="preserve">Underground Access &amp; Caverns </v>
      </c>
      <c r="E212" s="79" t="str">
        <f t="shared" si="19"/>
        <v>220</v>
      </c>
      <c r="F212" s="38">
        <v>40220</v>
      </c>
      <c r="G212" s="39" t="s">
        <v>488</v>
      </c>
      <c r="H212" s="52">
        <v>5</v>
      </c>
      <c r="I212" s="47"/>
    </row>
    <row r="213" spans="1:9" ht="15.6">
      <c r="A213" s="8" t="str">
        <f t="shared" si="15"/>
        <v>4</v>
      </c>
      <c r="B213" s="8" t="str">
        <f t="shared" si="16"/>
        <v xml:space="preserve">Underground Access &amp; Caverns </v>
      </c>
      <c r="C213" s="76" t="str">
        <f t="shared" si="17"/>
        <v>0</v>
      </c>
      <c r="D213" s="76" t="str">
        <f t="shared" si="18"/>
        <v xml:space="preserve">Underground Access &amp; Caverns </v>
      </c>
      <c r="E213" s="79" t="str">
        <f t="shared" si="19"/>
        <v>300</v>
      </c>
      <c r="F213" s="77">
        <v>40300</v>
      </c>
      <c r="G213" s="78" t="s">
        <v>216</v>
      </c>
      <c r="H213" s="79">
        <v>4</v>
      </c>
      <c r="I213" s="41"/>
    </row>
    <row r="214" spans="1:9" ht="15.6">
      <c r="A214" s="8" t="str">
        <f t="shared" si="15"/>
        <v>4</v>
      </c>
      <c r="B214" s="8" t="str">
        <f t="shared" si="16"/>
        <v xml:space="preserve">Underground Access &amp; Caverns </v>
      </c>
      <c r="C214" s="76" t="str">
        <f t="shared" si="17"/>
        <v>0</v>
      </c>
      <c r="D214" s="76" t="str">
        <f t="shared" si="18"/>
        <v xml:space="preserve">Underground Access &amp; Caverns </v>
      </c>
      <c r="E214" s="79" t="str">
        <f t="shared" si="19"/>
        <v>310</v>
      </c>
      <c r="F214" s="38">
        <v>40310</v>
      </c>
      <c r="G214" s="39" t="s">
        <v>216</v>
      </c>
      <c r="H214" s="52">
        <v>5</v>
      </c>
      <c r="I214" s="47"/>
    </row>
    <row r="215" spans="1:9" ht="15.6">
      <c r="A215" s="8" t="str">
        <f t="shared" si="15"/>
        <v>4</v>
      </c>
      <c r="B215" s="8" t="str">
        <f t="shared" si="16"/>
        <v xml:space="preserve">Underground Access &amp; Caverns </v>
      </c>
      <c r="C215" s="76" t="str">
        <f t="shared" si="17"/>
        <v>0</v>
      </c>
      <c r="D215" s="76" t="str">
        <f t="shared" si="18"/>
        <v xml:space="preserve">Underground Access &amp; Caverns </v>
      </c>
      <c r="E215" s="79" t="str">
        <f t="shared" si="19"/>
        <v>400</v>
      </c>
      <c r="F215" s="77">
        <v>40400</v>
      </c>
      <c r="G215" s="78" t="s">
        <v>221</v>
      </c>
      <c r="H215" s="79">
        <v>4</v>
      </c>
      <c r="I215" s="41"/>
    </row>
    <row r="216" spans="1:9" ht="15.6">
      <c r="A216" s="8" t="str">
        <f t="shared" si="15"/>
        <v>4</v>
      </c>
      <c r="B216" s="8" t="str">
        <f t="shared" si="16"/>
        <v xml:space="preserve">Underground Access &amp; Caverns </v>
      </c>
      <c r="C216" s="76" t="str">
        <f t="shared" si="17"/>
        <v>0</v>
      </c>
      <c r="D216" s="76" t="str">
        <f t="shared" si="18"/>
        <v xml:space="preserve">Underground Access &amp; Caverns </v>
      </c>
      <c r="E216" s="79" t="str">
        <f t="shared" si="19"/>
        <v>410</v>
      </c>
      <c r="F216" s="38">
        <v>40410</v>
      </c>
      <c r="G216" s="39" t="s">
        <v>491</v>
      </c>
      <c r="H216" s="52">
        <v>5</v>
      </c>
      <c r="I216" s="47"/>
    </row>
    <row r="217" spans="1:9" ht="15.6">
      <c r="A217" s="8" t="str">
        <f t="shared" si="15"/>
        <v>4</v>
      </c>
      <c r="B217" s="8" t="str">
        <f t="shared" si="16"/>
        <v xml:space="preserve">Underground Access &amp; Caverns </v>
      </c>
      <c r="C217" s="76" t="str">
        <f t="shared" si="17"/>
        <v>0</v>
      </c>
      <c r="D217" s="76" t="str">
        <f t="shared" si="18"/>
        <v xml:space="preserve">Underground Access &amp; Caverns </v>
      </c>
      <c r="E217" s="79" t="str">
        <f t="shared" si="19"/>
        <v>420</v>
      </c>
      <c r="F217" s="38">
        <v>40420</v>
      </c>
      <c r="G217" s="39" t="s">
        <v>493</v>
      </c>
      <c r="H217" s="52">
        <v>5</v>
      </c>
      <c r="I217" s="47"/>
    </row>
    <row r="218" spans="1:9" ht="15.6">
      <c r="A218" s="8" t="str">
        <f t="shared" si="15"/>
        <v>4</v>
      </c>
      <c r="B218" s="8" t="str">
        <f t="shared" si="16"/>
        <v xml:space="preserve">Underground Access &amp; Caverns </v>
      </c>
      <c r="C218" s="76" t="str">
        <f t="shared" si="17"/>
        <v>0</v>
      </c>
      <c r="D218" s="76" t="str">
        <f t="shared" si="18"/>
        <v xml:space="preserve">Underground Access &amp; Caverns </v>
      </c>
      <c r="E218" s="79" t="str">
        <f t="shared" si="19"/>
        <v>430</v>
      </c>
      <c r="F218" s="38">
        <v>40430</v>
      </c>
      <c r="G218" s="39" t="s">
        <v>495</v>
      </c>
      <c r="H218" s="52">
        <v>5</v>
      </c>
      <c r="I218" s="47"/>
    </row>
    <row r="219" spans="1:9" ht="15.6">
      <c r="A219" s="8" t="str">
        <f t="shared" si="15"/>
        <v>4</v>
      </c>
      <c r="B219" s="8" t="str">
        <f t="shared" si="16"/>
        <v xml:space="preserve">Underground Access &amp; Caverns </v>
      </c>
      <c r="C219" s="76" t="str">
        <f t="shared" si="17"/>
        <v>0</v>
      </c>
      <c r="D219" s="76" t="str">
        <f t="shared" si="18"/>
        <v xml:space="preserve">Underground Access &amp; Caverns </v>
      </c>
      <c r="E219" s="79" t="str">
        <f t="shared" si="19"/>
        <v>440</v>
      </c>
      <c r="F219" s="38">
        <v>40440</v>
      </c>
      <c r="G219" s="39" t="s">
        <v>497</v>
      </c>
      <c r="H219" s="52">
        <v>5</v>
      </c>
      <c r="I219" s="47"/>
    </row>
    <row r="220" spans="1:9" ht="15.6">
      <c r="A220" s="8" t="str">
        <f t="shared" si="15"/>
        <v>4</v>
      </c>
      <c r="B220" s="8" t="str">
        <f t="shared" si="16"/>
        <v xml:space="preserve">Underground Access &amp; Caverns </v>
      </c>
      <c r="C220" s="76" t="str">
        <f t="shared" si="17"/>
        <v>0</v>
      </c>
      <c r="D220" s="76" t="str">
        <f t="shared" si="18"/>
        <v xml:space="preserve">Underground Access &amp; Caverns </v>
      </c>
      <c r="E220" s="79" t="str">
        <f t="shared" si="19"/>
        <v>450</v>
      </c>
      <c r="F220" s="38">
        <v>40450</v>
      </c>
      <c r="G220" s="39" t="s">
        <v>499</v>
      </c>
      <c r="H220" s="52">
        <v>5</v>
      </c>
      <c r="I220" s="47"/>
    </row>
    <row r="221" spans="1:9" ht="15.6">
      <c r="A221" s="8" t="str">
        <f t="shared" si="15"/>
        <v>4</v>
      </c>
      <c r="B221" s="8" t="str">
        <f t="shared" si="16"/>
        <v xml:space="preserve">Underground Access &amp; Caverns </v>
      </c>
      <c r="C221" s="76" t="str">
        <f t="shared" si="17"/>
        <v>0</v>
      </c>
      <c r="D221" s="76" t="str">
        <f t="shared" si="18"/>
        <v xml:space="preserve">Underground Access &amp; Caverns </v>
      </c>
      <c r="E221" s="79" t="str">
        <f t="shared" si="19"/>
        <v>500</v>
      </c>
      <c r="F221" s="77">
        <v>40500</v>
      </c>
      <c r="G221" s="78" t="s">
        <v>225</v>
      </c>
      <c r="H221" s="79">
        <v>4</v>
      </c>
      <c r="I221" s="41"/>
    </row>
    <row r="222" spans="1:9" ht="15.6">
      <c r="A222" s="8" t="str">
        <f t="shared" si="15"/>
        <v>4</v>
      </c>
      <c r="B222" s="8" t="str">
        <f t="shared" si="16"/>
        <v xml:space="preserve">Underground Access &amp; Caverns </v>
      </c>
      <c r="C222" s="76" t="str">
        <f t="shared" si="17"/>
        <v>0</v>
      </c>
      <c r="D222" s="76" t="str">
        <f t="shared" si="18"/>
        <v xml:space="preserve">Underground Access &amp; Caverns </v>
      </c>
      <c r="E222" s="79" t="str">
        <f t="shared" si="19"/>
        <v>510</v>
      </c>
      <c r="F222" s="38">
        <v>40510</v>
      </c>
      <c r="G222" s="39" t="s">
        <v>501</v>
      </c>
      <c r="H222" s="52">
        <v>5</v>
      </c>
      <c r="I222" s="47"/>
    </row>
    <row r="223" spans="1:9" ht="15.6">
      <c r="A223" s="8" t="str">
        <f t="shared" si="15"/>
        <v>4</v>
      </c>
      <c r="B223" s="8" t="str">
        <f t="shared" si="16"/>
        <v xml:space="preserve">Underground Access &amp; Caverns </v>
      </c>
      <c r="C223" s="76" t="str">
        <f t="shared" si="17"/>
        <v>0</v>
      </c>
      <c r="D223" s="76" t="str">
        <f t="shared" si="18"/>
        <v xml:space="preserve">Underground Access &amp; Caverns </v>
      </c>
      <c r="E223" s="79" t="str">
        <f t="shared" si="19"/>
        <v>520</v>
      </c>
      <c r="F223" s="38">
        <v>40520</v>
      </c>
      <c r="G223" s="39" t="s">
        <v>503</v>
      </c>
      <c r="H223" s="52">
        <v>5</v>
      </c>
      <c r="I223" s="47"/>
    </row>
    <row r="224" spans="1:9" ht="15.6">
      <c r="A224" s="8" t="str">
        <f t="shared" si="15"/>
        <v>4</v>
      </c>
      <c r="B224" s="8" t="str">
        <f t="shared" si="16"/>
        <v xml:space="preserve">Underground Access &amp; Caverns </v>
      </c>
      <c r="C224" s="76" t="str">
        <f t="shared" si="17"/>
        <v>0</v>
      </c>
      <c r="D224" s="76" t="str">
        <f t="shared" si="18"/>
        <v xml:space="preserve">Underground Access &amp; Caverns </v>
      </c>
      <c r="E224" s="79" t="str">
        <f t="shared" si="19"/>
        <v>530</v>
      </c>
      <c r="F224" s="38">
        <v>40530</v>
      </c>
      <c r="G224" s="39" t="s">
        <v>505</v>
      </c>
      <c r="H224" s="52">
        <v>5</v>
      </c>
      <c r="I224" s="47"/>
    </row>
    <row r="225" spans="1:9" ht="15.6">
      <c r="A225" s="8" t="str">
        <f t="shared" si="15"/>
        <v>4</v>
      </c>
      <c r="B225" s="8" t="str">
        <f t="shared" si="16"/>
        <v xml:space="preserve">Underground Access &amp; Caverns </v>
      </c>
      <c r="C225" s="76" t="str">
        <f t="shared" si="17"/>
        <v>0</v>
      </c>
      <c r="D225" s="76" t="str">
        <f t="shared" si="18"/>
        <v xml:space="preserve">Underground Access &amp; Caverns </v>
      </c>
      <c r="E225" s="79" t="str">
        <f t="shared" si="19"/>
        <v>540</v>
      </c>
      <c r="F225" s="38">
        <v>40540</v>
      </c>
      <c r="G225" s="39" t="s">
        <v>507</v>
      </c>
      <c r="H225" s="52">
        <v>5</v>
      </c>
      <c r="I225" s="47"/>
    </row>
    <row r="226" spans="1:9" ht="15.6">
      <c r="A226" s="8" t="str">
        <f t="shared" si="15"/>
        <v>4</v>
      </c>
      <c r="B226" s="8" t="str">
        <f t="shared" si="16"/>
        <v xml:space="preserve">Underground Access &amp; Caverns </v>
      </c>
      <c r="C226" s="76" t="str">
        <f t="shared" si="17"/>
        <v>0</v>
      </c>
      <c r="D226" s="76" t="str">
        <f t="shared" si="18"/>
        <v xml:space="preserve">Underground Access &amp; Caverns </v>
      </c>
      <c r="E226" s="79" t="str">
        <f t="shared" si="19"/>
        <v>600</v>
      </c>
      <c r="F226" s="77">
        <v>40600</v>
      </c>
      <c r="G226" s="78" t="s">
        <v>229</v>
      </c>
      <c r="H226" s="79">
        <v>4</v>
      </c>
      <c r="I226" s="41"/>
    </row>
    <row r="227" spans="1:9" ht="15.6">
      <c r="A227" s="8" t="str">
        <f t="shared" si="15"/>
        <v>4</v>
      </c>
      <c r="B227" s="8" t="str">
        <f t="shared" si="16"/>
        <v xml:space="preserve">Underground Access &amp; Caverns </v>
      </c>
      <c r="C227" s="76" t="str">
        <f t="shared" si="17"/>
        <v>0</v>
      </c>
      <c r="D227" s="76" t="str">
        <f t="shared" si="18"/>
        <v xml:space="preserve">Underground Access &amp; Caverns </v>
      </c>
      <c r="E227" s="79" t="str">
        <f t="shared" si="19"/>
        <v>610</v>
      </c>
      <c r="F227" s="38">
        <v>40610</v>
      </c>
      <c r="G227" s="39" t="s">
        <v>509</v>
      </c>
      <c r="H227" s="52">
        <v>5</v>
      </c>
      <c r="I227" s="47"/>
    </row>
    <row r="228" spans="1:9" ht="15.6">
      <c r="A228" s="8" t="str">
        <f t="shared" si="15"/>
        <v>4</v>
      </c>
      <c r="B228" s="8" t="str">
        <f t="shared" si="16"/>
        <v xml:space="preserve">Underground Access &amp; Caverns </v>
      </c>
      <c r="C228" s="76" t="str">
        <f t="shared" si="17"/>
        <v>0</v>
      </c>
      <c r="D228" s="76" t="str">
        <f t="shared" si="18"/>
        <v xml:space="preserve">Underground Access &amp; Caverns </v>
      </c>
      <c r="E228" s="79" t="str">
        <f t="shared" si="19"/>
        <v>620</v>
      </c>
      <c r="F228" s="38">
        <v>40620</v>
      </c>
      <c r="G228" s="39" t="s">
        <v>511</v>
      </c>
      <c r="H228" s="52">
        <v>5</v>
      </c>
      <c r="I228" s="47"/>
    </row>
    <row r="229" spans="1:9" ht="15.6">
      <c r="A229" s="8" t="str">
        <f t="shared" si="15"/>
        <v>4</v>
      </c>
      <c r="B229" s="8" t="str">
        <f t="shared" si="16"/>
        <v xml:space="preserve">Underground Access &amp; Caverns </v>
      </c>
      <c r="C229" s="76" t="str">
        <f t="shared" si="17"/>
        <v>0</v>
      </c>
      <c r="D229" s="76" t="str">
        <f t="shared" si="18"/>
        <v xml:space="preserve">Underground Access &amp; Caverns </v>
      </c>
      <c r="E229" s="79" t="str">
        <f t="shared" si="19"/>
        <v>700</v>
      </c>
      <c r="F229" s="77">
        <v>40700</v>
      </c>
      <c r="G229" s="78" t="s">
        <v>234</v>
      </c>
      <c r="H229" s="79">
        <v>4</v>
      </c>
      <c r="I229" s="41"/>
    </row>
    <row r="230" spans="1:9" ht="15.6">
      <c r="A230" s="8" t="str">
        <f t="shared" si="15"/>
        <v>4</v>
      </c>
      <c r="B230" s="8" t="str">
        <f t="shared" si="16"/>
        <v xml:space="preserve">Underground Access &amp; Caverns </v>
      </c>
      <c r="C230" s="76" t="str">
        <f t="shared" si="17"/>
        <v>0</v>
      </c>
      <c r="D230" s="76" t="str">
        <f t="shared" si="18"/>
        <v xml:space="preserve">Underground Access &amp; Caverns </v>
      </c>
      <c r="E230" s="79" t="str">
        <f t="shared" si="19"/>
        <v>710</v>
      </c>
      <c r="F230" s="38">
        <v>40710</v>
      </c>
      <c r="G230" s="39" t="s">
        <v>234</v>
      </c>
      <c r="H230" s="52">
        <v>5</v>
      </c>
      <c r="I230" s="47"/>
    </row>
    <row r="231" spans="1:9" ht="15.6">
      <c r="A231" s="8" t="str">
        <f t="shared" si="15"/>
        <v>4</v>
      </c>
      <c r="B231" s="8" t="str">
        <f t="shared" si="16"/>
        <v xml:space="preserve">Underground Access &amp; Caverns </v>
      </c>
      <c r="C231" s="76" t="str">
        <f t="shared" si="17"/>
        <v>0</v>
      </c>
      <c r="D231" s="76" t="str">
        <f t="shared" si="18"/>
        <v xml:space="preserve">Underground Access &amp; Caverns </v>
      </c>
      <c r="E231" s="79" t="str">
        <f t="shared" si="19"/>
        <v>800</v>
      </c>
      <c r="F231" s="77">
        <v>40800</v>
      </c>
      <c r="G231" s="78" t="s">
        <v>237</v>
      </c>
      <c r="H231" s="79">
        <v>4</v>
      </c>
      <c r="I231" s="41"/>
    </row>
    <row r="232" spans="1:9" ht="15.6">
      <c r="A232" s="8" t="str">
        <f t="shared" si="15"/>
        <v>4</v>
      </c>
      <c r="B232" s="8" t="str">
        <f t="shared" si="16"/>
        <v xml:space="preserve">Underground Access &amp; Caverns </v>
      </c>
      <c r="C232" s="76" t="str">
        <f t="shared" si="17"/>
        <v>0</v>
      </c>
      <c r="D232" s="76" t="str">
        <f t="shared" si="18"/>
        <v xml:space="preserve">Underground Access &amp; Caverns </v>
      </c>
      <c r="E232" s="79" t="str">
        <f t="shared" si="19"/>
        <v>810</v>
      </c>
      <c r="F232" s="38">
        <v>40810</v>
      </c>
      <c r="G232" s="39" t="s">
        <v>237</v>
      </c>
      <c r="H232" s="52">
        <v>5</v>
      </c>
      <c r="I232" s="47"/>
    </row>
    <row r="233" spans="1:9" ht="15.6">
      <c r="A233" s="8" t="str">
        <f t="shared" si="15"/>
        <v>4</v>
      </c>
      <c r="B233" s="8" t="str">
        <f t="shared" si="16"/>
        <v xml:space="preserve">Underground Access &amp; Caverns </v>
      </c>
      <c r="C233" s="76" t="str">
        <f t="shared" si="17"/>
        <v>0</v>
      </c>
      <c r="D233" s="76" t="str">
        <f t="shared" si="18"/>
        <v xml:space="preserve">Underground Access &amp; Caverns </v>
      </c>
      <c r="E233" s="79" t="str">
        <f t="shared" si="19"/>
        <v>900</v>
      </c>
      <c r="F233" s="77">
        <v>40900</v>
      </c>
      <c r="G233" s="78" t="s">
        <v>240</v>
      </c>
      <c r="H233" s="79">
        <v>4</v>
      </c>
      <c r="I233" s="41"/>
    </row>
    <row r="234" spans="1:9" ht="15.6">
      <c r="A234" s="8" t="str">
        <f t="shared" si="15"/>
        <v>4</v>
      </c>
      <c r="B234" s="8" t="str">
        <f t="shared" si="16"/>
        <v xml:space="preserve">Underground Access &amp; Caverns </v>
      </c>
      <c r="C234" s="76" t="str">
        <f t="shared" si="17"/>
        <v>0</v>
      </c>
      <c r="D234" s="76" t="str">
        <f t="shared" si="18"/>
        <v xml:space="preserve">Underground Access &amp; Caverns </v>
      </c>
      <c r="E234" s="79" t="str">
        <f t="shared" si="19"/>
        <v>910</v>
      </c>
      <c r="F234" s="38">
        <v>40910</v>
      </c>
      <c r="G234" s="39" t="s">
        <v>240</v>
      </c>
      <c r="H234" s="52">
        <v>5</v>
      </c>
      <c r="I234" s="47"/>
    </row>
    <row r="235" spans="1:9" ht="15.6">
      <c r="A235" s="8" t="str">
        <f t="shared" si="15"/>
        <v>4</v>
      </c>
      <c r="B235" s="8" t="str">
        <f t="shared" si="16"/>
        <v xml:space="preserve">Underground Access &amp; Caverns </v>
      </c>
      <c r="C235" s="76" t="str">
        <f t="shared" si="17"/>
        <v>1</v>
      </c>
      <c r="D235" s="76" t="str">
        <f t="shared" si="18"/>
        <v>MAT Tunnels between Power Cavern and Transformer Cavern</v>
      </c>
      <c r="E235" s="79" t="str">
        <f t="shared" si="19"/>
        <v>000</v>
      </c>
      <c r="F235" s="77">
        <v>41000</v>
      </c>
      <c r="G235" s="78" t="s">
        <v>243</v>
      </c>
      <c r="H235" s="79">
        <v>4</v>
      </c>
      <c r="I235" s="41"/>
    </row>
    <row r="236" spans="1:9" ht="15.6">
      <c r="A236" s="8" t="str">
        <f t="shared" si="15"/>
        <v>4</v>
      </c>
      <c r="B236" s="8" t="str">
        <f t="shared" si="16"/>
        <v xml:space="preserve">Underground Access &amp; Caverns </v>
      </c>
      <c r="C236" s="76" t="str">
        <f t="shared" si="17"/>
        <v>1</v>
      </c>
      <c r="D236" s="76" t="str">
        <f t="shared" si="18"/>
        <v>MAT Tunnels between Power Cavern and Transformer Cavern</v>
      </c>
      <c r="E236" s="79" t="str">
        <f t="shared" si="19"/>
        <v>010</v>
      </c>
      <c r="F236" s="38">
        <v>41010</v>
      </c>
      <c r="G236" s="39" t="s">
        <v>243</v>
      </c>
      <c r="H236" s="52">
        <v>5</v>
      </c>
      <c r="I236" s="47"/>
    </row>
    <row r="237" spans="1:9" ht="15.6">
      <c r="A237" s="8" t="str">
        <f t="shared" si="15"/>
        <v>4</v>
      </c>
      <c r="B237" s="8" t="str">
        <f t="shared" si="16"/>
        <v xml:space="preserve">Underground Access &amp; Caverns </v>
      </c>
      <c r="C237" s="76" t="str">
        <f t="shared" si="17"/>
        <v>1</v>
      </c>
      <c r="D237" s="76" t="str">
        <f t="shared" si="18"/>
        <v>MAT Tunnels between Power Cavern and Transformer Cavern</v>
      </c>
      <c r="E237" s="79" t="str">
        <f t="shared" si="19"/>
        <v>100</v>
      </c>
      <c r="F237" s="77">
        <v>41100</v>
      </c>
      <c r="G237" s="78" t="s">
        <v>203</v>
      </c>
      <c r="H237" s="79">
        <v>4</v>
      </c>
      <c r="I237" s="41"/>
    </row>
    <row r="238" spans="1:9" ht="15.6">
      <c r="A238" s="8" t="str">
        <f t="shared" si="15"/>
        <v>4</v>
      </c>
      <c r="B238" s="8" t="str">
        <f t="shared" si="16"/>
        <v xml:space="preserve">Underground Access &amp; Caverns </v>
      </c>
      <c r="C238" s="76" t="str">
        <f t="shared" si="17"/>
        <v>1</v>
      </c>
      <c r="D238" s="76" t="str">
        <f t="shared" si="18"/>
        <v>MAT Tunnels between Power Cavern and Transformer Cavern</v>
      </c>
      <c r="E238" s="79" t="str">
        <f t="shared" si="19"/>
        <v>110</v>
      </c>
      <c r="F238" s="38">
        <v>41110</v>
      </c>
      <c r="G238" s="39" t="s">
        <v>203</v>
      </c>
      <c r="H238" s="52">
        <v>5</v>
      </c>
      <c r="I238" s="47"/>
    </row>
    <row r="239" spans="1:9" ht="15.6">
      <c r="A239" s="8" t="str">
        <f t="shared" si="15"/>
        <v>5</v>
      </c>
      <c r="B239" s="8" t="str">
        <f t="shared" si="16"/>
        <v>Powerhouse Mech &amp; Elec</v>
      </c>
      <c r="C239" s="76" t="str">
        <f t="shared" si="17"/>
        <v>0</v>
      </c>
      <c r="D239" s="76" t="str">
        <f t="shared" si="18"/>
        <v>Powerhouse Mech &amp; Elec</v>
      </c>
      <c r="E239" s="79" t="str">
        <f t="shared" si="19"/>
        <v>000</v>
      </c>
      <c r="F239" s="13">
        <v>50000</v>
      </c>
      <c r="G239" s="12" t="s">
        <v>48</v>
      </c>
      <c r="H239" s="52">
        <v>3</v>
      </c>
      <c r="I239" s="41"/>
    </row>
    <row r="240" spans="1:9" ht="15.6">
      <c r="A240" s="8" t="str">
        <f t="shared" si="15"/>
        <v>5</v>
      </c>
      <c r="B240" s="8" t="str">
        <f t="shared" si="16"/>
        <v>Powerhouse Mech &amp; Elec</v>
      </c>
      <c r="C240" s="76" t="str">
        <f t="shared" si="17"/>
        <v>0</v>
      </c>
      <c r="D240" s="76" t="str">
        <f t="shared" si="18"/>
        <v>Powerhouse Mech &amp; Elec</v>
      </c>
      <c r="E240" s="79" t="str">
        <f t="shared" si="19"/>
        <v>100</v>
      </c>
      <c r="F240" s="77">
        <v>50100</v>
      </c>
      <c r="G240" s="78" t="s">
        <v>72</v>
      </c>
      <c r="H240" s="79">
        <v>4</v>
      </c>
      <c r="I240" s="41"/>
    </row>
    <row r="241" spans="1:9" ht="15.6">
      <c r="A241" s="8" t="str">
        <f t="shared" si="15"/>
        <v>5</v>
      </c>
      <c r="B241" s="8" t="str">
        <f t="shared" si="16"/>
        <v>Powerhouse Mech &amp; Elec</v>
      </c>
      <c r="C241" s="76" t="str">
        <f t="shared" si="17"/>
        <v>0</v>
      </c>
      <c r="D241" s="76" t="str">
        <f t="shared" si="18"/>
        <v>Powerhouse Mech &amp; Elec</v>
      </c>
      <c r="E241" s="79" t="str">
        <f t="shared" si="19"/>
        <v>110</v>
      </c>
      <c r="F241" s="20">
        <v>50110</v>
      </c>
      <c r="G241" s="21" t="s">
        <v>414</v>
      </c>
      <c r="H241" s="52">
        <v>5</v>
      </c>
      <c r="I241" s="46"/>
    </row>
    <row r="242" spans="1:9" ht="15.6">
      <c r="A242" s="8" t="str">
        <f t="shared" si="15"/>
        <v>5</v>
      </c>
      <c r="B242" s="8" t="str">
        <f t="shared" si="16"/>
        <v>Powerhouse Mech &amp; Elec</v>
      </c>
      <c r="C242" s="76" t="str">
        <f t="shared" si="17"/>
        <v>0</v>
      </c>
      <c r="D242" s="76" t="str">
        <f t="shared" si="18"/>
        <v>Powerhouse Mech &amp; Elec</v>
      </c>
      <c r="E242" s="79" t="str">
        <f t="shared" si="19"/>
        <v>200</v>
      </c>
      <c r="F242" s="77">
        <v>50200</v>
      </c>
      <c r="G242" s="78" t="s">
        <v>175</v>
      </c>
      <c r="H242" s="79">
        <v>4</v>
      </c>
      <c r="I242" s="41"/>
    </row>
    <row r="243" spans="1:9" ht="15.6">
      <c r="A243" s="8" t="str">
        <f t="shared" si="15"/>
        <v>5</v>
      </c>
      <c r="B243" s="8" t="str">
        <f t="shared" si="16"/>
        <v>Powerhouse Mech &amp; Elec</v>
      </c>
      <c r="C243" s="76" t="str">
        <f t="shared" si="17"/>
        <v>0</v>
      </c>
      <c r="D243" s="76" t="str">
        <f t="shared" si="18"/>
        <v>Powerhouse Mech &amp; Elec</v>
      </c>
      <c r="E243" s="79" t="str">
        <f t="shared" si="19"/>
        <v>210</v>
      </c>
      <c r="F243" s="20">
        <v>50210</v>
      </c>
      <c r="G243" s="21" t="s">
        <v>175</v>
      </c>
      <c r="H243" s="52">
        <v>5</v>
      </c>
      <c r="I243" s="46"/>
    </row>
    <row r="244" spans="1:9" ht="15.6">
      <c r="A244" s="8" t="str">
        <f t="shared" si="15"/>
        <v>5</v>
      </c>
      <c r="B244" s="8" t="str">
        <f t="shared" si="16"/>
        <v>Powerhouse Mech &amp; Elec</v>
      </c>
      <c r="C244" s="76" t="str">
        <f t="shared" si="17"/>
        <v>0</v>
      </c>
      <c r="D244" s="76" t="str">
        <f t="shared" si="18"/>
        <v>Powerhouse Mech &amp; Elec</v>
      </c>
      <c r="E244" s="79" t="str">
        <f t="shared" si="19"/>
        <v>300</v>
      </c>
      <c r="F244" s="77">
        <v>50300</v>
      </c>
      <c r="G244" s="78" t="s">
        <v>252</v>
      </c>
      <c r="H244" s="79">
        <v>4</v>
      </c>
      <c r="I244" s="41"/>
    </row>
    <row r="245" spans="1:9" ht="15.6">
      <c r="A245" s="8" t="str">
        <f t="shared" si="15"/>
        <v>5</v>
      </c>
      <c r="B245" s="8" t="str">
        <f t="shared" si="16"/>
        <v>Powerhouse Mech &amp; Elec</v>
      </c>
      <c r="C245" s="76" t="str">
        <f t="shared" si="17"/>
        <v>0</v>
      </c>
      <c r="D245" s="76" t="str">
        <f t="shared" si="18"/>
        <v>Powerhouse Mech &amp; Elec</v>
      </c>
      <c r="E245" s="79" t="str">
        <f t="shared" si="19"/>
        <v>310</v>
      </c>
      <c r="F245" s="20">
        <v>50310</v>
      </c>
      <c r="G245" s="21" t="s">
        <v>252</v>
      </c>
      <c r="H245" s="52">
        <v>5</v>
      </c>
      <c r="I245" s="46"/>
    </row>
    <row r="246" spans="1:9" ht="15.6">
      <c r="A246" s="8" t="str">
        <f t="shared" si="15"/>
        <v>5</v>
      </c>
      <c r="B246" s="8" t="str">
        <f t="shared" si="16"/>
        <v>Powerhouse Mech &amp; Elec</v>
      </c>
      <c r="C246" s="76" t="str">
        <f t="shared" si="17"/>
        <v>0</v>
      </c>
      <c r="D246" s="76" t="str">
        <f t="shared" si="18"/>
        <v>Powerhouse Mech &amp; Elec</v>
      </c>
      <c r="E246" s="79" t="str">
        <f t="shared" si="19"/>
        <v>400</v>
      </c>
      <c r="F246" s="77">
        <v>50400</v>
      </c>
      <c r="G246" s="78" t="s">
        <v>256</v>
      </c>
      <c r="H246" s="79">
        <v>4</v>
      </c>
      <c r="I246" s="41"/>
    </row>
    <row r="247" spans="1:9" ht="15.6">
      <c r="A247" s="8" t="str">
        <f t="shared" si="15"/>
        <v>5</v>
      </c>
      <c r="B247" s="8" t="str">
        <f t="shared" si="16"/>
        <v>Powerhouse Mech &amp; Elec</v>
      </c>
      <c r="C247" s="76" t="str">
        <f t="shared" si="17"/>
        <v>0</v>
      </c>
      <c r="D247" s="76" t="str">
        <f t="shared" si="18"/>
        <v>Powerhouse Mech &amp; Elec</v>
      </c>
      <c r="E247" s="79" t="str">
        <f t="shared" si="19"/>
        <v>410</v>
      </c>
      <c r="F247" s="20">
        <v>50410</v>
      </c>
      <c r="G247" s="21" t="s">
        <v>256</v>
      </c>
      <c r="H247" s="52">
        <v>5</v>
      </c>
      <c r="I247" s="46"/>
    </row>
    <row r="248" spans="1:9" ht="15.6">
      <c r="A248" s="8" t="str">
        <f t="shared" si="15"/>
        <v>5</v>
      </c>
      <c r="B248" s="8" t="str">
        <f t="shared" si="16"/>
        <v>Powerhouse Mech &amp; Elec</v>
      </c>
      <c r="C248" s="76" t="str">
        <f t="shared" si="17"/>
        <v>0</v>
      </c>
      <c r="D248" s="76" t="str">
        <f t="shared" si="18"/>
        <v>Powerhouse Mech &amp; Elec</v>
      </c>
      <c r="E248" s="79" t="str">
        <f t="shared" si="19"/>
        <v>500</v>
      </c>
      <c r="F248" s="77">
        <v>50500</v>
      </c>
      <c r="G248" s="78" t="s">
        <v>259</v>
      </c>
      <c r="H248" s="79">
        <v>4</v>
      </c>
      <c r="I248" s="41"/>
    </row>
    <row r="249" spans="1:9" ht="15.6">
      <c r="A249" s="8" t="str">
        <f t="shared" si="15"/>
        <v>5</v>
      </c>
      <c r="B249" s="8" t="str">
        <f t="shared" si="16"/>
        <v>Powerhouse Mech &amp; Elec</v>
      </c>
      <c r="C249" s="76" t="str">
        <f t="shared" si="17"/>
        <v>0</v>
      </c>
      <c r="D249" s="76" t="str">
        <f t="shared" si="18"/>
        <v>Powerhouse Mech &amp; Elec</v>
      </c>
      <c r="E249" s="79" t="str">
        <f t="shared" si="19"/>
        <v>510</v>
      </c>
      <c r="F249" s="20">
        <v>50510</v>
      </c>
      <c r="G249" s="21" t="s">
        <v>259</v>
      </c>
      <c r="H249" s="52">
        <v>5</v>
      </c>
      <c r="I249" s="46"/>
    </row>
    <row r="250" spans="1:9" ht="15.6">
      <c r="A250" s="8" t="str">
        <f t="shared" si="15"/>
        <v>5</v>
      </c>
      <c r="B250" s="8" t="str">
        <f t="shared" si="16"/>
        <v>Powerhouse Mech &amp; Elec</v>
      </c>
      <c r="C250" s="76" t="str">
        <f t="shared" si="17"/>
        <v>0</v>
      </c>
      <c r="D250" s="76" t="str">
        <f t="shared" si="18"/>
        <v>Powerhouse Mech &amp; Elec</v>
      </c>
      <c r="E250" s="79" t="str">
        <f t="shared" si="19"/>
        <v>600</v>
      </c>
      <c r="F250" s="77">
        <v>50600</v>
      </c>
      <c r="G250" s="78" t="s">
        <v>261</v>
      </c>
      <c r="H250" s="79">
        <v>4</v>
      </c>
      <c r="I250" s="41"/>
    </row>
    <row r="251" spans="1:9" ht="15.6">
      <c r="A251" s="8" t="str">
        <f t="shared" si="15"/>
        <v>5</v>
      </c>
      <c r="B251" s="8" t="str">
        <f t="shared" si="16"/>
        <v>Powerhouse Mech &amp; Elec</v>
      </c>
      <c r="C251" s="76" t="str">
        <f t="shared" si="17"/>
        <v>0</v>
      </c>
      <c r="D251" s="76" t="str">
        <f t="shared" si="18"/>
        <v>Powerhouse Mech &amp; Elec</v>
      </c>
      <c r="E251" s="79" t="str">
        <f t="shared" si="19"/>
        <v>610</v>
      </c>
      <c r="F251" s="20">
        <v>50610</v>
      </c>
      <c r="G251" s="21" t="s">
        <v>261</v>
      </c>
      <c r="H251" s="52">
        <v>5</v>
      </c>
      <c r="I251" s="46"/>
    </row>
    <row r="252" spans="1:9" ht="15.6">
      <c r="A252" s="8" t="str">
        <f t="shared" si="15"/>
        <v>5</v>
      </c>
      <c r="B252" s="8" t="str">
        <f t="shared" si="16"/>
        <v>Powerhouse Mech &amp; Elec</v>
      </c>
      <c r="C252" s="76" t="str">
        <f t="shared" si="17"/>
        <v>0</v>
      </c>
      <c r="D252" s="76" t="str">
        <f t="shared" si="18"/>
        <v>Powerhouse Mech &amp; Elec</v>
      </c>
      <c r="E252" s="79" t="str">
        <f t="shared" si="19"/>
        <v>700</v>
      </c>
      <c r="F252" s="77">
        <v>50700</v>
      </c>
      <c r="G252" s="78" t="s">
        <v>263</v>
      </c>
      <c r="H252" s="79">
        <v>4</v>
      </c>
      <c r="I252" s="41"/>
    </row>
    <row r="253" spans="1:9" ht="15.6">
      <c r="A253" s="8" t="str">
        <f t="shared" si="15"/>
        <v>5</v>
      </c>
      <c r="B253" s="8" t="str">
        <f t="shared" si="16"/>
        <v>Powerhouse Mech &amp; Elec</v>
      </c>
      <c r="C253" s="76" t="str">
        <f t="shared" si="17"/>
        <v>0</v>
      </c>
      <c r="D253" s="76" t="str">
        <f t="shared" si="18"/>
        <v>Powerhouse Mech &amp; Elec</v>
      </c>
      <c r="E253" s="79" t="str">
        <f t="shared" si="19"/>
        <v>710</v>
      </c>
      <c r="F253" s="20">
        <v>50710</v>
      </c>
      <c r="G253" s="21" t="s">
        <v>263</v>
      </c>
      <c r="H253" s="52">
        <v>5</v>
      </c>
      <c r="I253" s="46"/>
    </row>
    <row r="254" spans="1:9" ht="15.6">
      <c r="A254" s="8" t="str">
        <f t="shared" si="15"/>
        <v>5</v>
      </c>
      <c r="B254" s="8" t="str">
        <f t="shared" si="16"/>
        <v>Powerhouse Mech &amp; Elec</v>
      </c>
      <c r="C254" s="76" t="str">
        <f t="shared" si="17"/>
        <v>0</v>
      </c>
      <c r="D254" s="76" t="str">
        <f t="shared" si="18"/>
        <v>Powerhouse Mech &amp; Elec</v>
      </c>
      <c r="E254" s="79" t="str">
        <f t="shared" si="19"/>
        <v>800</v>
      </c>
      <c r="F254" s="77">
        <v>50800</v>
      </c>
      <c r="G254" s="78" t="s">
        <v>266</v>
      </c>
      <c r="H254" s="79">
        <v>4</v>
      </c>
      <c r="I254" s="41"/>
    </row>
    <row r="255" spans="1:9" ht="15.6">
      <c r="A255" s="8" t="str">
        <f t="shared" si="15"/>
        <v>5</v>
      </c>
      <c r="B255" s="8" t="str">
        <f t="shared" si="16"/>
        <v>Powerhouse Mech &amp; Elec</v>
      </c>
      <c r="C255" s="76" t="str">
        <f t="shared" si="17"/>
        <v>0</v>
      </c>
      <c r="D255" s="76" t="str">
        <f t="shared" si="18"/>
        <v>Powerhouse Mech &amp; Elec</v>
      </c>
      <c r="E255" s="79" t="str">
        <f t="shared" si="19"/>
        <v>810</v>
      </c>
      <c r="F255" s="20">
        <v>50810</v>
      </c>
      <c r="G255" s="21" t="s">
        <v>266</v>
      </c>
      <c r="H255" s="52">
        <v>5</v>
      </c>
      <c r="I255" s="46"/>
    </row>
    <row r="256" spans="1:9" ht="15.6">
      <c r="A256" s="8" t="str">
        <f t="shared" si="15"/>
        <v>5</v>
      </c>
      <c r="B256" s="8" t="str">
        <f t="shared" si="16"/>
        <v>Powerhouse Mech &amp; Elec</v>
      </c>
      <c r="C256" s="76" t="str">
        <f t="shared" si="17"/>
        <v>0</v>
      </c>
      <c r="D256" s="76" t="str">
        <f t="shared" si="18"/>
        <v>Powerhouse Mech &amp; Elec</v>
      </c>
      <c r="E256" s="79" t="str">
        <f t="shared" si="19"/>
        <v>900</v>
      </c>
      <c r="F256" s="77">
        <v>50900</v>
      </c>
      <c r="G256" s="78" t="s">
        <v>269</v>
      </c>
      <c r="H256" s="79">
        <v>4</v>
      </c>
      <c r="I256" s="41"/>
    </row>
    <row r="257" spans="1:9" ht="15.6">
      <c r="A257" s="8" t="str">
        <f t="shared" si="15"/>
        <v>5</v>
      </c>
      <c r="B257" s="8" t="str">
        <f t="shared" si="16"/>
        <v>Powerhouse Mech &amp; Elec</v>
      </c>
      <c r="C257" s="76" t="str">
        <f t="shared" si="17"/>
        <v>0</v>
      </c>
      <c r="D257" s="76" t="str">
        <f t="shared" si="18"/>
        <v>Powerhouse Mech &amp; Elec</v>
      </c>
      <c r="E257" s="79" t="str">
        <f t="shared" si="19"/>
        <v>910</v>
      </c>
      <c r="F257" s="20">
        <v>50910</v>
      </c>
      <c r="G257" s="21" t="s">
        <v>269</v>
      </c>
      <c r="H257" s="52">
        <v>5</v>
      </c>
      <c r="I257" s="46"/>
    </row>
    <row r="258" spans="1:9" ht="15.6">
      <c r="A258" s="8" t="str">
        <f t="shared" ref="A258:A321" si="20">LEFT(F258)</f>
        <v>5</v>
      </c>
      <c r="B258" s="8" t="str">
        <f t="shared" ref="B258:B321" si="21">_xlfn.XLOOKUP(A258*10000,F:F,G:G,0,0)</f>
        <v>Powerhouse Mech &amp; Elec</v>
      </c>
      <c r="C258" s="76" t="str">
        <f t="shared" ref="C258:C321" si="22">MID(F258,2,1)</f>
        <v>1</v>
      </c>
      <c r="D258" s="76" t="str">
        <f t="shared" ref="D258:D321" si="23">_xlfn.XLOOKUP((A258*10000+C258*1000),F:F,G:G,0,0)</f>
        <v xml:space="preserve">Site Rehabilitation </v>
      </c>
      <c r="E258" s="79" t="str">
        <f t="shared" ref="E258:E321" si="24">RIGHT(F258,3)</f>
        <v>000</v>
      </c>
      <c r="F258" s="77">
        <v>51000</v>
      </c>
      <c r="G258" s="78" t="s">
        <v>203</v>
      </c>
      <c r="H258" s="79">
        <v>4</v>
      </c>
      <c r="I258" s="41"/>
    </row>
    <row r="259" spans="1:9" ht="15.6">
      <c r="A259" s="8" t="str">
        <f t="shared" si="20"/>
        <v>5</v>
      </c>
      <c r="B259" s="8" t="str">
        <f t="shared" si="21"/>
        <v>Powerhouse Mech &amp; Elec</v>
      </c>
      <c r="C259" s="76" t="str">
        <f t="shared" si="22"/>
        <v>1</v>
      </c>
      <c r="D259" s="76" t="str">
        <f t="shared" si="23"/>
        <v xml:space="preserve">Site Rehabilitation </v>
      </c>
      <c r="E259" s="79" t="str">
        <f t="shared" si="24"/>
        <v>010</v>
      </c>
      <c r="F259" s="20">
        <v>51010</v>
      </c>
      <c r="G259" s="21" t="s">
        <v>203</v>
      </c>
      <c r="H259" s="52">
        <v>5</v>
      </c>
      <c r="I259" s="46"/>
    </row>
    <row r="260" spans="1:9" ht="15.6">
      <c r="A260" s="8" t="str">
        <f t="shared" si="20"/>
        <v>6</v>
      </c>
      <c r="B260" s="8" t="str">
        <f t="shared" si="21"/>
        <v>Lower Reservoir</v>
      </c>
      <c r="C260" s="76" t="str">
        <f t="shared" si="22"/>
        <v>0</v>
      </c>
      <c r="D260" s="76" t="str">
        <f t="shared" si="23"/>
        <v>Lower Reservoir</v>
      </c>
      <c r="E260" s="79" t="str">
        <f t="shared" si="24"/>
        <v>000</v>
      </c>
      <c r="F260" s="13">
        <v>60000</v>
      </c>
      <c r="G260" s="12" t="s">
        <v>54</v>
      </c>
      <c r="H260" s="52">
        <v>3</v>
      </c>
      <c r="I260" s="41"/>
    </row>
    <row r="261" spans="1:9" ht="15.6">
      <c r="A261" s="8" t="str">
        <f t="shared" si="20"/>
        <v>6</v>
      </c>
      <c r="B261" s="8" t="str">
        <f t="shared" si="21"/>
        <v>Lower Reservoir</v>
      </c>
      <c r="C261" s="76" t="str">
        <f t="shared" si="22"/>
        <v>0</v>
      </c>
      <c r="D261" s="76" t="str">
        <f t="shared" si="23"/>
        <v>Lower Reservoir</v>
      </c>
      <c r="E261" s="79" t="str">
        <f t="shared" si="24"/>
        <v>100</v>
      </c>
      <c r="F261" s="77">
        <v>60100</v>
      </c>
      <c r="G261" s="78" t="s">
        <v>72</v>
      </c>
      <c r="H261" s="79">
        <v>4</v>
      </c>
      <c r="I261" s="41"/>
    </row>
    <row r="262" spans="1:9" ht="15.6">
      <c r="A262" s="8" t="str">
        <f t="shared" si="20"/>
        <v>6</v>
      </c>
      <c r="B262" s="8" t="str">
        <f t="shared" si="21"/>
        <v>Lower Reservoir</v>
      </c>
      <c r="C262" s="76" t="str">
        <f t="shared" si="22"/>
        <v>0</v>
      </c>
      <c r="D262" s="76" t="str">
        <f t="shared" si="23"/>
        <v>Lower Reservoir</v>
      </c>
      <c r="E262" s="79" t="str">
        <f t="shared" si="24"/>
        <v>110</v>
      </c>
      <c r="F262" s="22">
        <v>60110</v>
      </c>
      <c r="G262" s="23" t="s">
        <v>72</v>
      </c>
      <c r="H262" s="52">
        <v>5</v>
      </c>
      <c r="I262" s="45"/>
    </row>
    <row r="263" spans="1:9" ht="15.6">
      <c r="A263" s="8" t="str">
        <f t="shared" si="20"/>
        <v>6</v>
      </c>
      <c r="B263" s="8" t="str">
        <f t="shared" si="21"/>
        <v>Lower Reservoir</v>
      </c>
      <c r="C263" s="76" t="str">
        <f t="shared" si="22"/>
        <v>0</v>
      </c>
      <c r="D263" s="76" t="str">
        <f t="shared" si="23"/>
        <v>Lower Reservoir</v>
      </c>
      <c r="E263" s="79" t="str">
        <f t="shared" si="24"/>
        <v>200</v>
      </c>
      <c r="F263" s="77">
        <v>60200</v>
      </c>
      <c r="G263" s="78" t="s">
        <v>75</v>
      </c>
      <c r="H263" s="79">
        <v>4</v>
      </c>
      <c r="I263" s="41"/>
    </row>
    <row r="264" spans="1:9" ht="15.6">
      <c r="A264" s="8" t="str">
        <f t="shared" si="20"/>
        <v>6</v>
      </c>
      <c r="B264" s="8" t="str">
        <f t="shared" si="21"/>
        <v>Lower Reservoir</v>
      </c>
      <c r="C264" s="76" t="str">
        <f t="shared" si="22"/>
        <v>0</v>
      </c>
      <c r="D264" s="76" t="str">
        <f t="shared" si="23"/>
        <v>Lower Reservoir</v>
      </c>
      <c r="E264" s="79" t="str">
        <f t="shared" si="24"/>
        <v>210</v>
      </c>
      <c r="F264" s="22">
        <v>60210</v>
      </c>
      <c r="G264" s="23" t="s">
        <v>75</v>
      </c>
      <c r="H264" s="52">
        <v>5</v>
      </c>
      <c r="I264" s="45"/>
    </row>
    <row r="265" spans="1:9" ht="15.6">
      <c r="A265" s="8" t="str">
        <f t="shared" si="20"/>
        <v>6</v>
      </c>
      <c r="B265" s="8" t="str">
        <f t="shared" si="21"/>
        <v>Lower Reservoir</v>
      </c>
      <c r="C265" s="76" t="str">
        <f t="shared" si="22"/>
        <v>0</v>
      </c>
      <c r="D265" s="76" t="str">
        <f t="shared" si="23"/>
        <v>Lower Reservoir</v>
      </c>
      <c r="E265" s="79" t="str">
        <f t="shared" si="24"/>
        <v>300</v>
      </c>
      <c r="F265" s="77">
        <v>60300</v>
      </c>
      <c r="G265" s="78" t="s">
        <v>216</v>
      </c>
      <c r="H265" s="79">
        <v>4</v>
      </c>
      <c r="I265" s="41"/>
    </row>
    <row r="266" spans="1:9" ht="15.6">
      <c r="A266" s="8" t="str">
        <f t="shared" si="20"/>
        <v>6</v>
      </c>
      <c r="B266" s="8" t="str">
        <f t="shared" si="21"/>
        <v>Lower Reservoir</v>
      </c>
      <c r="C266" s="76" t="str">
        <f t="shared" si="22"/>
        <v>0</v>
      </c>
      <c r="D266" s="76" t="str">
        <f t="shared" si="23"/>
        <v>Lower Reservoir</v>
      </c>
      <c r="E266" s="79" t="str">
        <f t="shared" si="24"/>
        <v>310</v>
      </c>
      <c r="F266" s="22">
        <v>60310</v>
      </c>
      <c r="G266" s="23" t="s">
        <v>216</v>
      </c>
      <c r="H266" s="52">
        <v>5</v>
      </c>
      <c r="I266" s="45"/>
    </row>
    <row r="267" spans="1:9" ht="15.6">
      <c r="A267" s="8" t="str">
        <f t="shared" si="20"/>
        <v>6</v>
      </c>
      <c r="B267" s="8" t="str">
        <f t="shared" si="21"/>
        <v>Lower Reservoir</v>
      </c>
      <c r="C267" s="76" t="str">
        <f t="shared" si="22"/>
        <v>0</v>
      </c>
      <c r="D267" s="76" t="str">
        <f t="shared" si="23"/>
        <v>Lower Reservoir</v>
      </c>
      <c r="E267" s="79" t="str">
        <f t="shared" si="24"/>
        <v>400</v>
      </c>
      <c r="F267" s="77">
        <v>60400</v>
      </c>
      <c r="G267" s="78" t="s">
        <v>280</v>
      </c>
      <c r="H267" s="79">
        <v>4</v>
      </c>
      <c r="I267" s="41"/>
    </row>
    <row r="268" spans="1:9" ht="15.6">
      <c r="A268" s="8" t="str">
        <f t="shared" si="20"/>
        <v>6</v>
      </c>
      <c r="B268" s="8" t="str">
        <f t="shared" si="21"/>
        <v>Lower Reservoir</v>
      </c>
      <c r="C268" s="76" t="str">
        <f t="shared" si="22"/>
        <v>0</v>
      </c>
      <c r="D268" s="76" t="str">
        <f t="shared" si="23"/>
        <v>Lower Reservoir</v>
      </c>
      <c r="E268" s="79" t="str">
        <f t="shared" si="24"/>
        <v>410</v>
      </c>
      <c r="F268" s="22">
        <v>60410</v>
      </c>
      <c r="G268" s="23" t="s">
        <v>280</v>
      </c>
      <c r="H268" s="52">
        <v>5</v>
      </c>
      <c r="I268" s="45"/>
    </row>
    <row r="269" spans="1:9" ht="15.6">
      <c r="A269" s="8" t="str">
        <f t="shared" si="20"/>
        <v>6</v>
      </c>
      <c r="B269" s="8" t="str">
        <f t="shared" si="21"/>
        <v>Lower Reservoir</v>
      </c>
      <c r="C269" s="76" t="str">
        <f t="shared" si="22"/>
        <v>0</v>
      </c>
      <c r="D269" s="76" t="str">
        <f t="shared" si="23"/>
        <v>Lower Reservoir</v>
      </c>
      <c r="E269" s="79" t="str">
        <f t="shared" si="24"/>
        <v>500</v>
      </c>
      <c r="F269" s="77">
        <v>60500</v>
      </c>
      <c r="G269" s="78" t="s">
        <v>283</v>
      </c>
      <c r="H269" s="79">
        <v>4</v>
      </c>
      <c r="I269" s="41"/>
    </row>
    <row r="270" spans="1:9" ht="15.6">
      <c r="A270" s="8" t="str">
        <f t="shared" si="20"/>
        <v>6</v>
      </c>
      <c r="B270" s="8" t="str">
        <f t="shared" si="21"/>
        <v>Lower Reservoir</v>
      </c>
      <c r="C270" s="76" t="str">
        <f t="shared" si="22"/>
        <v>0</v>
      </c>
      <c r="D270" s="76" t="str">
        <f t="shared" si="23"/>
        <v>Lower Reservoir</v>
      </c>
      <c r="E270" s="79" t="str">
        <f t="shared" si="24"/>
        <v>510</v>
      </c>
      <c r="F270" s="22">
        <v>60510</v>
      </c>
      <c r="G270" s="23" t="s">
        <v>283</v>
      </c>
      <c r="H270" s="52">
        <v>5</v>
      </c>
      <c r="I270" s="45"/>
    </row>
    <row r="271" spans="1:9" ht="15.6">
      <c r="A271" s="8" t="str">
        <f t="shared" si="20"/>
        <v>6</v>
      </c>
      <c r="B271" s="8" t="str">
        <f t="shared" si="21"/>
        <v>Lower Reservoir</v>
      </c>
      <c r="C271" s="76" t="str">
        <f t="shared" si="22"/>
        <v>0</v>
      </c>
      <c r="D271" s="76" t="str">
        <f t="shared" si="23"/>
        <v>Lower Reservoir</v>
      </c>
      <c r="E271" s="79" t="str">
        <f t="shared" si="24"/>
        <v>600</v>
      </c>
      <c r="F271" s="77">
        <v>60600</v>
      </c>
      <c r="G271" s="78" t="s">
        <v>286</v>
      </c>
      <c r="H271" s="79">
        <v>4</v>
      </c>
      <c r="I271" s="41"/>
    </row>
    <row r="272" spans="1:9" ht="15.6">
      <c r="A272" s="8" t="str">
        <f t="shared" si="20"/>
        <v>6</v>
      </c>
      <c r="B272" s="8" t="str">
        <f t="shared" si="21"/>
        <v>Lower Reservoir</v>
      </c>
      <c r="C272" s="76" t="str">
        <f t="shared" si="22"/>
        <v>0</v>
      </c>
      <c r="D272" s="76" t="str">
        <f t="shared" si="23"/>
        <v>Lower Reservoir</v>
      </c>
      <c r="E272" s="79" t="str">
        <f t="shared" si="24"/>
        <v>610</v>
      </c>
      <c r="F272" s="22">
        <v>60610</v>
      </c>
      <c r="G272" s="23" t="s">
        <v>286</v>
      </c>
      <c r="H272" s="52">
        <v>5</v>
      </c>
      <c r="I272" s="45"/>
    </row>
    <row r="273" spans="1:9" ht="15.6">
      <c r="A273" s="8" t="str">
        <f t="shared" si="20"/>
        <v>6</v>
      </c>
      <c r="B273" s="8" t="str">
        <f t="shared" si="21"/>
        <v>Lower Reservoir</v>
      </c>
      <c r="C273" s="76" t="str">
        <f t="shared" si="22"/>
        <v>0</v>
      </c>
      <c r="D273" s="76" t="str">
        <f t="shared" si="23"/>
        <v>Lower Reservoir</v>
      </c>
      <c r="E273" s="79" t="str">
        <f t="shared" si="24"/>
        <v>700</v>
      </c>
      <c r="F273" s="77">
        <v>60700</v>
      </c>
      <c r="G273" s="78" t="s">
        <v>289</v>
      </c>
      <c r="H273" s="79">
        <v>4</v>
      </c>
      <c r="I273" s="41"/>
    </row>
    <row r="274" spans="1:9" ht="15.6">
      <c r="A274" s="8" t="str">
        <f t="shared" si="20"/>
        <v>6</v>
      </c>
      <c r="B274" s="8" t="str">
        <f t="shared" si="21"/>
        <v>Lower Reservoir</v>
      </c>
      <c r="C274" s="76" t="str">
        <f t="shared" si="22"/>
        <v>0</v>
      </c>
      <c r="D274" s="76" t="str">
        <f t="shared" si="23"/>
        <v>Lower Reservoir</v>
      </c>
      <c r="E274" s="79" t="str">
        <f t="shared" si="24"/>
        <v>710</v>
      </c>
      <c r="F274" s="22">
        <v>60710</v>
      </c>
      <c r="G274" s="23" t="s">
        <v>289</v>
      </c>
      <c r="H274" s="52">
        <v>5</v>
      </c>
      <c r="I274" s="45"/>
    </row>
    <row r="275" spans="1:9" ht="15.6">
      <c r="A275" s="8" t="str">
        <f t="shared" si="20"/>
        <v>6</v>
      </c>
      <c r="B275" s="8" t="str">
        <f t="shared" si="21"/>
        <v>Lower Reservoir</v>
      </c>
      <c r="C275" s="76" t="str">
        <f t="shared" si="22"/>
        <v>0</v>
      </c>
      <c r="D275" s="76" t="str">
        <f t="shared" si="23"/>
        <v>Lower Reservoir</v>
      </c>
      <c r="E275" s="79" t="str">
        <f t="shared" si="24"/>
        <v>800</v>
      </c>
      <c r="F275" s="77">
        <v>60800</v>
      </c>
      <c r="G275" s="78" t="s">
        <v>292</v>
      </c>
      <c r="H275" s="79">
        <v>4</v>
      </c>
      <c r="I275" s="41"/>
    </row>
    <row r="276" spans="1:9" ht="15.6">
      <c r="A276" s="8" t="str">
        <f t="shared" si="20"/>
        <v>6</v>
      </c>
      <c r="B276" s="8" t="str">
        <f t="shared" si="21"/>
        <v>Lower Reservoir</v>
      </c>
      <c r="C276" s="76" t="str">
        <f t="shared" si="22"/>
        <v>0</v>
      </c>
      <c r="D276" s="76" t="str">
        <f t="shared" si="23"/>
        <v>Lower Reservoir</v>
      </c>
      <c r="E276" s="79" t="str">
        <f t="shared" si="24"/>
        <v>810</v>
      </c>
      <c r="F276" s="22">
        <v>60810</v>
      </c>
      <c r="G276" s="23" t="s">
        <v>292</v>
      </c>
      <c r="H276" s="52">
        <v>5</v>
      </c>
      <c r="I276" s="45"/>
    </row>
    <row r="277" spans="1:9" ht="15.6">
      <c r="A277" s="8" t="str">
        <f t="shared" si="20"/>
        <v>6</v>
      </c>
      <c r="B277" s="8" t="str">
        <f t="shared" si="21"/>
        <v>Lower Reservoir</v>
      </c>
      <c r="C277" s="76" t="str">
        <f t="shared" si="22"/>
        <v>0</v>
      </c>
      <c r="D277" s="76" t="str">
        <f t="shared" si="23"/>
        <v>Lower Reservoir</v>
      </c>
      <c r="E277" s="79" t="str">
        <f t="shared" si="24"/>
        <v>900</v>
      </c>
      <c r="F277" s="77">
        <v>60900</v>
      </c>
      <c r="G277" s="78" t="s">
        <v>295</v>
      </c>
      <c r="H277" s="79">
        <v>4</v>
      </c>
      <c r="I277" s="41"/>
    </row>
    <row r="278" spans="1:9" ht="15.6">
      <c r="A278" s="8" t="str">
        <f t="shared" si="20"/>
        <v>6</v>
      </c>
      <c r="B278" s="8" t="str">
        <f t="shared" si="21"/>
        <v>Lower Reservoir</v>
      </c>
      <c r="C278" s="76" t="str">
        <f t="shared" si="22"/>
        <v>0</v>
      </c>
      <c r="D278" s="76" t="str">
        <f t="shared" si="23"/>
        <v>Lower Reservoir</v>
      </c>
      <c r="E278" s="79" t="str">
        <f t="shared" si="24"/>
        <v>910</v>
      </c>
      <c r="F278" s="22">
        <v>60910</v>
      </c>
      <c r="G278" s="23" t="s">
        <v>295</v>
      </c>
      <c r="H278" s="52">
        <v>5</v>
      </c>
      <c r="I278" s="45"/>
    </row>
    <row r="279" spans="1:9" ht="15.6">
      <c r="A279" s="8" t="str">
        <f t="shared" si="20"/>
        <v>6</v>
      </c>
      <c r="B279" s="8" t="str">
        <f t="shared" si="21"/>
        <v>Lower Reservoir</v>
      </c>
      <c r="C279" s="76" t="str">
        <f t="shared" si="22"/>
        <v>1</v>
      </c>
      <c r="D279" s="76" t="str">
        <f t="shared" si="23"/>
        <v>Outlet Works</v>
      </c>
      <c r="E279" s="79" t="str">
        <f t="shared" si="24"/>
        <v>000</v>
      </c>
      <c r="F279" s="77">
        <v>61000</v>
      </c>
      <c r="G279" s="78" t="s">
        <v>298</v>
      </c>
      <c r="H279" s="79">
        <v>4</v>
      </c>
      <c r="I279" s="41"/>
    </row>
    <row r="280" spans="1:9" ht="15.6">
      <c r="A280" s="8" t="str">
        <f t="shared" si="20"/>
        <v>6</v>
      </c>
      <c r="B280" s="8" t="str">
        <f t="shared" si="21"/>
        <v>Lower Reservoir</v>
      </c>
      <c r="C280" s="76" t="str">
        <f t="shared" si="22"/>
        <v>1</v>
      </c>
      <c r="D280" s="76" t="str">
        <f t="shared" si="23"/>
        <v>Outlet Works</v>
      </c>
      <c r="E280" s="79" t="str">
        <f t="shared" si="24"/>
        <v>010</v>
      </c>
      <c r="F280" s="22">
        <v>61010</v>
      </c>
      <c r="G280" s="23" t="s">
        <v>298</v>
      </c>
      <c r="H280" s="52">
        <v>5</v>
      </c>
      <c r="I280" s="45"/>
    </row>
    <row r="281" spans="1:9" ht="15.6">
      <c r="A281" s="8" t="str">
        <f t="shared" si="20"/>
        <v>6</v>
      </c>
      <c r="B281" s="8" t="str">
        <f t="shared" si="21"/>
        <v>Lower Reservoir</v>
      </c>
      <c r="C281" s="76" t="str">
        <f t="shared" si="22"/>
        <v>1</v>
      </c>
      <c r="D281" s="76" t="str">
        <f t="shared" si="23"/>
        <v>Outlet Works</v>
      </c>
      <c r="E281" s="79" t="str">
        <f t="shared" si="24"/>
        <v>100</v>
      </c>
      <c r="F281" s="77">
        <v>61100</v>
      </c>
      <c r="G281" s="78" t="s">
        <v>301</v>
      </c>
      <c r="H281" s="79">
        <v>4</v>
      </c>
      <c r="I281" s="41"/>
    </row>
    <row r="282" spans="1:9" ht="15.6">
      <c r="A282" s="8" t="str">
        <f t="shared" si="20"/>
        <v>6</v>
      </c>
      <c r="B282" s="8" t="str">
        <f t="shared" si="21"/>
        <v>Lower Reservoir</v>
      </c>
      <c r="C282" s="76" t="str">
        <f t="shared" si="22"/>
        <v>1</v>
      </c>
      <c r="D282" s="76" t="str">
        <f t="shared" si="23"/>
        <v>Outlet Works</v>
      </c>
      <c r="E282" s="79" t="str">
        <f t="shared" si="24"/>
        <v>110</v>
      </c>
      <c r="F282" s="22">
        <v>61110</v>
      </c>
      <c r="G282" s="23" t="s">
        <v>301</v>
      </c>
      <c r="H282" s="52">
        <v>5</v>
      </c>
      <c r="I282" s="45"/>
    </row>
    <row r="283" spans="1:9" ht="15.6">
      <c r="A283" s="8" t="str">
        <f t="shared" si="20"/>
        <v>6</v>
      </c>
      <c r="B283" s="8" t="str">
        <f t="shared" si="21"/>
        <v>Lower Reservoir</v>
      </c>
      <c r="C283" s="76" t="str">
        <f t="shared" si="22"/>
        <v>1</v>
      </c>
      <c r="D283" s="76" t="str">
        <f t="shared" si="23"/>
        <v>Outlet Works</v>
      </c>
      <c r="E283" s="79" t="str">
        <f t="shared" si="24"/>
        <v>200</v>
      </c>
      <c r="F283" s="77">
        <v>61200</v>
      </c>
      <c r="G283" s="78" t="s">
        <v>304</v>
      </c>
      <c r="H283" s="79">
        <v>4</v>
      </c>
      <c r="I283" s="41"/>
    </row>
    <row r="284" spans="1:9" ht="15.6">
      <c r="A284" s="8" t="str">
        <f t="shared" si="20"/>
        <v>6</v>
      </c>
      <c r="B284" s="8" t="str">
        <f t="shared" si="21"/>
        <v>Lower Reservoir</v>
      </c>
      <c r="C284" s="76" t="str">
        <f t="shared" si="22"/>
        <v>1</v>
      </c>
      <c r="D284" s="76" t="str">
        <f t="shared" si="23"/>
        <v>Outlet Works</v>
      </c>
      <c r="E284" s="79" t="str">
        <f t="shared" si="24"/>
        <v>210</v>
      </c>
      <c r="F284" s="22">
        <v>61210</v>
      </c>
      <c r="G284" s="23" t="s">
        <v>304</v>
      </c>
      <c r="H284" s="52">
        <v>5</v>
      </c>
      <c r="I284" s="45"/>
    </row>
    <row r="285" spans="1:9" ht="15.6">
      <c r="A285" s="8" t="str">
        <f t="shared" si="20"/>
        <v>6</v>
      </c>
      <c r="B285" s="8" t="str">
        <f t="shared" si="21"/>
        <v>Lower Reservoir</v>
      </c>
      <c r="C285" s="76" t="str">
        <f t="shared" si="22"/>
        <v>1</v>
      </c>
      <c r="D285" s="76" t="str">
        <f t="shared" si="23"/>
        <v>Outlet Works</v>
      </c>
      <c r="E285" s="79" t="str">
        <f t="shared" si="24"/>
        <v>300</v>
      </c>
      <c r="F285" s="77">
        <v>61300</v>
      </c>
      <c r="G285" s="78" t="s">
        <v>307</v>
      </c>
      <c r="H285" s="79">
        <v>4</v>
      </c>
      <c r="I285" s="41"/>
    </row>
    <row r="286" spans="1:9" ht="15.6">
      <c r="A286" s="8" t="str">
        <f t="shared" si="20"/>
        <v>6</v>
      </c>
      <c r="B286" s="8" t="str">
        <f t="shared" si="21"/>
        <v>Lower Reservoir</v>
      </c>
      <c r="C286" s="76" t="str">
        <f t="shared" si="22"/>
        <v>1</v>
      </c>
      <c r="D286" s="76" t="str">
        <f t="shared" si="23"/>
        <v>Outlet Works</v>
      </c>
      <c r="E286" s="79" t="str">
        <f t="shared" si="24"/>
        <v>310</v>
      </c>
      <c r="F286" s="22">
        <v>61310</v>
      </c>
      <c r="G286" s="23" t="s">
        <v>307</v>
      </c>
      <c r="H286" s="52">
        <v>5</v>
      </c>
      <c r="I286" s="45"/>
    </row>
    <row r="287" spans="1:9" ht="15.6">
      <c r="A287" s="8" t="str">
        <f t="shared" si="20"/>
        <v>6</v>
      </c>
      <c r="B287" s="8" t="str">
        <f t="shared" si="21"/>
        <v>Lower Reservoir</v>
      </c>
      <c r="C287" s="76" t="str">
        <f t="shared" si="22"/>
        <v>1</v>
      </c>
      <c r="D287" s="76" t="str">
        <f t="shared" si="23"/>
        <v>Outlet Works</v>
      </c>
      <c r="E287" s="79" t="str">
        <f t="shared" si="24"/>
        <v>400</v>
      </c>
      <c r="F287" s="77">
        <v>61400</v>
      </c>
      <c r="G287" s="78" t="s">
        <v>309</v>
      </c>
      <c r="H287" s="79">
        <v>4</v>
      </c>
      <c r="I287" s="41"/>
    </row>
    <row r="288" spans="1:9" ht="15.6">
      <c r="A288" s="8" t="str">
        <f t="shared" si="20"/>
        <v>6</v>
      </c>
      <c r="B288" s="8" t="str">
        <f t="shared" si="21"/>
        <v>Lower Reservoir</v>
      </c>
      <c r="C288" s="76" t="str">
        <f t="shared" si="22"/>
        <v>1</v>
      </c>
      <c r="D288" s="76" t="str">
        <f t="shared" si="23"/>
        <v>Outlet Works</v>
      </c>
      <c r="E288" s="79" t="str">
        <f t="shared" si="24"/>
        <v>410</v>
      </c>
      <c r="F288" s="22">
        <v>61410</v>
      </c>
      <c r="G288" s="23" t="s">
        <v>309</v>
      </c>
      <c r="H288" s="52">
        <v>5</v>
      </c>
      <c r="I288" s="45"/>
    </row>
    <row r="289" spans="1:9" ht="15.6">
      <c r="A289" s="8" t="str">
        <f t="shared" si="20"/>
        <v>7</v>
      </c>
      <c r="B289" s="8" t="str">
        <f t="shared" si="21"/>
        <v>Upper Reservoir</v>
      </c>
      <c r="C289" s="76" t="str">
        <f t="shared" si="22"/>
        <v>0</v>
      </c>
      <c r="D289" s="76" t="str">
        <f t="shared" si="23"/>
        <v>Upper Reservoir</v>
      </c>
      <c r="E289" s="79" t="str">
        <f t="shared" si="24"/>
        <v>000</v>
      </c>
      <c r="F289" s="13">
        <v>70000</v>
      </c>
      <c r="G289" s="12" t="s">
        <v>60</v>
      </c>
      <c r="H289" s="52">
        <v>3</v>
      </c>
      <c r="I289" s="41"/>
    </row>
    <row r="290" spans="1:9" ht="15.6">
      <c r="A290" s="8" t="str">
        <f t="shared" si="20"/>
        <v>7</v>
      </c>
      <c r="B290" s="8" t="str">
        <f t="shared" si="21"/>
        <v>Upper Reservoir</v>
      </c>
      <c r="C290" s="76" t="str">
        <f t="shared" si="22"/>
        <v>0</v>
      </c>
      <c r="D290" s="76" t="str">
        <f t="shared" si="23"/>
        <v>Upper Reservoir</v>
      </c>
      <c r="E290" s="79" t="str">
        <f t="shared" si="24"/>
        <v>100</v>
      </c>
      <c r="F290" s="77">
        <v>70100</v>
      </c>
      <c r="G290" s="78" t="s">
        <v>72</v>
      </c>
      <c r="H290" s="79">
        <v>4</v>
      </c>
      <c r="I290" s="41"/>
    </row>
    <row r="291" spans="1:9" ht="15.6">
      <c r="A291" s="8" t="str">
        <f t="shared" si="20"/>
        <v>7</v>
      </c>
      <c r="B291" s="8" t="str">
        <f t="shared" si="21"/>
        <v>Upper Reservoir</v>
      </c>
      <c r="C291" s="76" t="str">
        <f t="shared" si="22"/>
        <v>0</v>
      </c>
      <c r="D291" s="76" t="str">
        <f t="shared" si="23"/>
        <v>Upper Reservoir</v>
      </c>
      <c r="E291" s="79" t="str">
        <f t="shared" si="24"/>
        <v>110</v>
      </c>
      <c r="F291" s="31">
        <v>70110</v>
      </c>
      <c r="G291" s="32" t="s">
        <v>72</v>
      </c>
      <c r="H291" s="52">
        <v>5</v>
      </c>
      <c r="I291" s="44"/>
    </row>
    <row r="292" spans="1:9" ht="15.6">
      <c r="A292" s="8" t="str">
        <f t="shared" si="20"/>
        <v>7</v>
      </c>
      <c r="B292" s="8" t="str">
        <f t="shared" si="21"/>
        <v>Upper Reservoir</v>
      </c>
      <c r="C292" s="76" t="str">
        <f t="shared" si="22"/>
        <v>0</v>
      </c>
      <c r="D292" s="76" t="str">
        <f t="shared" si="23"/>
        <v>Upper Reservoir</v>
      </c>
      <c r="E292" s="79" t="str">
        <f t="shared" si="24"/>
        <v>200</v>
      </c>
      <c r="F292" s="77">
        <v>70200</v>
      </c>
      <c r="G292" s="78" t="s">
        <v>75</v>
      </c>
      <c r="H292" s="79">
        <v>4</v>
      </c>
      <c r="I292" s="41"/>
    </row>
    <row r="293" spans="1:9" ht="15.6">
      <c r="A293" s="8" t="str">
        <f t="shared" si="20"/>
        <v>7</v>
      </c>
      <c r="B293" s="8" t="str">
        <f t="shared" si="21"/>
        <v>Upper Reservoir</v>
      </c>
      <c r="C293" s="76" t="str">
        <f t="shared" si="22"/>
        <v>0</v>
      </c>
      <c r="D293" s="76" t="str">
        <f t="shared" si="23"/>
        <v>Upper Reservoir</v>
      </c>
      <c r="E293" s="79" t="str">
        <f t="shared" si="24"/>
        <v>210</v>
      </c>
      <c r="F293" s="31">
        <v>70210</v>
      </c>
      <c r="G293" s="32" t="s">
        <v>75</v>
      </c>
      <c r="H293" s="52">
        <v>5</v>
      </c>
      <c r="I293" s="44"/>
    </row>
    <row r="294" spans="1:9" ht="15.6">
      <c r="A294" s="8" t="str">
        <f t="shared" si="20"/>
        <v>7</v>
      </c>
      <c r="B294" s="8" t="str">
        <f t="shared" si="21"/>
        <v>Upper Reservoir</v>
      </c>
      <c r="C294" s="76" t="str">
        <f t="shared" si="22"/>
        <v>0</v>
      </c>
      <c r="D294" s="76" t="str">
        <f t="shared" si="23"/>
        <v>Upper Reservoir</v>
      </c>
      <c r="E294" s="79" t="str">
        <f t="shared" si="24"/>
        <v>300</v>
      </c>
      <c r="F294" s="77">
        <v>70300</v>
      </c>
      <c r="G294" s="78" t="s">
        <v>216</v>
      </c>
      <c r="H294" s="79">
        <v>4</v>
      </c>
      <c r="I294" s="41"/>
    </row>
    <row r="295" spans="1:9" ht="15.6">
      <c r="A295" s="8" t="str">
        <f t="shared" si="20"/>
        <v>7</v>
      </c>
      <c r="B295" s="8" t="str">
        <f t="shared" si="21"/>
        <v>Upper Reservoir</v>
      </c>
      <c r="C295" s="76" t="str">
        <f t="shared" si="22"/>
        <v>0</v>
      </c>
      <c r="D295" s="76" t="str">
        <f t="shared" si="23"/>
        <v>Upper Reservoir</v>
      </c>
      <c r="E295" s="79" t="str">
        <f t="shared" si="24"/>
        <v>310</v>
      </c>
      <c r="F295" s="31">
        <v>70310</v>
      </c>
      <c r="G295" s="32" t="s">
        <v>216</v>
      </c>
      <c r="H295" s="52">
        <v>5</v>
      </c>
      <c r="I295" s="44"/>
    </row>
    <row r="296" spans="1:9" ht="15.6">
      <c r="A296" s="8" t="str">
        <f t="shared" si="20"/>
        <v>7</v>
      </c>
      <c r="B296" s="8" t="str">
        <f t="shared" si="21"/>
        <v>Upper Reservoir</v>
      </c>
      <c r="C296" s="76" t="str">
        <f t="shared" si="22"/>
        <v>0</v>
      </c>
      <c r="D296" s="76" t="str">
        <f t="shared" si="23"/>
        <v>Upper Reservoir</v>
      </c>
      <c r="E296" s="79" t="str">
        <f t="shared" si="24"/>
        <v>400</v>
      </c>
      <c r="F296" s="77">
        <v>70400</v>
      </c>
      <c r="G296" s="78" t="s">
        <v>280</v>
      </c>
      <c r="H296" s="79">
        <v>4</v>
      </c>
      <c r="I296" s="41"/>
    </row>
    <row r="297" spans="1:9" ht="15.6">
      <c r="A297" s="8" t="str">
        <f t="shared" si="20"/>
        <v>7</v>
      </c>
      <c r="B297" s="8" t="str">
        <f t="shared" si="21"/>
        <v>Upper Reservoir</v>
      </c>
      <c r="C297" s="76" t="str">
        <f t="shared" si="22"/>
        <v>0</v>
      </c>
      <c r="D297" s="76" t="str">
        <f t="shared" si="23"/>
        <v>Upper Reservoir</v>
      </c>
      <c r="E297" s="79" t="str">
        <f t="shared" si="24"/>
        <v>410</v>
      </c>
      <c r="F297" s="31">
        <v>70410</v>
      </c>
      <c r="G297" s="32" t="s">
        <v>280</v>
      </c>
      <c r="H297" s="52">
        <v>5</v>
      </c>
      <c r="I297" s="44"/>
    </row>
    <row r="298" spans="1:9" ht="15.6">
      <c r="A298" s="8" t="str">
        <f t="shared" si="20"/>
        <v>7</v>
      </c>
      <c r="B298" s="8" t="str">
        <f t="shared" si="21"/>
        <v>Upper Reservoir</v>
      </c>
      <c r="C298" s="76" t="str">
        <f t="shared" si="22"/>
        <v>0</v>
      </c>
      <c r="D298" s="76" t="str">
        <f t="shared" si="23"/>
        <v>Upper Reservoir</v>
      </c>
      <c r="E298" s="79" t="str">
        <f t="shared" si="24"/>
        <v>500</v>
      </c>
      <c r="F298" s="77">
        <v>70500</v>
      </c>
      <c r="G298" s="78" t="s">
        <v>283</v>
      </c>
      <c r="H298" s="79">
        <v>4</v>
      </c>
      <c r="I298" s="41"/>
    </row>
    <row r="299" spans="1:9" ht="15.6">
      <c r="A299" s="8" t="str">
        <f t="shared" si="20"/>
        <v>7</v>
      </c>
      <c r="B299" s="8" t="str">
        <f t="shared" si="21"/>
        <v>Upper Reservoir</v>
      </c>
      <c r="C299" s="76" t="str">
        <f t="shared" si="22"/>
        <v>0</v>
      </c>
      <c r="D299" s="76" t="str">
        <f t="shared" si="23"/>
        <v>Upper Reservoir</v>
      </c>
      <c r="E299" s="79" t="str">
        <f t="shared" si="24"/>
        <v>510</v>
      </c>
      <c r="F299" s="31">
        <v>70510</v>
      </c>
      <c r="G299" s="32" t="s">
        <v>283</v>
      </c>
      <c r="H299" s="52">
        <v>5</v>
      </c>
      <c r="I299" s="44"/>
    </row>
    <row r="300" spans="1:9" ht="15.6">
      <c r="A300" s="8" t="str">
        <f t="shared" si="20"/>
        <v>7</v>
      </c>
      <c r="B300" s="8" t="str">
        <f t="shared" si="21"/>
        <v>Upper Reservoir</v>
      </c>
      <c r="C300" s="76" t="str">
        <f t="shared" si="22"/>
        <v>0</v>
      </c>
      <c r="D300" s="76" t="str">
        <f t="shared" si="23"/>
        <v>Upper Reservoir</v>
      </c>
      <c r="E300" s="79" t="str">
        <f t="shared" si="24"/>
        <v>600</v>
      </c>
      <c r="F300" s="77">
        <v>70600</v>
      </c>
      <c r="G300" s="78" t="s">
        <v>286</v>
      </c>
      <c r="H300" s="79">
        <v>4</v>
      </c>
      <c r="I300" s="41"/>
    </row>
    <row r="301" spans="1:9" ht="15.6">
      <c r="A301" s="8" t="str">
        <f t="shared" si="20"/>
        <v>7</v>
      </c>
      <c r="B301" s="8" t="str">
        <f t="shared" si="21"/>
        <v>Upper Reservoir</v>
      </c>
      <c r="C301" s="76" t="str">
        <f t="shared" si="22"/>
        <v>0</v>
      </c>
      <c r="D301" s="76" t="str">
        <f t="shared" si="23"/>
        <v>Upper Reservoir</v>
      </c>
      <c r="E301" s="79" t="str">
        <f t="shared" si="24"/>
        <v>610</v>
      </c>
      <c r="F301" s="31">
        <v>70610</v>
      </c>
      <c r="G301" s="32" t="s">
        <v>286</v>
      </c>
      <c r="H301" s="52">
        <v>5</v>
      </c>
      <c r="I301" s="44"/>
    </row>
    <row r="302" spans="1:9" ht="15.6">
      <c r="A302" s="8" t="str">
        <f t="shared" si="20"/>
        <v>7</v>
      </c>
      <c r="B302" s="8" t="str">
        <f t="shared" si="21"/>
        <v>Upper Reservoir</v>
      </c>
      <c r="C302" s="76" t="str">
        <f t="shared" si="22"/>
        <v>0</v>
      </c>
      <c r="D302" s="76" t="str">
        <f t="shared" si="23"/>
        <v>Upper Reservoir</v>
      </c>
      <c r="E302" s="79" t="str">
        <f t="shared" si="24"/>
        <v>700</v>
      </c>
      <c r="F302" s="77">
        <v>70700</v>
      </c>
      <c r="G302" s="78" t="s">
        <v>289</v>
      </c>
      <c r="H302" s="79">
        <v>4</v>
      </c>
      <c r="I302" s="41"/>
    </row>
    <row r="303" spans="1:9" ht="15.6">
      <c r="A303" s="8" t="str">
        <f t="shared" si="20"/>
        <v>7</v>
      </c>
      <c r="B303" s="8" t="str">
        <f t="shared" si="21"/>
        <v>Upper Reservoir</v>
      </c>
      <c r="C303" s="76" t="str">
        <f t="shared" si="22"/>
        <v>0</v>
      </c>
      <c r="D303" s="76" t="str">
        <f t="shared" si="23"/>
        <v>Upper Reservoir</v>
      </c>
      <c r="E303" s="79" t="str">
        <f t="shared" si="24"/>
        <v>710</v>
      </c>
      <c r="F303" s="31">
        <v>70710</v>
      </c>
      <c r="G303" s="32" t="s">
        <v>548</v>
      </c>
      <c r="H303" s="52">
        <v>5</v>
      </c>
      <c r="I303" s="44"/>
    </row>
    <row r="304" spans="1:9" ht="15.6">
      <c r="A304" s="8" t="str">
        <f t="shared" si="20"/>
        <v>7</v>
      </c>
      <c r="B304" s="8" t="str">
        <f t="shared" si="21"/>
        <v>Upper Reservoir</v>
      </c>
      <c r="C304" s="76" t="str">
        <f t="shared" si="22"/>
        <v>0</v>
      </c>
      <c r="D304" s="76" t="str">
        <f t="shared" si="23"/>
        <v>Upper Reservoir</v>
      </c>
      <c r="E304" s="79" t="str">
        <f t="shared" si="24"/>
        <v>720</v>
      </c>
      <c r="F304" s="31">
        <v>70720</v>
      </c>
      <c r="G304" s="32" t="s">
        <v>550</v>
      </c>
      <c r="H304" s="52">
        <v>5</v>
      </c>
      <c r="I304" s="44"/>
    </row>
    <row r="305" spans="1:9" ht="15.6">
      <c r="A305" s="8" t="str">
        <f t="shared" si="20"/>
        <v>7</v>
      </c>
      <c r="B305" s="8" t="str">
        <f t="shared" si="21"/>
        <v>Upper Reservoir</v>
      </c>
      <c r="C305" s="76" t="str">
        <f t="shared" si="22"/>
        <v>0</v>
      </c>
      <c r="D305" s="76" t="str">
        <f t="shared" si="23"/>
        <v>Upper Reservoir</v>
      </c>
      <c r="E305" s="79" t="str">
        <f t="shared" si="24"/>
        <v>730</v>
      </c>
      <c r="F305" s="31">
        <v>70730</v>
      </c>
      <c r="G305" s="32" t="s">
        <v>552</v>
      </c>
      <c r="H305" s="52">
        <v>5</v>
      </c>
      <c r="I305" s="44"/>
    </row>
    <row r="306" spans="1:9" ht="15.6">
      <c r="A306" s="8" t="str">
        <f t="shared" si="20"/>
        <v>7</v>
      </c>
      <c r="B306" s="8" t="str">
        <f t="shared" si="21"/>
        <v>Upper Reservoir</v>
      </c>
      <c r="C306" s="76" t="str">
        <f t="shared" si="22"/>
        <v>0</v>
      </c>
      <c r="D306" s="76" t="str">
        <f t="shared" si="23"/>
        <v>Upper Reservoir</v>
      </c>
      <c r="E306" s="79" t="str">
        <f t="shared" si="24"/>
        <v>740</v>
      </c>
      <c r="F306" s="31">
        <v>70740</v>
      </c>
      <c r="G306" s="32" t="s">
        <v>554</v>
      </c>
      <c r="H306" s="52">
        <v>5</v>
      </c>
      <c r="I306" s="44"/>
    </row>
    <row r="307" spans="1:9" ht="15.6">
      <c r="A307" s="8" t="str">
        <f t="shared" si="20"/>
        <v>7</v>
      </c>
      <c r="B307" s="8" t="str">
        <f t="shared" si="21"/>
        <v>Upper Reservoir</v>
      </c>
      <c r="C307" s="76" t="str">
        <f t="shared" si="22"/>
        <v>0</v>
      </c>
      <c r="D307" s="76" t="str">
        <f t="shared" si="23"/>
        <v>Upper Reservoir</v>
      </c>
      <c r="E307" s="79" t="str">
        <f t="shared" si="24"/>
        <v>750</v>
      </c>
      <c r="F307" s="31">
        <v>70750</v>
      </c>
      <c r="G307" s="32" t="s">
        <v>556</v>
      </c>
      <c r="H307" s="52">
        <v>5</v>
      </c>
      <c r="I307" s="44"/>
    </row>
    <row r="308" spans="1:9" ht="15.6">
      <c r="A308" s="8" t="str">
        <f t="shared" si="20"/>
        <v>7</v>
      </c>
      <c r="B308" s="8" t="str">
        <f t="shared" si="21"/>
        <v>Upper Reservoir</v>
      </c>
      <c r="C308" s="76" t="str">
        <f t="shared" si="22"/>
        <v>0</v>
      </c>
      <c r="D308" s="76" t="str">
        <f t="shared" si="23"/>
        <v>Upper Reservoir</v>
      </c>
      <c r="E308" s="79" t="str">
        <f t="shared" si="24"/>
        <v>760</v>
      </c>
      <c r="F308" s="31">
        <v>70760</v>
      </c>
      <c r="G308" s="32" t="s">
        <v>558</v>
      </c>
      <c r="H308" s="52">
        <v>5</v>
      </c>
      <c r="I308" s="44"/>
    </row>
    <row r="309" spans="1:9" ht="15.6">
      <c r="A309" s="8" t="str">
        <f t="shared" si="20"/>
        <v>7</v>
      </c>
      <c r="B309" s="8" t="str">
        <f t="shared" si="21"/>
        <v>Upper Reservoir</v>
      </c>
      <c r="C309" s="76" t="str">
        <f t="shared" si="22"/>
        <v>0</v>
      </c>
      <c r="D309" s="76" t="str">
        <f t="shared" si="23"/>
        <v>Upper Reservoir</v>
      </c>
      <c r="E309" s="79" t="str">
        <f t="shared" si="24"/>
        <v>800</v>
      </c>
      <c r="F309" s="77">
        <v>70800</v>
      </c>
      <c r="G309" s="78" t="s">
        <v>326</v>
      </c>
      <c r="H309" s="79">
        <v>4</v>
      </c>
      <c r="I309" s="41"/>
    </row>
    <row r="310" spans="1:9" ht="15.6">
      <c r="A310" s="8" t="str">
        <f t="shared" si="20"/>
        <v>7</v>
      </c>
      <c r="B310" s="8" t="str">
        <f t="shared" si="21"/>
        <v>Upper Reservoir</v>
      </c>
      <c r="C310" s="76" t="str">
        <f t="shared" si="22"/>
        <v>0</v>
      </c>
      <c r="D310" s="76" t="str">
        <f t="shared" si="23"/>
        <v>Upper Reservoir</v>
      </c>
      <c r="E310" s="79" t="str">
        <f t="shared" si="24"/>
        <v>810</v>
      </c>
      <c r="F310" s="31">
        <v>70810</v>
      </c>
      <c r="G310" s="32" t="s">
        <v>326</v>
      </c>
      <c r="H310" s="52">
        <v>5</v>
      </c>
      <c r="I310" s="44"/>
    </row>
    <row r="311" spans="1:9" ht="15.6">
      <c r="A311" s="8" t="str">
        <f t="shared" si="20"/>
        <v>7</v>
      </c>
      <c r="B311" s="8" t="str">
        <f t="shared" si="21"/>
        <v>Upper Reservoir</v>
      </c>
      <c r="C311" s="76" t="str">
        <f t="shared" si="22"/>
        <v>0</v>
      </c>
      <c r="D311" s="76" t="str">
        <f t="shared" si="23"/>
        <v>Upper Reservoir</v>
      </c>
      <c r="E311" s="79" t="str">
        <f t="shared" si="24"/>
        <v>900</v>
      </c>
      <c r="F311" s="77">
        <v>70900</v>
      </c>
      <c r="G311" s="78" t="s">
        <v>307</v>
      </c>
      <c r="H311" s="79">
        <v>4</v>
      </c>
      <c r="I311" s="41"/>
    </row>
    <row r="312" spans="1:9" ht="15.6">
      <c r="A312" s="8" t="str">
        <f t="shared" si="20"/>
        <v>7</v>
      </c>
      <c r="B312" s="8" t="str">
        <f t="shared" si="21"/>
        <v>Upper Reservoir</v>
      </c>
      <c r="C312" s="76" t="str">
        <f t="shared" si="22"/>
        <v>0</v>
      </c>
      <c r="D312" s="76" t="str">
        <f t="shared" si="23"/>
        <v>Upper Reservoir</v>
      </c>
      <c r="E312" s="79" t="str">
        <f t="shared" si="24"/>
        <v>910</v>
      </c>
      <c r="F312" s="31">
        <v>70910</v>
      </c>
      <c r="G312" s="32" t="s">
        <v>307</v>
      </c>
      <c r="H312" s="52">
        <v>5</v>
      </c>
      <c r="I312" s="44"/>
    </row>
    <row r="313" spans="1:9" ht="15.6">
      <c r="A313" s="8" t="str">
        <f t="shared" si="20"/>
        <v>7</v>
      </c>
      <c r="B313" s="8" t="str">
        <f t="shared" si="21"/>
        <v>Upper Reservoir</v>
      </c>
      <c r="C313" s="76" t="str">
        <f t="shared" si="22"/>
        <v>1</v>
      </c>
      <c r="D313" s="76" t="str">
        <f t="shared" si="23"/>
        <v>Site Rehabilitation</v>
      </c>
      <c r="E313" s="79" t="str">
        <f t="shared" si="24"/>
        <v>000</v>
      </c>
      <c r="F313" s="77">
        <v>71000</v>
      </c>
      <c r="G313" s="78" t="s">
        <v>309</v>
      </c>
      <c r="H313" s="79">
        <v>4</v>
      </c>
      <c r="I313" s="41"/>
    </row>
    <row r="314" spans="1:9" ht="15.6">
      <c r="A314" s="8" t="str">
        <f t="shared" si="20"/>
        <v>7</v>
      </c>
      <c r="B314" s="8" t="str">
        <f t="shared" si="21"/>
        <v>Upper Reservoir</v>
      </c>
      <c r="C314" s="76" t="str">
        <f t="shared" si="22"/>
        <v>1</v>
      </c>
      <c r="D314" s="76" t="str">
        <f t="shared" si="23"/>
        <v>Site Rehabilitation</v>
      </c>
      <c r="E314" s="79" t="str">
        <f t="shared" si="24"/>
        <v>010</v>
      </c>
      <c r="F314" s="31">
        <v>71010</v>
      </c>
      <c r="G314" s="32" t="s">
        <v>309</v>
      </c>
      <c r="H314" s="52">
        <v>5</v>
      </c>
      <c r="I314" s="44"/>
    </row>
    <row r="315" spans="1:9" ht="15.6">
      <c r="A315" s="8" t="str">
        <f t="shared" si="20"/>
        <v>8</v>
      </c>
      <c r="B315" s="8" t="str">
        <f t="shared" si="21"/>
        <v>Transmissions</v>
      </c>
      <c r="C315" s="76" t="str">
        <f t="shared" si="22"/>
        <v>0</v>
      </c>
      <c r="D315" s="76" t="str">
        <f t="shared" si="23"/>
        <v>Transmissions</v>
      </c>
      <c r="E315" s="79" t="str">
        <f t="shared" si="24"/>
        <v>000</v>
      </c>
      <c r="F315" s="13">
        <v>80000</v>
      </c>
      <c r="G315" s="12" t="s">
        <v>64</v>
      </c>
      <c r="H315" s="52">
        <v>3</v>
      </c>
      <c r="I315" s="41" t="s">
        <v>636</v>
      </c>
    </row>
    <row r="316" spans="1:9" ht="15.6">
      <c r="A316" s="8" t="str">
        <f t="shared" si="20"/>
        <v>8</v>
      </c>
      <c r="B316" s="8" t="str">
        <f t="shared" si="21"/>
        <v>Transmissions</v>
      </c>
      <c r="C316" s="76" t="str">
        <f t="shared" si="22"/>
        <v>0</v>
      </c>
      <c r="D316" s="76" t="str">
        <f t="shared" si="23"/>
        <v>Transmissions</v>
      </c>
      <c r="E316" s="79" t="str">
        <f t="shared" si="24"/>
        <v>000</v>
      </c>
      <c r="F316" s="77">
        <v>80000</v>
      </c>
      <c r="G316" s="78" t="s">
        <v>333</v>
      </c>
      <c r="H316" s="79">
        <v>4</v>
      </c>
      <c r="I316" s="41" t="s">
        <v>636</v>
      </c>
    </row>
    <row r="317" spans="1:9" ht="15.6">
      <c r="A317" s="8" t="str">
        <f t="shared" si="20"/>
        <v>8</v>
      </c>
      <c r="B317" s="8" t="str">
        <f t="shared" si="21"/>
        <v>Transmissions</v>
      </c>
      <c r="C317" s="76" t="str">
        <f t="shared" si="22"/>
        <v>0</v>
      </c>
      <c r="D317" s="76" t="str">
        <f t="shared" si="23"/>
        <v>Transmissions</v>
      </c>
      <c r="E317" s="79" t="str">
        <f t="shared" si="24"/>
        <v>010</v>
      </c>
      <c r="F317" s="33">
        <v>80010</v>
      </c>
      <c r="G317" s="34" t="s">
        <v>333</v>
      </c>
      <c r="H317" s="52">
        <v>5</v>
      </c>
      <c r="I317" s="43"/>
    </row>
    <row r="318" spans="1:9" ht="15.6">
      <c r="A318" s="8" t="str">
        <f t="shared" si="20"/>
        <v>8</v>
      </c>
      <c r="B318" s="8" t="str">
        <f t="shared" si="21"/>
        <v>Transmissions</v>
      </c>
      <c r="C318" s="76" t="str">
        <f t="shared" si="22"/>
        <v>0</v>
      </c>
      <c r="D318" s="76" t="str">
        <f t="shared" si="23"/>
        <v>Transmissions</v>
      </c>
      <c r="E318" s="79" t="str">
        <f t="shared" si="24"/>
        <v>100</v>
      </c>
      <c r="F318" s="77">
        <v>80100</v>
      </c>
      <c r="G318" s="78" t="s">
        <v>336</v>
      </c>
      <c r="H318" s="79">
        <v>4</v>
      </c>
      <c r="I318" s="41"/>
    </row>
    <row r="319" spans="1:9" ht="15.6">
      <c r="A319" s="8" t="str">
        <f t="shared" si="20"/>
        <v>8</v>
      </c>
      <c r="B319" s="8" t="str">
        <f t="shared" si="21"/>
        <v>Transmissions</v>
      </c>
      <c r="C319" s="76" t="str">
        <f t="shared" si="22"/>
        <v>0</v>
      </c>
      <c r="D319" s="76" t="str">
        <f t="shared" si="23"/>
        <v>Transmissions</v>
      </c>
      <c r="E319" s="79" t="str">
        <f t="shared" si="24"/>
        <v>110</v>
      </c>
      <c r="F319" s="33">
        <v>80110</v>
      </c>
      <c r="G319" s="34" t="s">
        <v>336</v>
      </c>
      <c r="H319" s="52">
        <v>5</v>
      </c>
      <c r="I319" s="43"/>
    </row>
    <row r="320" spans="1:9" ht="15.6">
      <c r="A320" s="8" t="str">
        <f t="shared" si="20"/>
        <v>9</v>
      </c>
      <c r="B320" s="8" t="str">
        <f t="shared" si="21"/>
        <v>Contingency &amp; Escalation</v>
      </c>
      <c r="C320" s="76" t="str">
        <f t="shared" si="22"/>
        <v>0</v>
      </c>
      <c r="D320" s="76" t="str">
        <f t="shared" si="23"/>
        <v>Contingency &amp; Escalation</v>
      </c>
      <c r="E320" s="79" t="str">
        <f t="shared" si="24"/>
        <v>000</v>
      </c>
      <c r="F320" s="13">
        <v>90000</v>
      </c>
      <c r="G320" s="12" t="s">
        <v>68</v>
      </c>
      <c r="H320" s="52">
        <v>3</v>
      </c>
      <c r="I320" s="41" t="s">
        <v>637</v>
      </c>
    </row>
    <row r="321" spans="1:9" ht="15.6">
      <c r="A321" s="8" t="str">
        <f t="shared" si="20"/>
        <v>9</v>
      </c>
      <c r="B321" s="8" t="str">
        <f t="shared" si="21"/>
        <v>Contingency &amp; Escalation</v>
      </c>
      <c r="C321" s="76" t="str">
        <f t="shared" si="22"/>
        <v>9</v>
      </c>
      <c r="D321" s="76" t="str">
        <f t="shared" si="23"/>
        <v>Contingency &amp; Escalation</v>
      </c>
      <c r="E321" s="79" t="str">
        <f t="shared" si="24"/>
        <v>000</v>
      </c>
      <c r="F321" s="77">
        <v>99000</v>
      </c>
      <c r="G321" s="78" t="s">
        <v>68</v>
      </c>
      <c r="H321" s="79">
        <v>4</v>
      </c>
      <c r="I321" s="42" t="s">
        <v>638</v>
      </c>
    </row>
    <row r="322" spans="1:9" ht="15.6">
      <c r="A322" s="8" t="str">
        <f t="shared" ref="A322:A344" si="25">LEFT(F322)</f>
        <v>9</v>
      </c>
      <c r="B322" s="8" t="str">
        <f t="shared" ref="B322:B344" si="26">_xlfn.XLOOKUP(A322*10000,F:F,G:G,0,0)</f>
        <v>Contingency &amp; Escalation</v>
      </c>
      <c r="C322" s="76" t="str">
        <f t="shared" ref="C322:C344" si="27">MID(F322,2,1)</f>
        <v>9</v>
      </c>
      <c r="D322" s="76" t="str">
        <f t="shared" ref="D322:D344" si="28">_xlfn.XLOOKUP((A322*10000+C322*1000),F:F,G:G,0,0)</f>
        <v>Contingency &amp; Escalation</v>
      </c>
      <c r="E322" s="79" t="str">
        <f t="shared" ref="E322:E344" si="29">RIGHT(F322,3)</f>
        <v>100</v>
      </c>
      <c r="F322" s="77">
        <v>99100</v>
      </c>
      <c r="G322" s="78" t="s">
        <v>339</v>
      </c>
      <c r="H322" s="79">
        <v>4</v>
      </c>
      <c r="I322" s="42" t="s">
        <v>639</v>
      </c>
    </row>
    <row r="323" spans="1:9" ht="15.6">
      <c r="A323" s="8" t="str">
        <f t="shared" si="25"/>
        <v>9</v>
      </c>
      <c r="B323" s="8" t="str">
        <f t="shared" si="26"/>
        <v>Contingency &amp; Escalation</v>
      </c>
      <c r="C323" s="76" t="str">
        <f t="shared" si="27"/>
        <v>9</v>
      </c>
      <c r="D323" s="76" t="str">
        <f t="shared" si="28"/>
        <v>Contingency &amp; Escalation</v>
      </c>
      <c r="E323" s="79" t="str">
        <f t="shared" si="29"/>
        <v>110</v>
      </c>
      <c r="F323" s="35">
        <v>99110</v>
      </c>
      <c r="G323" s="36" t="s">
        <v>565</v>
      </c>
      <c r="H323" s="52">
        <v>5</v>
      </c>
      <c r="I323" s="40"/>
    </row>
    <row r="324" spans="1:9" ht="15.6">
      <c r="A324" s="8" t="str">
        <f t="shared" si="25"/>
        <v>9</v>
      </c>
      <c r="B324" s="8" t="str">
        <f t="shared" si="26"/>
        <v>Contingency &amp; Escalation</v>
      </c>
      <c r="C324" s="76" t="str">
        <f t="shared" si="27"/>
        <v>9</v>
      </c>
      <c r="D324" s="76" t="str">
        <f t="shared" si="28"/>
        <v>Contingency &amp; Escalation</v>
      </c>
      <c r="E324" s="79" t="str">
        <f t="shared" si="29"/>
        <v>120</v>
      </c>
      <c r="F324" s="35">
        <v>99120</v>
      </c>
      <c r="G324" s="36" t="s">
        <v>567</v>
      </c>
      <c r="H324" s="52">
        <v>5</v>
      </c>
      <c r="I324" s="40"/>
    </row>
    <row r="325" spans="1:9" ht="15.6">
      <c r="A325" s="8" t="str">
        <f t="shared" si="25"/>
        <v>9</v>
      </c>
      <c r="B325" s="8" t="str">
        <f t="shared" si="26"/>
        <v>Contingency &amp; Escalation</v>
      </c>
      <c r="C325" s="76" t="str">
        <f t="shared" si="27"/>
        <v>9</v>
      </c>
      <c r="D325" s="76" t="str">
        <f t="shared" si="28"/>
        <v>Contingency &amp; Escalation</v>
      </c>
      <c r="E325" s="79" t="str">
        <f t="shared" si="29"/>
        <v>130</v>
      </c>
      <c r="F325" s="35">
        <v>99130</v>
      </c>
      <c r="G325" s="36" t="s">
        <v>569</v>
      </c>
      <c r="H325" s="52">
        <v>5</v>
      </c>
      <c r="I325" s="40"/>
    </row>
    <row r="326" spans="1:9" ht="15.6">
      <c r="A326" s="8" t="str">
        <f t="shared" si="25"/>
        <v>9</v>
      </c>
      <c r="B326" s="8" t="str">
        <f t="shared" si="26"/>
        <v>Contingency &amp; Escalation</v>
      </c>
      <c r="C326" s="76" t="str">
        <f t="shared" si="27"/>
        <v>9</v>
      </c>
      <c r="D326" s="76" t="str">
        <f t="shared" si="28"/>
        <v>Contingency &amp; Escalation</v>
      </c>
      <c r="E326" s="79" t="str">
        <f t="shared" si="29"/>
        <v>140</v>
      </c>
      <c r="F326" s="35">
        <v>99140</v>
      </c>
      <c r="G326" s="36" t="s">
        <v>571</v>
      </c>
      <c r="H326" s="52">
        <v>5</v>
      </c>
      <c r="I326" s="40"/>
    </row>
    <row r="327" spans="1:9" ht="15.6">
      <c r="A327" s="8" t="str">
        <f t="shared" si="25"/>
        <v>9</v>
      </c>
      <c r="B327" s="8" t="str">
        <f t="shared" si="26"/>
        <v>Contingency &amp; Escalation</v>
      </c>
      <c r="C327" s="76" t="str">
        <f t="shared" si="27"/>
        <v>9</v>
      </c>
      <c r="D327" s="76" t="str">
        <f t="shared" si="28"/>
        <v>Contingency &amp; Escalation</v>
      </c>
      <c r="E327" s="79" t="str">
        <f t="shared" si="29"/>
        <v>150</v>
      </c>
      <c r="F327" s="35">
        <v>99150</v>
      </c>
      <c r="G327" s="36" t="s">
        <v>573</v>
      </c>
      <c r="H327" s="52">
        <v>5</v>
      </c>
      <c r="I327" s="40"/>
    </row>
    <row r="328" spans="1:9" ht="15.6">
      <c r="A328" s="8" t="str">
        <f t="shared" si="25"/>
        <v>9</v>
      </c>
      <c r="B328" s="8" t="str">
        <f t="shared" si="26"/>
        <v>Contingency &amp; Escalation</v>
      </c>
      <c r="C328" s="76" t="str">
        <f t="shared" si="27"/>
        <v>9</v>
      </c>
      <c r="D328" s="76" t="str">
        <f t="shared" si="28"/>
        <v>Contingency &amp; Escalation</v>
      </c>
      <c r="E328" s="79" t="str">
        <f t="shared" si="29"/>
        <v>160</v>
      </c>
      <c r="F328" s="35">
        <v>99160</v>
      </c>
      <c r="G328" s="36" t="s">
        <v>575</v>
      </c>
      <c r="H328" s="52">
        <v>5</v>
      </c>
      <c r="I328" s="40"/>
    </row>
    <row r="329" spans="1:9" ht="15.6">
      <c r="A329" s="8" t="str">
        <f t="shared" si="25"/>
        <v>9</v>
      </c>
      <c r="B329" s="8" t="str">
        <f t="shared" si="26"/>
        <v>Contingency &amp; Escalation</v>
      </c>
      <c r="C329" s="76" t="str">
        <f t="shared" si="27"/>
        <v>9</v>
      </c>
      <c r="D329" s="76" t="str">
        <f t="shared" si="28"/>
        <v>Contingency &amp; Escalation</v>
      </c>
      <c r="E329" s="79" t="str">
        <f t="shared" si="29"/>
        <v>170</v>
      </c>
      <c r="F329" s="35">
        <v>99170</v>
      </c>
      <c r="G329" s="36" t="s">
        <v>577</v>
      </c>
      <c r="H329" s="52">
        <v>5</v>
      </c>
      <c r="I329" s="40"/>
    </row>
    <row r="330" spans="1:9" ht="15.6">
      <c r="A330" s="8" t="str">
        <f t="shared" si="25"/>
        <v>9</v>
      </c>
      <c r="B330" s="8" t="str">
        <f t="shared" si="26"/>
        <v>Contingency &amp; Escalation</v>
      </c>
      <c r="C330" s="76" t="str">
        <f t="shared" si="27"/>
        <v>9</v>
      </c>
      <c r="D330" s="76" t="str">
        <f t="shared" si="28"/>
        <v>Contingency &amp; Escalation</v>
      </c>
      <c r="E330" s="79" t="str">
        <f t="shared" si="29"/>
        <v>180</v>
      </c>
      <c r="F330" s="35">
        <v>99180</v>
      </c>
      <c r="G330" s="36" t="s">
        <v>579</v>
      </c>
      <c r="H330" s="52">
        <v>5</v>
      </c>
      <c r="I330" s="40"/>
    </row>
    <row r="331" spans="1:9" ht="15.6">
      <c r="A331" s="8" t="str">
        <f t="shared" si="25"/>
        <v>9</v>
      </c>
      <c r="B331" s="8" t="str">
        <f t="shared" si="26"/>
        <v>Contingency &amp; Escalation</v>
      </c>
      <c r="C331" s="76" t="str">
        <f t="shared" si="27"/>
        <v>9</v>
      </c>
      <c r="D331" s="76" t="str">
        <f t="shared" si="28"/>
        <v>Contingency &amp; Escalation</v>
      </c>
      <c r="E331" s="79" t="str">
        <f t="shared" si="29"/>
        <v>190</v>
      </c>
      <c r="F331" s="35">
        <v>99190</v>
      </c>
      <c r="G331" s="36" t="s">
        <v>581</v>
      </c>
      <c r="H331" s="52">
        <v>5</v>
      </c>
      <c r="I331" s="40"/>
    </row>
    <row r="332" spans="1:9" ht="15.6">
      <c r="A332" s="8" t="str">
        <f t="shared" si="25"/>
        <v>9</v>
      </c>
      <c r="B332" s="8" t="str">
        <f t="shared" si="26"/>
        <v>Contingency &amp; Escalation</v>
      </c>
      <c r="C332" s="76" t="str">
        <f t="shared" si="27"/>
        <v>9</v>
      </c>
      <c r="D332" s="76" t="str">
        <f t="shared" si="28"/>
        <v>Contingency &amp; Escalation</v>
      </c>
      <c r="E332" s="79" t="str">
        <f t="shared" si="29"/>
        <v>200</v>
      </c>
      <c r="F332" s="35">
        <v>99200</v>
      </c>
      <c r="G332" s="36" t="s">
        <v>583</v>
      </c>
      <c r="H332" s="52">
        <v>5</v>
      </c>
      <c r="I332" s="40"/>
    </row>
    <row r="333" spans="1:9" ht="15.6">
      <c r="A333" s="8" t="str">
        <f t="shared" si="25"/>
        <v>9</v>
      </c>
      <c r="B333" s="8" t="str">
        <f t="shared" si="26"/>
        <v>Contingency &amp; Escalation</v>
      </c>
      <c r="C333" s="76" t="str">
        <f t="shared" si="27"/>
        <v>9</v>
      </c>
      <c r="D333" s="76" t="str">
        <f t="shared" si="28"/>
        <v>Contingency &amp; Escalation</v>
      </c>
      <c r="E333" s="79" t="str">
        <f t="shared" si="29"/>
        <v>210</v>
      </c>
      <c r="F333" s="35">
        <v>99210</v>
      </c>
      <c r="G333" s="36" t="s">
        <v>585</v>
      </c>
      <c r="H333" s="52">
        <v>5</v>
      </c>
      <c r="I333" s="40"/>
    </row>
    <row r="334" spans="1:9" ht="15.6">
      <c r="A334" s="8" t="str">
        <f t="shared" si="25"/>
        <v>9</v>
      </c>
      <c r="B334" s="8" t="str">
        <f t="shared" si="26"/>
        <v>Contingency &amp; Escalation</v>
      </c>
      <c r="C334" s="76" t="str">
        <f t="shared" si="27"/>
        <v>9</v>
      </c>
      <c r="D334" s="76" t="str">
        <f t="shared" si="28"/>
        <v>Contingency &amp; Escalation</v>
      </c>
      <c r="E334" s="79" t="str">
        <f t="shared" si="29"/>
        <v>220</v>
      </c>
      <c r="F334" s="35">
        <v>99220</v>
      </c>
      <c r="G334" s="36" t="s">
        <v>587</v>
      </c>
      <c r="H334" s="52">
        <v>5</v>
      </c>
      <c r="I334" s="40"/>
    </row>
    <row r="335" spans="1:9" ht="15.6">
      <c r="A335" s="8" t="str">
        <f t="shared" si="25"/>
        <v>9</v>
      </c>
      <c r="B335" s="8" t="str">
        <f t="shared" si="26"/>
        <v>Contingency &amp; Escalation</v>
      </c>
      <c r="C335" s="76" t="str">
        <f t="shared" si="27"/>
        <v>9</v>
      </c>
      <c r="D335" s="76" t="str">
        <f t="shared" si="28"/>
        <v>Contingency &amp; Escalation</v>
      </c>
      <c r="E335" s="79" t="str">
        <f t="shared" si="29"/>
        <v>230</v>
      </c>
      <c r="F335" s="35">
        <v>99230</v>
      </c>
      <c r="G335" s="36" t="s">
        <v>589</v>
      </c>
      <c r="H335" s="52">
        <v>5</v>
      </c>
      <c r="I335" s="40"/>
    </row>
    <row r="336" spans="1:9" ht="15.6">
      <c r="A336" s="8" t="str">
        <f t="shared" si="25"/>
        <v>9</v>
      </c>
      <c r="B336" s="8" t="str">
        <f t="shared" si="26"/>
        <v>Contingency &amp; Escalation</v>
      </c>
      <c r="C336" s="76" t="str">
        <f t="shared" si="27"/>
        <v>9</v>
      </c>
      <c r="D336" s="76" t="str">
        <f t="shared" si="28"/>
        <v>Contingency &amp; Escalation</v>
      </c>
      <c r="E336" s="79" t="str">
        <f t="shared" si="29"/>
        <v>240</v>
      </c>
      <c r="F336" s="35">
        <v>99240</v>
      </c>
      <c r="G336" s="36" t="s">
        <v>591</v>
      </c>
      <c r="H336" s="52">
        <v>5</v>
      </c>
      <c r="I336" s="40"/>
    </row>
    <row r="337" spans="1:9" ht="15.6">
      <c r="A337" s="8" t="str">
        <f t="shared" si="25"/>
        <v>9</v>
      </c>
      <c r="B337" s="8" t="str">
        <f t="shared" si="26"/>
        <v>Contingency &amp; Escalation</v>
      </c>
      <c r="C337" s="76" t="str">
        <f t="shared" si="27"/>
        <v>9</v>
      </c>
      <c r="D337" s="76" t="str">
        <f t="shared" si="28"/>
        <v>Contingency &amp; Escalation</v>
      </c>
      <c r="E337" s="79" t="str">
        <f t="shared" si="29"/>
        <v>500</v>
      </c>
      <c r="F337" s="77">
        <v>99500</v>
      </c>
      <c r="G337" s="78" t="s">
        <v>342</v>
      </c>
      <c r="H337" s="79">
        <v>4</v>
      </c>
      <c r="I337" s="41" t="s">
        <v>639</v>
      </c>
    </row>
    <row r="338" spans="1:9" ht="15.6">
      <c r="A338" s="8" t="str">
        <f t="shared" si="25"/>
        <v>9</v>
      </c>
      <c r="B338" s="8" t="str">
        <f t="shared" si="26"/>
        <v>Contingency &amp; Escalation</v>
      </c>
      <c r="C338" s="76" t="str">
        <f t="shared" si="27"/>
        <v>9</v>
      </c>
      <c r="D338" s="76" t="str">
        <f t="shared" si="28"/>
        <v>Contingency &amp; Escalation</v>
      </c>
      <c r="E338" s="79" t="str">
        <f t="shared" si="29"/>
        <v>510</v>
      </c>
      <c r="F338" s="35">
        <v>99510</v>
      </c>
      <c r="G338" s="36" t="s">
        <v>593</v>
      </c>
      <c r="H338" s="52">
        <v>5</v>
      </c>
      <c r="I338" s="40"/>
    </row>
    <row r="339" spans="1:9" ht="15.6">
      <c r="A339" s="8" t="str">
        <f t="shared" si="25"/>
        <v>9</v>
      </c>
      <c r="B339" s="8" t="str">
        <f t="shared" si="26"/>
        <v>Contingency &amp; Escalation</v>
      </c>
      <c r="C339" s="76" t="str">
        <f t="shared" si="27"/>
        <v>9</v>
      </c>
      <c r="D339" s="76" t="str">
        <f t="shared" si="28"/>
        <v>Contingency &amp; Escalation</v>
      </c>
      <c r="E339" s="79" t="str">
        <f t="shared" si="29"/>
        <v>520</v>
      </c>
      <c r="F339" s="35">
        <v>99520</v>
      </c>
      <c r="G339" s="36" t="s">
        <v>595</v>
      </c>
      <c r="H339" s="52">
        <v>5</v>
      </c>
      <c r="I339" s="40"/>
    </row>
    <row r="340" spans="1:9" ht="15.6">
      <c r="A340" s="8" t="str">
        <f t="shared" si="25"/>
        <v>9</v>
      </c>
      <c r="B340" s="8" t="str">
        <f t="shared" si="26"/>
        <v>Contingency &amp; Escalation</v>
      </c>
      <c r="C340" s="76" t="str">
        <f t="shared" si="27"/>
        <v>9</v>
      </c>
      <c r="D340" s="76" t="str">
        <f t="shared" si="28"/>
        <v>Contingency &amp; Escalation</v>
      </c>
      <c r="E340" s="79" t="str">
        <f t="shared" si="29"/>
        <v>530</v>
      </c>
      <c r="F340" s="35">
        <v>99530</v>
      </c>
      <c r="G340" s="36" t="s">
        <v>597</v>
      </c>
      <c r="H340" s="52">
        <v>5</v>
      </c>
      <c r="I340" s="40"/>
    </row>
    <row r="341" spans="1:9" ht="15.6">
      <c r="A341" s="8" t="str">
        <f t="shared" si="25"/>
        <v>9</v>
      </c>
      <c r="B341" s="8" t="str">
        <f t="shared" si="26"/>
        <v>Contingency &amp; Escalation</v>
      </c>
      <c r="C341" s="76" t="str">
        <f t="shared" si="27"/>
        <v>9</v>
      </c>
      <c r="D341" s="76" t="str">
        <f t="shared" si="28"/>
        <v>Contingency &amp; Escalation</v>
      </c>
      <c r="E341" s="79" t="str">
        <f t="shared" si="29"/>
        <v>540</v>
      </c>
      <c r="F341" s="35">
        <v>99540</v>
      </c>
      <c r="G341" s="36" t="s">
        <v>599</v>
      </c>
      <c r="H341" s="52">
        <v>5</v>
      </c>
      <c r="I341" s="40"/>
    </row>
    <row r="342" spans="1:9" ht="15.6">
      <c r="A342" s="8" t="str">
        <f t="shared" si="25"/>
        <v>9</v>
      </c>
      <c r="B342" s="8" t="str">
        <f t="shared" si="26"/>
        <v>Contingency &amp; Escalation</v>
      </c>
      <c r="C342" s="76" t="str">
        <f t="shared" si="27"/>
        <v>9</v>
      </c>
      <c r="D342" s="76" t="str">
        <f t="shared" si="28"/>
        <v>Contingency &amp; Escalation</v>
      </c>
      <c r="E342" s="79" t="str">
        <f t="shared" si="29"/>
        <v>550</v>
      </c>
      <c r="F342" s="35">
        <v>99550</v>
      </c>
      <c r="G342" s="36" t="s">
        <v>601</v>
      </c>
      <c r="H342" s="52">
        <v>5</v>
      </c>
      <c r="I342" s="40"/>
    </row>
    <row r="343" spans="1:9" ht="15.6">
      <c r="A343" s="8" t="str">
        <f t="shared" si="25"/>
        <v>9</v>
      </c>
      <c r="B343" s="8" t="str">
        <f t="shared" si="26"/>
        <v>Contingency &amp; Escalation</v>
      </c>
      <c r="C343" s="76" t="str">
        <f t="shared" si="27"/>
        <v>9</v>
      </c>
      <c r="D343" s="76" t="str">
        <f t="shared" si="28"/>
        <v>Contingency &amp; Escalation</v>
      </c>
      <c r="E343" s="79" t="str">
        <f t="shared" si="29"/>
        <v>560</v>
      </c>
      <c r="F343" s="35">
        <v>99560</v>
      </c>
      <c r="G343" s="36" t="s">
        <v>603</v>
      </c>
      <c r="H343" s="52">
        <v>5</v>
      </c>
      <c r="I343" s="40"/>
    </row>
    <row r="344" spans="1:9" ht="15.6">
      <c r="A344" s="8" t="str">
        <f t="shared" si="25"/>
        <v>9</v>
      </c>
      <c r="B344" s="8" t="str">
        <f t="shared" si="26"/>
        <v>Contingency &amp; Escalation</v>
      </c>
      <c r="C344" s="76" t="str">
        <f t="shared" si="27"/>
        <v>9</v>
      </c>
      <c r="D344" s="76" t="str">
        <f t="shared" si="28"/>
        <v>Contingency &amp; Escalation</v>
      </c>
      <c r="E344" s="79" t="str">
        <f t="shared" si="29"/>
        <v>570</v>
      </c>
      <c r="F344" s="35">
        <v>99570</v>
      </c>
      <c r="G344" s="36" t="s">
        <v>605</v>
      </c>
      <c r="H344" s="52">
        <v>5</v>
      </c>
      <c r="I344" s="40"/>
    </row>
  </sheetData>
  <autoFilter ref="F1:I344" xr:uid="{39D29005-E867-44E3-99E8-FCB5E54F0CB7}">
    <sortState xmlns:xlrd2="http://schemas.microsoft.com/office/spreadsheetml/2017/richdata2" ref="F2:I344">
      <sortCondition ref="F1:F344"/>
    </sortState>
  </autoFilter>
  <conditionalFormatting sqref="F1:F1048576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A2BD-0EA6-4F08-8419-6E41B82A0F9E}">
  <dimension ref="A1:I344"/>
  <sheetViews>
    <sheetView zoomScaleNormal="100" workbookViewId="0">
      <selection activeCell="K39" sqref="K39"/>
    </sheetView>
  </sheetViews>
  <sheetFormatPr defaultRowHeight="14.45"/>
  <cols>
    <col min="1" max="1" width="5.28515625" customWidth="1"/>
    <col min="2" max="2" width="29.140625" customWidth="1"/>
    <col min="3" max="3" width="6.140625" style="52" customWidth="1"/>
    <col min="4" max="4" width="30.42578125" customWidth="1"/>
    <col min="5" max="5" width="7.7109375" style="52" customWidth="1"/>
    <col min="6" max="6" width="11.140625" customWidth="1"/>
    <col min="7" max="7" width="62.140625" customWidth="1"/>
    <col min="8" max="8" width="5.7109375" style="52" bestFit="1" customWidth="1"/>
    <col min="9" max="9" width="32.140625" customWidth="1"/>
  </cols>
  <sheetData>
    <row r="1" spans="1:9" ht="27.75" customHeight="1">
      <c r="A1" s="50" t="s">
        <v>624</v>
      </c>
      <c r="B1" s="50" t="s">
        <v>625</v>
      </c>
      <c r="C1" s="51" t="s">
        <v>626</v>
      </c>
      <c r="D1" s="50" t="s">
        <v>627</v>
      </c>
      <c r="E1" s="51" t="s">
        <v>628</v>
      </c>
      <c r="F1" s="50" t="s">
        <v>629</v>
      </c>
      <c r="G1" s="50" t="s">
        <v>630</v>
      </c>
      <c r="H1" s="51" t="s">
        <v>614</v>
      </c>
      <c r="I1" s="50" t="s">
        <v>631</v>
      </c>
    </row>
    <row r="2" spans="1:9" ht="15.6">
      <c r="A2" s="8" t="s">
        <v>640</v>
      </c>
      <c r="B2" s="8" t="s">
        <v>20</v>
      </c>
      <c r="C2" s="8">
        <v>0</v>
      </c>
      <c r="D2" s="8" t="s">
        <v>20</v>
      </c>
      <c r="E2" s="8" t="s">
        <v>641</v>
      </c>
      <c r="F2" s="8">
        <v>10000</v>
      </c>
      <c r="G2" s="8" t="s">
        <v>20</v>
      </c>
      <c r="H2" s="8">
        <v>3</v>
      </c>
      <c r="I2" s="8" t="s">
        <v>632</v>
      </c>
    </row>
    <row r="3" spans="1:9" ht="15.6">
      <c r="A3" s="8" t="s">
        <v>640</v>
      </c>
      <c r="B3" s="8" t="s">
        <v>20</v>
      </c>
      <c r="C3" s="79" t="s">
        <v>640</v>
      </c>
      <c r="D3" s="76" t="s">
        <v>21</v>
      </c>
      <c r="E3" s="97" t="s">
        <v>641</v>
      </c>
      <c r="F3" s="77" t="str">
        <f>A3&amp;C3&amp;E3</f>
        <v>11000</v>
      </c>
      <c r="G3" s="78" t="s">
        <v>21</v>
      </c>
      <c r="H3" s="79">
        <v>4</v>
      </c>
      <c r="I3" s="41" t="s">
        <v>642</v>
      </c>
    </row>
    <row r="4" spans="1:9" ht="15.6">
      <c r="A4" s="8" t="s">
        <v>640</v>
      </c>
      <c r="B4" s="8" t="s">
        <v>20</v>
      </c>
      <c r="C4" s="79" t="s">
        <v>640</v>
      </c>
      <c r="D4" s="76" t="s">
        <v>21</v>
      </c>
      <c r="E4" s="98" t="s">
        <v>643</v>
      </c>
      <c r="F4" s="14" t="str">
        <f t="shared" ref="F4:F66" si="0">A4&amp;C4&amp;E4</f>
        <v>11010</v>
      </c>
      <c r="G4" s="15" t="s">
        <v>23</v>
      </c>
      <c r="H4" s="52">
        <v>5</v>
      </c>
      <c r="I4" s="49"/>
    </row>
    <row r="5" spans="1:9" ht="15.6">
      <c r="A5" s="8" t="s">
        <v>640</v>
      </c>
      <c r="B5" s="8" t="s">
        <v>20</v>
      </c>
      <c r="C5" s="79" t="s">
        <v>640</v>
      </c>
      <c r="D5" s="76" t="s">
        <v>21</v>
      </c>
      <c r="E5" s="98" t="s">
        <v>644</v>
      </c>
      <c r="F5" s="14" t="str">
        <f t="shared" si="0"/>
        <v>11020</v>
      </c>
      <c r="G5" s="15" t="s">
        <v>31</v>
      </c>
      <c r="H5" s="52">
        <v>5</v>
      </c>
      <c r="I5" s="49"/>
    </row>
    <row r="6" spans="1:9" ht="15.6">
      <c r="A6" s="8" t="s">
        <v>640</v>
      </c>
      <c r="B6" s="8" t="s">
        <v>20</v>
      </c>
      <c r="C6" s="79" t="s">
        <v>640</v>
      </c>
      <c r="D6" s="76" t="s">
        <v>21</v>
      </c>
      <c r="E6" s="98" t="s">
        <v>645</v>
      </c>
      <c r="F6" s="14" t="str">
        <f t="shared" si="0"/>
        <v>11030</v>
      </c>
      <c r="G6" s="15" t="s">
        <v>39</v>
      </c>
      <c r="H6" s="52">
        <v>5</v>
      </c>
      <c r="I6" s="49"/>
    </row>
    <row r="7" spans="1:9" ht="15.6">
      <c r="A7" s="8" t="s">
        <v>640</v>
      </c>
      <c r="B7" s="8" t="s">
        <v>20</v>
      </c>
      <c r="C7" s="79" t="s">
        <v>640</v>
      </c>
      <c r="D7" s="76" t="s">
        <v>21</v>
      </c>
      <c r="E7" s="98" t="s">
        <v>646</v>
      </c>
      <c r="F7" s="14" t="str">
        <f t="shared" si="0"/>
        <v>11040</v>
      </c>
      <c r="G7" s="15" t="s">
        <v>45</v>
      </c>
      <c r="H7" s="52">
        <v>5</v>
      </c>
      <c r="I7" s="49"/>
    </row>
    <row r="8" spans="1:9" ht="15.6">
      <c r="A8" s="8" t="s">
        <v>640</v>
      </c>
      <c r="B8" s="8" t="s">
        <v>20</v>
      </c>
      <c r="C8" s="79" t="s">
        <v>640</v>
      </c>
      <c r="D8" s="76" t="s">
        <v>21</v>
      </c>
      <c r="E8" s="98" t="s">
        <v>647</v>
      </c>
      <c r="F8" s="14" t="str">
        <f t="shared" si="0"/>
        <v>11050</v>
      </c>
      <c r="G8" s="15" t="s">
        <v>51</v>
      </c>
      <c r="H8" s="52">
        <v>5</v>
      </c>
      <c r="I8" s="49"/>
    </row>
    <row r="9" spans="1:9" ht="15.6">
      <c r="A9" s="8" t="s">
        <v>640</v>
      </c>
      <c r="B9" s="8" t="s">
        <v>20</v>
      </c>
      <c r="C9" s="79" t="s">
        <v>640</v>
      </c>
      <c r="D9" s="76" t="s">
        <v>21</v>
      </c>
      <c r="E9" s="98" t="s">
        <v>648</v>
      </c>
      <c r="F9" s="14" t="str">
        <f t="shared" si="0"/>
        <v>11060</v>
      </c>
      <c r="G9" s="15" t="s">
        <v>57</v>
      </c>
      <c r="H9" s="52">
        <v>5</v>
      </c>
      <c r="I9" s="49"/>
    </row>
    <row r="10" spans="1:9" ht="15.6">
      <c r="A10" s="8" t="s">
        <v>640</v>
      </c>
      <c r="B10" s="8" t="s">
        <v>20</v>
      </c>
      <c r="C10" s="79" t="s">
        <v>640</v>
      </c>
      <c r="D10" s="76" t="s">
        <v>21</v>
      </c>
      <c r="E10" s="98" t="s">
        <v>649</v>
      </c>
      <c r="F10" s="14" t="str">
        <f t="shared" si="0"/>
        <v>11070</v>
      </c>
      <c r="G10" s="15" t="s">
        <v>63</v>
      </c>
      <c r="H10" s="52">
        <v>5</v>
      </c>
      <c r="I10" s="49"/>
    </row>
    <row r="11" spans="1:9" ht="15.6">
      <c r="A11" s="8" t="s">
        <v>640</v>
      </c>
      <c r="B11" s="8" t="s">
        <v>20</v>
      </c>
      <c r="C11" s="79" t="s">
        <v>640</v>
      </c>
      <c r="D11" s="76" t="s">
        <v>21</v>
      </c>
      <c r="E11" s="98" t="s">
        <v>650</v>
      </c>
      <c r="F11" s="14" t="str">
        <f t="shared" si="0"/>
        <v>11080</v>
      </c>
      <c r="G11" s="15" t="s">
        <v>67</v>
      </c>
      <c r="H11" s="52">
        <v>5</v>
      </c>
      <c r="I11" s="49"/>
    </row>
    <row r="12" spans="1:9" ht="15.6">
      <c r="A12" s="8" t="s">
        <v>640</v>
      </c>
      <c r="B12" s="8" t="s">
        <v>20</v>
      </c>
      <c r="C12" s="79" t="s">
        <v>640</v>
      </c>
      <c r="D12" s="76" t="s">
        <v>21</v>
      </c>
      <c r="E12" s="98" t="s">
        <v>651</v>
      </c>
      <c r="F12" s="14" t="str">
        <f t="shared" si="0"/>
        <v>11090</v>
      </c>
      <c r="G12" s="15" t="s">
        <v>71</v>
      </c>
      <c r="H12" s="52">
        <v>5</v>
      </c>
      <c r="I12" s="49"/>
    </row>
    <row r="13" spans="1:9" ht="15.6">
      <c r="A13" s="8" t="s">
        <v>640</v>
      </c>
      <c r="B13" s="8" t="s">
        <v>20</v>
      </c>
      <c r="C13" s="79" t="s">
        <v>640</v>
      </c>
      <c r="D13" s="76" t="s">
        <v>21</v>
      </c>
      <c r="E13" s="98" t="s">
        <v>652</v>
      </c>
      <c r="F13" s="14" t="str">
        <f t="shared" si="0"/>
        <v>11100</v>
      </c>
      <c r="G13" s="15" t="s">
        <v>74</v>
      </c>
      <c r="H13" s="52">
        <v>5</v>
      </c>
      <c r="I13" s="49"/>
    </row>
    <row r="14" spans="1:9" ht="15.6">
      <c r="A14" s="8" t="s">
        <v>640</v>
      </c>
      <c r="B14" s="8" t="s">
        <v>20</v>
      </c>
      <c r="C14" s="79" t="s">
        <v>653</v>
      </c>
      <c r="D14" s="76" t="s">
        <v>29</v>
      </c>
      <c r="E14" s="97" t="s">
        <v>641</v>
      </c>
      <c r="F14" s="77" t="str">
        <f t="shared" si="0"/>
        <v>12000</v>
      </c>
      <c r="G14" s="78" t="s">
        <v>29</v>
      </c>
      <c r="H14" s="79">
        <v>4</v>
      </c>
      <c r="I14" s="41"/>
    </row>
    <row r="15" spans="1:9" ht="15.6">
      <c r="A15" s="8" t="s">
        <v>640</v>
      </c>
      <c r="B15" s="8" t="s">
        <v>20</v>
      </c>
      <c r="C15" s="79" t="s">
        <v>653</v>
      </c>
      <c r="D15" s="76" t="s">
        <v>29</v>
      </c>
      <c r="E15" s="98" t="s">
        <v>643</v>
      </c>
      <c r="F15" s="14" t="str">
        <f t="shared" si="0"/>
        <v>12010</v>
      </c>
      <c r="G15" s="15" t="s">
        <v>77</v>
      </c>
      <c r="H15" s="52">
        <v>5</v>
      </c>
      <c r="I15" s="49"/>
    </row>
    <row r="16" spans="1:9" ht="15.6">
      <c r="A16" s="8" t="s">
        <v>640</v>
      </c>
      <c r="B16" s="8" t="s">
        <v>20</v>
      </c>
      <c r="C16" s="79" t="s">
        <v>653</v>
      </c>
      <c r="D16" s="76" t="s">
        <v>29</v>
      </c>
      <c r="E16" s="98" t="s">
        <v>644</v>
      </c>
      <c r="F16" s="14" t="str">
        <f t="shared" si="0"/>
        <v>12020</v>
      </c>
      <c r="G16" s="15" t="s">
        <v>80</v>
      </c>
      <c r="H16" s="52">
        <v>5</v>
      </c>
      <c r="I16" s="49"/>
    </row>
    <row r="17" spans="1:9" ht="15.6">
      <c r="A17" s="8" t="s">
        <v>640</v>
      </c>
      <c r="B17" s="8" t="s">
        <v>20</v>
      </c>
      <c r="C17" s="79" t="s">
        <v>653</v>
      </c>
      <c r="D17" s="76" t="s">
        <v>29</v>
      </c>
      <c r="E17" s="98" t="s">
        <v>645</v>
      </c>
      <c r="F17" s="14" t="str">
        <f t="shared" si="0"/>
        <v>12030</v>
      </c>
      <c r="G17" s="15" t="s">
        <v>84</v>
      </c>
      <c r="H17" s="52">
        <v>5</v>
      </c>
      <c r="I17" s="49"/>
    </row>
    <row r="18" spans="1:9" ht="15.6">
      <c r="A18" s="8" t="s">
        <v>640</v>
      </c>
      <c r="B18" s="8" t="s">
        <v>20</v>
      </c>
      <c r="C18" s="79" t="s">
        <v>653</v>
      </c>
      <c r="D18" s="76" t="s">
        <v>29</v>
      </c>
      <c r="E18" s="98" t="s">
        <v>646</v>
      </c>
      <c r="F18" s="14" t="str">
        <f t="shared" si="0"/>
        <v>12040</v>
      </c>
      <c r="G18" s="15" t="s">
        <v>90</v>
      </c>
      <c r="H18" s="52">
        <v>5</v>
      </c>
      <c r="I18" s="49"/>
    </row>
    <row r="19" spans="1:9" ht="15.6">
      <c r="A19" s="8" t="s">
        <v>640</v>
      </c>
      <c r="B19" s="8" t="s">
        <v>20</v>
      </c>
      <c r="C19" s="79" t="s">
        <v>653</v>
      </c>
      <c r="D19" s="76" t="s">
        <v>29</v>
      </c>
      <c r="E19" s="98" t="s">
        <v>647</v>
      </c>
      <c r="F19" s="14" t="str">
        <f t="shared" si="0"/>
        <v>12050</v>
      </c>
      <c r="G19" s="15" t="s">
        <v>93</v>
      </c>
      <c r="H19" s="52">
        <v>5</v>
      </c>
      <c r="I19" s="49"/>
    </row>
    <row r="20" spans="1:9" ht="15.6">
      <c r="A20" s="8" t="s">
        <v>640</v>
      </c>
      <c r="B20" s="8" t="s">
        <v>20</v>
      </c>
      <c r="C20" s="79" t="s">
        <v>654</v>
      </c>
      <c r="D20" s="76" t="s">
        <v>55</v>
      </c>
      <c r="E20" s="99" t="s">
        <v>648</v>
      </c>
      <c r="F20" s="14" t="str">
        <f>A20&amp;C20&amp;E20</f>
        <v>16060</v>
      </c>
      <c r="G20" s="15" t="s">
        <v>99</v>
      </c>
      <c r="H20" s="52">
        <v>5</v>
      </c>
      <c r="I20" s="49" t="s">
        <v>655</v>
      </c>
    </row>
    <row r="21" spans="1:9" ht="15.6">
      <c r="A21" s="8" t="s">
        <v>640</v>
      </c>
      <c r="B21" s="8" t="s">
        <v>20</v>
      </c>
      <c r="C21" s="79" t="s">
        <v>653</v>
      </c>
      <c r="D21" s="76" t="s">
        <v>29</v>
      </c>
      <c r="E21" s="99" t="s">
        <v>649</v>
      </c>
      <c r="F21" s="14" t="str">
        <f t="shared" si="0"/>
        <v>12070</v>
      </c>
      <c r="G21" s="15" t="s">
        <v>100</v>
      </c>
      <c r="H21" s="52">
        <v>5</v>
      </c>
      <c r="I21" s="49"/>
    </row>
    <row r="22" spans="1:9" ht="15.6">
      <c r="A22" s="8" t="s">
        <v>640</v>
      </c>
      <c r="B22" s="8" t="s">
        <v>20</v>
      </c>
      <c r="C22" s="79" t="s">
        <v>653</v>
      </c>
      <c r="D22" s="76" t="s">
        <v>29</v>
      </c>
      <c r="E22" s="99" t="s">
        <v>650</v>
      </c>
      <c r="F22" s="14" t="str">
        <f t="shared" si="0"/>
        <v>12080</v>
      </c>
      <c r="G22" s="15" t="s">
        <v>106</v>
      </c>
      <c r="H22" s="52">
        <v>5</v>
      </c>
      <c r="I22" s="49"/>
    </row>
    <row r="23" spans="1:9" ht="15.6">
      <c r="A23" s="8" t="s">
        <v>640</v>
      </c>
      <c r="B23" s="8" t="s">
        <v>20</v>
      </c>
      <c r="C23" s="79" t="s">
        <v>656</v>
      </c>
      <c r="D23" s="76" t="s">
        <v>37</v>
      </c>
      <c r="E23" s="97" t="s">
        <v>641</v>
      </c>
      <c r="F23" s="77" t="str">
        <f t="shared" si="0"/>
        <v>13000</v>
      </c>
      <c r="G23" s="78" t="s">
        <v>37</v>
      </c>
      <c r="H23" s="79">
        <v>4</v>
      </c>
      <c r="I23" s="41"/>
    </row>
    <row r="24" spans="1:9" ht="15.6">
      <c r="A24" s="8" t="s">
        <v>640</v>
      </c>
      <c r="B24" s="8" t="s">
        <v>20</v>
      </c>
      <c r="C24" s="79" t="s">
        <v>656</v>
      </c>
      <c r="D24" s="76" t="s">
        <v>37</v>
      </c>
      <c r="E24" s="98" t="s">
        <v>643</v>
      </c>
      <c r="F24" s="14" t="str">
        <f t="shared" si="0"/>
        <v>13010</v>
      </c>
      <c r="G24" s="15" t="s">
        <v>111</v>
      </c>
      <c r="H24" s="52">
        <v>5</v>
      </c>
      <c r="I24" s="49"/>
    </row>
    <row r="25" spans="1:9" ht="15.6">
      <c r="A25" s="8" t="s">
        <v>640</v>
      </c>
      <c r="B25" s="8" t="s">
        <v>20</v>
      </c>
      <c r="C25" s="79" t="s">
        <v>656</v>
      </c>
      <c r="D25" s="76" t="s">
        <v>37</v>
      </c>
      <c r="E25" s="98" t="s">
        <v>644</v>
      </c>
      <c r="F25" s="14" t="str">
        <f t="shared" si="0"/>
        <v>13020</v>
      </c>
      <c r="G25" s="15" t="s">
        <v>116</v>
      </c>
      <c r="H25" s="52">
        <v>5</v>
      </c>
      <c r="I25" s="49"/>
    </row>
    <row r="26" spans="1:9" ht="15.6">
      <c r="A26" s="8" t="s">
        <v>640</v>
      </c>
      <c r="B26" s="8" t="s">
        <v>20</v>
      </c>
      <c r="C26" s="79" t="s">
        <v>656</v>
      </c>
      <c r="D26" s="76" t="s">
        <v>37</v>
      </c>
      <c r="E26" s="98" t="s">
        <v>645</v>
      </c>
      <c r="F26" s="14" t="str">
        <f t="shared" si="0"/>
        <v>13030</v>
      </c>
      <c r="G26" s="15" t="s">
        <v>122</v>
      </c>
      <c r="H26" s="52">
        <v>5</v>
      </c>
      <c r="I26" s="49"/>
    </row>
    <row r="27" spans="1:9" ht="15.6">
      <c r="A27" s="8" t="s">
        <v>640</v>
      </c>
      <c r="B27" s="8" t="s">
        <v>20</v>
      </c>
      <c r="C27" s="79" t="s">
        <v>656</v>
      </c>
      <c r="D27" s="76" t="s">
        <v>37</v>
      </c>
      <c r="E27" s="98" t="s">
        <v>646</v>
      </c>
      <c r="F27" s="14" t="str">
        <f t="shared" si="0"/>
        <v>13040</v>
      </c>
      <c r="G27" s="15" t="s">
        <v>128</v>
      </c>
      <c r="H27" s="52">
        <v>5</v>
      </c>
      <c r="I27" s="49"/>
    </row>
    <row r="28" spans="1:9" ht="15.6">
      <c r="A28" s="8" t="s">
        <v>640</v>
      </c>
      <c r="B28" s="8" t="s">
        <v>20</v>
      </c>
      <c r="C28" s="79" t="s">
        <v>656</v>
      </c>
      <c r="D28" s="76" t="s">
        <v>37</v>
      </c>
      <c r="E28" s="98" t="s">
        <v>647</v>
      </c>
      <c r="F28" s="14" t="str">
        <f t="shared" si="0"/>
        <v>13050</v>
      </c>
      <c r="G28" s="15" t="s">
        <v>134</v>
      </c>
      <c r="H28" s="52">
        <v>5</v>
      </c>
      <c r="I28" s="49"/>
    </row>
    <row r="29" spans="1:9" ht="15.6">
      <c r="A29" s="8" t="s">
        <v>640</v>
      </c>
      <c r="B29" s="8" t="s">
        <v>20</v>
      </c>
      <c r="C29" s="79" t="s">
        <v>656</v>
      </c>
      <c r="D29" s="76" t="s">
        <v>37</v>
      </c>
      <c r="E29" s="98" t="s">
        <v>648</v>
      </c>
      <c r="F29" s="14" t="str">
        <f t="shared" si="0"/>
        <v>13060</v>
      </c>
      <c r="G29" s="15" t="s">
        <v>139</v>
      </c>
      <c r="H29" s="52">
        <v>5</v>
      </c>
      <c r="I29" s="49"/>
    </row>
    <row r="30" spans="1:9" ht="15.6">
      <c r="A30" s="8" t="s">
        <v>640</v>
      </c>
      <c r="B30" s="8" t="s">
        <v>20</v>
      </c>
      <c r="C30" s="79" t="s">
        <v>656</v>
      </c>
      <c r="D30" s="76" t="s">
        <v>37</v>
      </c>
      <c r="E30" s="98" t="s">
        <v>649</v>
      </c>
      <c r="F30" s="14" t="str">
        <f t="shared" si="0"/>
        <v>13070</v>
      </c>
      <c r="G30" s="15" t="s">
        <v>144</v>
      </c>
      <c r="H30" s="52">
        <v>5</v>
      </c>
      <c r="I30" s="49"/>
    </row>
    <row r="31" spans="1:9" ht="15.6">
      <c r="A31" s="8" t="s">
        <v>640</v>
      </c>
      <c r="B31" s="8" t="s">
        <v>20</v>
      </c>
      <c r="C31" s="79" t="s">
        <v>656</v>
      </c>
      <c r="D31" s="76" t="s">
        <v>37</v>
      </c>
      <c r="E31" s="98" t="s">
        <v>650</v>
      </c>
      <c r="F31" s="14" t="str">
        <f t="shared" si="0"/>
        <v>13080</v>
      </c>
      <c r="G31" s="15" t="s">
        <v>149</v>
      </c>
      <c r="H31" s="52">
        <v>5</v>
      </c>
      <c r="I31" s="49"/>
    </row>
    <row r="32" spans="1:9" ht="15.6">
      <c r="A32" s="8" t="s">
        <v>640</v>
      </c>
      <c r="B32" s="8" t="s">
        <v>20</v>
      </c>
      <c r="C32" s="79" t="s">
        <v>657</v>
      </c>
      <c r="D32" s="76" t="s">
        <v>43</v>
      </c>
      <c r="E32" s="97" t="s">
        <v>641</v>
      </c>
      <c r="F32" s="77" t="str">
        <f t="shared" si="0"/>
        <v>14000</v>
      </c>
      <c r="G32" s="78" t="s">
        <v>43</v>
      </c>
      <c r="H32" s="79">
        <v>4</v>
      </c>
      <c r="I32" s="41"/>
    </row>
    <row r="33" spans="1:9" ht="15.6">
      <c r="A33" s="8" t="s">
        <v>640</v>
      </c>
      <c r="B33" s="8" t="s">
        <v>20</v>
      </c>
      <c r="C33" s="79" t="s">
        <v>657</v>
      </c>
      <c r="D33" s="76" t="s">
        <v>43</v>
      </c>
      <c r="E33" s="98" t="s">
        <v>643</v>
      </c>
      <c r="F33" s="14" t="str">
        <f t="shared" si="0"/>
        <v>14010</v>
      </c>
      <c r="G33" s="15" t="s">
        <v>154</v>
      </c>
      <c r="H33" s="52">
        <v>5</v>
      </c>
      <c r="I33" s="49"/>
    </row>
    <row r="34" spans="1:9" ht="15.6">
      <c r="A34" s="8" t="s">
        <v>640</v>
      </c>
      <c r="B34" s="8" t="s">
        <v>20</v>
      </c>
      <c r="C34" s="79" t="s">
        <v>657</v>
      </c>
      <c r="D34" s="76" t="s">
        <v>43</v>
      </c>
      <c r="E34" s="98" t="s">
        <v>644</v>
      </c>
      <c r="F34" s="14" t="str">
        <f t="shared" si="0"/>
        <v>14020</v>
      </c>
      <c r="G34" s="15" t="s">
        <v>159</v>
      </c>
      <c r="H34" s="52">
        <v>5</v>
      </c>
      <c r="I34" s="49"/>
    </row>
    <row r="35" spans="1:9" ht="15.6">
      <c r="A35" s="8" t="s">
        <v>640</v>
      </c>
      <c r="B35" s="8" t="s">
        <v>20</v>
      </c>
      <c r="C35" s="79" t="s">
        <v>657</v>
      </c>
      <c r="D35" s="76" t="s">
        <v>43</v>
      </c>
      <c r="E35" s="98" t="s">
        <v>645</v>
      </c>
      <c r="F35" s="14" t="str">
        <f t="shared" si="0"/>
        <v>14030</v>
      </c>
      <c r="G35" s="15" t="s">
        <v>164</v>
      </c>
      <c r="H35" s="52">
        <v>5</v>
      </c>
      <c r="I35" s="49"/>
    </row>
    <row r="36" spans="1:9" ht="15.6">
      <c r="A36" s="8" t="s">
        <v>640</v>
      </c>
      <c r="B36" s="8" t="s">
        <v>20</v>
      </c>
      <c r="C36" s="79" t="s">
        <v>657</v>
      </c>
      <c r="D36" s="76" t="s">
        <v>43</v>
      </c>
      <c r="E36" s="98" t="s">
        <v>646</v>
      </c>
      <c r="F36" s="14" t="str">
        <f t="shared" si="0"/>
        <v>14040</v>
      </c>
      <c r="G36" s="15" t="s">
        <v>168</v>
      </c>
      <c r="H36" s="52">
        <v>5</v>
      </c>
      <c r="I36" s="49"/>
    </row>
    <row r="37" spans="1:9" ht="15.6">
      <c r="A37" s="8" t="s">
        <v>640</v>
      </c>
      <c r="B37" s="8" t="s">
        <v>20</v>
      </c>
      <c r="C37" s="79" t="s">
        <v>657</v>
      </c>
      <c r="D37" s="76" t="s">
        <v>43</v>
      </c>
      <c r="E37" s="98" t="s">
        <v>647</v>
      </c>
      <c r="F37" s="14" t="str">
        <f t="shared" si="0"/>
        <v>14050</v>
      </c>
      <c r="G37" s="15" t="s">
        <v>172</v>
      </c>
      <c r="H37" s="52">
        <v>5</v>
      </c>
      <c r="I37" s="49"/>
    </row>
    <row r="38" spans="1:9" ht="15.6">
      <c r="A38" s="8" t="s">
        <v>640</v>
      </c>
      <c r="B38" s="8" t="s">
        <v>20</v>
      </c>
      <c r="C38" s="79" t="s">
        <v>657</v>
      </c>
      <c r="D38" s="76" t="s">
        <v>43</v>
      </c>
      <c r="E38" s="98" t="s">
        <v>648</v>
      </c>
      <c r="F38" s="14" t="str">
        <f t="shared" si="0"/>
        <v>14060</v>
      </c>
      <c r="G38" s="15" t="s">
        <v>177</v>
      </c>
      <c r="H38" s="52">
        <v>5</v>
      </c>
      <c r="I38" s="49"/>
    </row>
    <row r="39" spans="1:9" ht="15.6">
      <c r="A39" s="8" t="s">
        <v>640</v>
      </c>
      <c r="B39" s="8" t="s">
        <v>20</v>
      </c>
      <c r="C39" s="79" t="s">
        <v>657</v>
      </c>
      <c r="D39" s="76" t="s">
        <v>43</v>
      </c>
      <c r="E39" s="98" t="s">
        <v>649</v>
      </c>
      <c r="F39" s="14" t="str">
        <f t="shared" si="0"/>
        <v>14070</v>
      </c>
      <c r="G39" s="15" t="s">
        <v>181</v>
      </c>
      <c r="H39" s="52">
        <v>5</v>
      </c>
      <c r="I39" s="49"/>
    </row>
    <row r="40" spans="1:9" ht="15.6">
      <c r="A40" s="8" t="s">
        <v>640</v>
      </c>
      <c r="B40" s="8" t="s">
        <v>20</v>
      </c>
      <c r="C40" s="79" t="s">
        <v>657</v>
      </c>
      <c r="D40" s="76" t="s">
        <v>43</v>
      </c>
      <c r="E40" s="98" t="s">
        <v>650</v>
      </c>
      <c r="F40" s="14" t="str">
        <f t="shared" si="0"/>
        <v>14080</v>
      </c>
      <c r="G40" s="15" t="s">
        <v>186</v>
      </c>
      <c r="H40" s="52">
        <v>5</v>
      </c>
      <c r="I40" s="49"/>
    </row>
    <row r="41" spans="1:9" ht="15.6">
      <c r="A41" s="8" t="s">
        <v>640</v>
      </c>
      <c r="B41" s="8" t="s">
        <v>20</v>
      </c>
      <c r="C41" s="79" t="s">
        <v>657</v>
      </c>
      <c r="D41" s="76" t="s">
        <v>43</v>
      </c>
      <c r="E41" s="98" t="s">
        <v>651</v>
      </c>
      <c r="F41" s="14" t="str">
        <f t="shared" si="0"/>
        <v>14090</v>
      </c>
      <c r="G41" s="15" t="s">
        <v>190</v>
      </c>
      <c r="H41" s="52">
        <v>5</v>
      </c>
      <c r="I41" s="49"/>
    </row>
    <row r="42" spans="1:9" ht="15.6">
      <c r="A42" s="8" t="s">
        <v>640</v>
      </c>
      <c r="B42" s="8" t="s">
        <v>20</v>
      </c>
      <c r="C42" s="79" t="s">
        <v>657</v>
      </c>
      <c r="D42" s="76" t="s">
        <v>43</v>
      </c>
      <c r="E42" s="98" t="s">
        <v>652</v>
      </c>
      <c r="F42" s="14" t="str">
        <f t="shared" si="0"/>
        <v>14100</v>
      </c>
      <c r="G42" s="15" t="s">
        <v>193</v>
      </c>
      <c r="H42" s="52">
        <v>5</v>
      </c>
      <c r="I42" s="49"/>
    </row>
    <row r="43" spans="1:9" ht="15.6">
      <c r="A43" s="8" t="s">
        <v>640</v>
      </c>
      <c r="B43" s="8" t="s">
        <v>20</v>
      </c>
      <c r="C43" s="79" t="s">
        <v>657</v>
      </c>
      <c r="D43" s="76" t="s">
        <v>43</v>
      </c>
      <c r="E43" s="98" t="s">
        <v>658</v>
      </c>
      <c r="F43" s="14" t="str">
        <f t="shared" si="0"/>
        <v>14110</v>
      </c>
      <c r="G43" s="15" t="s">
        <v>197</v>
      </c>
      <c r="H43" s="52">
        <v>5</v>
      </c>
      <c r="I43" s="49"/>
    </row>
    <row r="44" spans="1:9" ht="15.6">
      <c r="A44" s="8" t="s">
        <v>640</v>
      </c>
      <c r="B44" s="8" t="s">
        <v>20</v>
      </c>
      <c r="C44" s="79" t="s">
        <v>657</v>
      </c>
      <c r="D44" s="76" t="s">
        <v>43</v>
      </c>
      <c r="E44" s="98" t="s">
        <v>659</v>
      </c>
      <c r="F44" s="14" t="str">
        <f t="shared" si="0"/>
        <v>14120</v>
      </c>
      <c r="G44" s="15" t="s">
        <v>200</v>
      </c>
      <c r="H44" s="52">
        <v>5</v>
      </c>
      <c r="I44" s="49"/>
    </row>
    <row r="45" spans="1:9" ht="15.6">
      <c r="A45" s="8" t="s">
        <v>640</v>
      </c>
      <c r="B45" s="8" t="s">
        <v>20</v>
      </c>
      <c r="C45" s="79" t="s">
        <v>657</v>
      </c>
      <c r="D45" s="76" t="s">
        <v>43</v>
      </c>
      <c r="E45" s="98" t="s">
        <v>660</v>
      </c>
      <c r="F45" s="14" t="str">
        <f t="shared" si="0"/>
        <v>14130</v>
      </c>
      <c r="G45" s="15" t="s">
        <v>205</v>
      </c>
      <c r="H45" s="52">
        <v>5</v>
      </c>
      <c r="I45" s="49"/>
    </row>
    <row r="46" spans="1:9" ht="15.6">
      <c r="A46" s="8" t="s">
        <v>640</v>
      </c>
      <c r="B46" s="8" t="s">
        <v>20</v>
      </c>
      <c r="C46" s="79" t="s">
        <v>657</v>
      </c>
      <c r="D46" s="76" t="s">
        <v>43</v>
      </c>
      <c r="E46" s="98" t="s">
        <v>661</v>
      </c>
      <c r="F46" s="14" t="str">
        <f t="shared" si="0"/>
        <v>14140</v>
      </c>
      <c r="G46" s="15" t="s">
        <v>209</v>
      </c>
      <c r="H46" s="52">
        <v>5</v>
      </c>
      <c r="I46" s="49"/>
    </row>
    <row r="47" spans="1:9" ht="15.6">
      <c r="A47" s="8" t="s">
        <v>640</v>
      </c>
      <c r="B47" s="8" t="s">
        <v>20</v>
      </c>
      <c r="C47" s="79" t="s">
        <v>662</v>
      </c>
      <c r="D47" s="76" t="s">
        <v>49</v>
      </c>
      <c r="E47" s="97" t="s">
        <v>641</v>
      </c>
      <c r="F47" s="77" t="str">
        <f t="shared" si="0"/>
        <v>15000</v>
      </c>
      <c r="G47" s="78" t="s">
        <v>49</v>
      </c>
      <c r="H47" s="79">
        <v>4</v>
      </c>
      <c r="I47" s="41"/>
    </row>
    <row r="48" spans="1:9" ht="15.6">
      <c r="A48" s="8" t="s">
        <v>640</v>
      </c>
      <c r="B48" s="8" t="s">
        <v>20</v>
      </c>
      <c r="C48" s="79" t="s">
        <v>662</v>
      </c>
      <c r="D48" s="76" t="s">
        <v>49</v>
      </c>
      <c r="E48" s="98" t="s">
        <v>643</v>
      </c>
      <c r="F48" s="14" t="str">
        <f t="shared" si="0"/>
        <v>15010</v>
      </c>
      <c r="G48" s="15" t="s">
        <v>213</v>
      </c>
      <c r="H48" s="52">
        <v>5</v>
      </c>
      <c r="I48" s="49"/>
    </row>
    <row r="49" spans="1:9" ht="15.6">
      <c r="A49" s="8" t="s">
        <v>640</v>
      </c>
      <c r="B49" s="8" t="s">
        <v>20</v>
      </c>
      <c r="C49" s="79" t="s">
        <v>662</v>
      </c>
      <c r="D49" s="76" t="s">
        <v>49</v>
      </c>
      <c r="E49" s="98" t="s">
        <v>644</v>
      </c>
      <c r="F49" s="14" t="str">
        <f t="shared" si="0"/>
        <v>15020</v>
      </c>
      <c r="G49" s="15" t="s">
        <v>218</v>
      </c>
      <c r="H49" s="52">
        <v>5</v>
      </c>
      <c r="I49" s="49"/>
    </row>
    <row r="50" spans="1:9" ht="15.6">
      <c r="A50" s="8" t="s">
        <v>640</v>
      </c>
      <c r="B50" s="8" t="s">
        <v>20</v>
      </c>
      <c r="C50" s="79" t="s">
        <v>662</v>
      </c>
      <c r="D50" s="76" t="s">
        <v>49</v>
      </c>
      <c r="E50" s="98" t="s">
        <v>645</v>
      </c>
      <c r="F50" s="14" t="str">
        <f t="shared" si="0"/>
        <v>15030</v>
      </c>
      <c r="G50" s="15" t="s">
        <v>223</v>
      </c>
      <c r="H50" s="52">
        <v>5</v>
      </c>
      <c r="I50" s="49"/>
    </row>
    <row r="51" spans="1:9" ht="15.6">
      <c r="A51" s="8" t="s">
        <v>640</v>
      </c>
      <c r="B51" s="8" t="s">
        <v>20</v>
      </c>
      <c r="C51" s="79" t="s">
        <v>662</v>
      </c>
      <c r="D51" s="76" t="s">
        <v>49</v>
      </c>
      <c r="E51" s="98" t="s">
        <v>646</v>
      </c>
      <c r="F51" s="14" t="str">
        <f t="shared" si="0"/>
        <v>15040</v>
      </c>
      <c r="G51" s="15" t="s">
        <v>227</v>
      </c>
      <c r="H51" s="52">
        <v>5</v>
      </c>
      <c r="I51" s="49"/>
    </row>
    <row r="52" spans="1:9" ht="15.6">
      <c r="A52" s="8" t="s">
        <v>640</v>
      </c>
      <c r="B52" s="8" t="s">
        <v>20</v>
      </c>
      <c r="C52" s="79" t="s">
        <v>662</v>
      </c>
      <c r="D52" s="76" t="s">
        <v>49</v>
      </c>
      <c r="E52" s="98" t="s">
        <v>647</v>
      </c>
      <c r="F52" s="14" t="str">
        <f t="shared" si="0"/>
        <v>15050</v>
      </c>
      <c r="G52" s="15" t="s">
        <v>231</v>
      </c>
      <c r="H52" s="52">
        <v>5</v>
      </c>
      <c r="I52" s="49"/>
    </row>
    <row r="53" spans="1:9" ht="15.6">
      <c r="A53" s="8" t="s">
        <v>640</v>
      </c>
      <c r="B53" s="8" t="s">
        <v>20</v>
      </c>
      <c r="C53" s="79" t="s">
        <v>662</v>
      </c>
      <c r="D53" s="76" t="s">
        <v>49</v>
      </c>
      <c r="E53" s="98" t="s">
        <v>648</v>
      </c>
      <c r="F53" s="14" t="str">
        <f t="shared" si="0"/>
        <v>15060</v>
      </c>
      <c r="G53" s="15" t="s">
        <v>236</v>
      </c>
      <c r="H53" s="52">
        <v>5</v>
      </c>
      <c r="I53" s="49"/>
    </row>
    <row r="54" spans="1:9" ht="15.6">
      <c r="A54" s="8" t="s">
        <v>640</v>
      </c>
      <c r="B54" s="8" t="s">
        <v>20</v>
      </c>
      <c r="C54" s="79" t="s">
        <v>662</v>
      </c>
      <c r="D54" s="76" t="s">
        <v>49</v>
      </c>
      <c r="E54" s="98" t="s">
        <v>649</v>
      </c>
      <c r="F54" s="14" t="str">
        <f t="shared" si="0"/>
        <v>15070</v>
      </c>
      <c r="G54" s="15" t="s">
        <v>239</v>
      </c>
      <c r="H54" s="52">
        <v>5</v>
      </c>
      <c r="I54" s="49"/>
    </row>
    <row r="55" spans="1:9" ht="15.6">
      <c r="A55" s="8" t="s">
        <v>640</v>
      </c>
      <c r="B55" s="8" t="s">
        <v>20</v>
      </c>
      <c r="C55" s="79" t="s">
        <v>662</v>
      </c>
      <c r="D55" s="76" t="s">
        <v>49</v>
      </c>
      <c r="E55" s="98" t="s">
        <v>650</v>
      </c>
      <c r="F55" s="14" t="str">
        <f t="shared" si="0"/>
        <v>15080</v>
      </c>
      <c r="G55" s="15" t="s">
        <v>242</v>
      </c>
      <c r="H55" s="52">
        <v>5</v>
      </c>
      <c r="I55" s="49"/>
    </row>
    <row r="56" spans="1:9" ht="15.6">
      <c r="A56" s="8" t="s">
        <v>640</v>
      </c>
      <c r="B56" s="8" t="s">
        <v>20</v>
      </c>
      <c r="C56" s="79" t="s">
        <v>662</v>
      </c>
      <c r="D56" s="76" t="s">
        <v>49</v>
      </c>
      <c r="E56" s="98" t="s">
        <v>651</v>
      </c>
      <c r="F56" s="14" t="str">
        <f t="shared" si="0"/>
        <v>15090</v>
      </c>
      <c r="G56" s="15" t="s">
        <v>245</v>
      </c>
      <c r="H56" s="52">
        <v>5</v>
      </c>
      <c r="I56" s="49"/>
    </row>
    <row r="57" spans="1:9" ht="15.6">
      <c r="A57" s="80"/>
      <c r="B57" s="80" t="s">
        <v>20</v>
      </c>
      <c r="C57" s="81"/>
      <c r="D57" s="82" t="s">
        <v>55</v>
      </c>
      <c r="E57" s="100"/>
      <c r="F57" s="84" t="str">
        <f t="shared" si="0"/>
        <v/>
      </c>
      <c r="G57" s="83" t="s">
        <v>55</v>
      </c>
      <c r="H57" s="81">
        <v>4</v>
      </c>
      <c r="I57" s="85" t="s">
        <v>663</v>
      </c>
    </row>
    <row r="58" spans="1:9" ht="15.6">
      <c r="A58" s="8" t="s">
        <v>640</v>
      </c>
      <c r="B58" s="8" t="s">
        <v>20</v>
      </c>
      <c r="C58" s="79">
        <v>6</v>
      </c>
      <c r="D58" s="76" t="s">
        <v>61</v>
      </c>
      <c r="E58" s="97" t="s">
        <v>641</v>
      </c>
      <c r="F58" s="77" t="str">
        <f t="shared" si="0"/>
        <v>16000</v>
      </c>
      <c r="G58" s="78" t="s">
        <v>61</v>
      </c>
      <c r="H58" s="79">
        <v>4</v>
      </c>
      <c r="I58" s="41"/>
    </row>
    <row r="59" spans="1:9" ht="15.6">
      <c r="A59" s="8" t="s">
        <v>640</v>
      </c>
      <c r="B59" s="8" t="s">
        <v>20</v>
      </c>
      <c r="C59" s="79">
        <v>6</v>
      </c>
      <c r="D59" s="76" t="s">
        <v>61</v>
      </c>
      <c r="E59" s="98" t="s">
        <v>643</v>
      </c>
      <c r="F59" s="14" t="str">
        <f t="shared" si="0"/>
        <v>16010</v>
      </c>
      <c r="G59" s="15" t="s">
        <v>249</v>
      </c>
      <c r="H59" s="52">
        <v>5</v>
      </c>
      <c r="I59" s="49"/>
    </row>
    <row r="60" spans="1:9" ht="15.6">
      <c r="A60" s="8" t="s">
        <v>640</v>
      </c>
      <c r="B60" s="8" t="s">
        <v>20</v>
      </c>
      <c r="C60" s="79">
        <v>6</v>
      </c>
      <c r="D60" s="76" t="s">
        <v>61</v>
      </c>
      <c r="E60" s="98" t="s">
        <v>644</v>
      </c>
      <c r="F60" s="14" t="str">
        <f t="shared" si="0"/>
        <v>16020</v>
      </c>
      <c r="G60" s="15" t="s">
        <v>131</v>
      </c>
      <c r="H60" s="52">
        <v>5</v>
      </c>
      <c r="I60" s="49"/>
    </row>
    <row r="61" spans="1:9" ht="15.6">
      <c r="A61" s="8" t="s">
        <v>640</v>
      </c>
      <c r="B61" s="8" t="s">
        <v>20</v>
      </c>
      <c r="C61" s="79">
        <v>6</v>
      </c>
      <c r="D61" s="76" t="s">
        <v>61</v>
      </c>
      <c r="E61" s="98" t="s">
        <v>645</v>
      </c>
      <c r="F61" s="14" t="str">
        <f t="shared" si="0"/>
        <v>16030</v>
      </c>
      <c r="G61" s="15" t="s">
        <v>254</v>
      </c>
      <c r="H61" s="52">
        <v>5</v>
      </c>
      <c r="I61" s="49"/>
    </row>
    <row r="62" spans="1:9" ht="15.6">
      <c r="A62" s="8" t="s">
        <v>640</v>
      </c>
      <c r="B62" s="8" t="s">
        <v>20</v>
      </c>
      <c r="C62" s="79">
        <v>7</v>
      </c>
      <c r="D62" s="76" t="s">
        <v>65</v>
      </c>
      <c r="E62" s="97" t="s">
        <v>641</v>
      </c>
      <c r="F62" s="77" t="str">
        <f t="shared" si="0"/>
        <v>17000</v>
      </c>
      <c r="G62" s="78" t="s">
        <v>65</v>
      </c>
      <c r="H62" s="79">
        <v>4</v>
      </c>
      <c r="I62" s="41"/>
    </row>
    <row r="63" spans="1:9" ht="15.6">
      <c r="A63" s="8" t="s">
        <v>640</v>
      </c>
      <c r="B63" s="8" t="s">
        <v>20</v>
      </c>
      <c r="C63" s="79">
        <v>7</v>
      </c>
      <c r="D63" s="76" t="s">
        <v>65</v>
      </c>
      <c r="E63" s="98" t="s">
        <v>643</v>
      </c>
      <c r="F63" s="14" t="str">
        <f t="shared" si="0"/>
        <v>17010</v>
      </c>
      <c r="G63" s="15" t="s">
        <v>258</v>
      </c>
      <c r="H63" s="52">
        <v>5</v>
      </c>
      <c r="I63" s="49"/>
    </row>
    <row r="64" spans="1:9" ht="15.6">
      <c r="A64" s="8" t="s">
        <v>640</v>
      </c>
      <c r="B64" s="8" t="s">
        <v>20</v>
      </c>
      <c r="C64" s="79">
        <v>7</v>
      </c>
      <c r="D64" s="76" t="s">
        <v>65</v>
      </c>
      <c r="E64" s="98" t="s">
        <v>644</v>
      </c>
      <c r="F64" s="14" t="str">
        <f>A64&amp;C64&amp;E64</f>
        <v>17020</v>
      </c>
      <c r="G64" s="15" t="s">
        <v>247</v>
      </c>
      <c r="H64" s="52">
        <v>5</v>
      </c>
      <c r="I64" s="49" t="s">
        <v>655</v>
      </c>
    </row>
    <row r="65" spans="1:9" ht="15.6">
      <c r="A65" s="8" t="s">
        <v>640</v>
      </c>
      <c r="B65" s="8" t="s">
        <v>20</v>
      </c>
      <c r="C65" s="79">
        <v>7</v>
      </c>
      <c r="D65" s="76" t="s">
        <v>65</v>
      </c>
      <c r="E65" s="98" t="s">
        <v>645</v>
      </c>
      <c r="F65" s="14" t="str">
        <f>A65&amp;C65&amp;E65</f>
        <v>17030</v>
      </c>
      <c r="G65" s="15" t="s">
        <v>255</v>
      </c>
      <c r="H65" s="52">
        <v>5</v>
      </c>
      <c r="I65" s="49" t="s">
        <v>655</v>
      </c>
    </row>
    <row r="66" spans="1:9" ht="15.6">
      <c r="A66" s="8" t="s">
        <v>640</v>
      </c>
      <c r="B66" s="8" t="s">
        <v>20</v>
      </c>
      <c r="C66" s="79">
        <v>7</v>
      </c>
      <c r="D66" s="76" t="s">
        <v>65</v>
      </c>
      <c r="E66" s="98" t="s">
        <v>646</v>
      </c>
      <c r="F66" s="14" t="str">
        <f t="shared" si="0"/>
        <v>17040</v>
      </c>
      <c r="G66" s="15" t="s">
        <v>265</v>
      </c>
      <c r="H66" s="52">
        <v>5</v>
      </c>
      <c r="I66" s="49"/>
    </row>
    <row r="67" spans="1:9" ht="15.6">
      <c r="A67" s="8" t="s">
        <v>640</v>
      </c>
      <c r="B67" s="8" t="s">
        <v>20</v>
      </c>
      <c r="C67" s="79">
        <v>7</v>
      </c>
      <c r="D67" s="76" t="s">
        <v>65</v>
      </c>
      <c r="E67" s="98" t="s">
        <v>647</v>
      </c>
      <c r="F67" s="14" t="str">
        <f t="shared" ref="F67:F131" si="1">A67&amp;C67&amp;E67</f>
        <v>17050</v>
      </c>
      <c r="G67" s="15" t="s">
        <v>268</v>
      </c>
      <c r="H67" s="52">
        <v>5</v>
      </c>
      <c r="I67" s="49"/>
    </row>
    <row r="68" spans="1:9" ht="15.6">
      <c r="A68" s="8" t="s">
        <v>640</v>
      </c>
      <c r="B68" s="8" t="s">
        <v>20</v>
      </c>
      <c r="C68" s="79">
        <v>7</v>
      </c>
      <c r="D68" s="76" t="s">
        <v>65</v>
      </c>
      <c r="E68" s="98" t="s">
        <v>648</v>
      </c>
      <c r="F68" s="14" t="str">
        <f t="shared" si="1"/>
        <v>17060</v>
      </c>
      <c r="G68" s="15" t="s">
        <v>271</v>
      </c>
      <c r="H68" s="52">
        <v>5</v>
      </c>
      <c r="I68" s="49" t="s">
        <v>664</v>
      </c>
    </row>
    <row r="69" spans="1:9" ht="15.6">
      <c r="A69" s="8" t="s">
        <v>640</v>
      </c>
      <c r="B69" s="8" t="s">
        <v>20</v>
      </c>
      <c r="C69" s="79">
        <v>7</v>
      </c>
      <c r="D69" s="76" t="s">
        <v>65</v>
      </c>
      <c r="E69" s="98" t="s">
        <v>649</v>
      </c>
      <c r="F69" s="14" t="str">
        <f>A69&amp;C69&amp;E69</f>
        <v>17070</v>
      </c>
      <c r="G69" s="15" t="s">
        <v>251</v>
      </c>
      <c r="H69" s="52">
        <v>5</v>
      </c>
      <c r="I69" s="49" t="s">
        <v>655</v>
      </c>
    </row>
    <row r="70" spans="1:9" ht="15.6">
      <c r="A70" s="8" t="s">
        <v>640</v>
      </c>
      <c r="B70" s="8" t="s">
        <v>20</v>
      </c>
      <c r="C70" s="79">
        <v>7</v>
      </c>
      <c r="D70" s="76" t="s">
        <v>65</v>
      </c>
      <c r="E70" s="98" t="s">
        <v>650</v>
      </c>
      <c r="F70" s="14" t="str">
        <f t="shared" si="1"/>
        <v>17080</v>
      </c>
      <c r="G70" s="15" t="s">
        <v>275</v>
      </c>
      <c r="H70" s="52">
        <v>5</v>
      </c>
      <c r="I70" s="49"/>
    </row>
    <row r="71" spans="1:9" ht="15.6">
      <c r="A71" s="8" t="s">
        <v>640</v>
      </c>
      <c r="B71" s="8" t="s">
        <v>20</v>
      </c>
      <c r="C71" s="79">
        <v>7</v>
      </c>
      <c r="D71" s="76" t="s">
        <v>65</v>
      </c>
      <c r="E71" s="98" t="s">
        <v>651</v>
      </c>
      <c r="F71" s="14" t="str">
        <f t="shared" si="1"/>
        <v>17090</v>
      </c>
      <c r="G71" s="15" t="s">
        <v>277</v>
      </c>
      <c r="H71" s="52">
        <v>5</v>
      </c>
      <c r="I71" s="49"/>
    </row>
    <row r="72" spans="1:9" ht="15.6">
      <c r="A72" s="8" t="s">
        <v>640</v>
      </c>
      <c r="B72" s="8" t="s">
        <v>20</v>
      </c>
      <c r="C72" s="79">
        <v>7</v>
      </c>
      <c r="D72" s="76" t="s">
        <v>65</v>
      </c>
      <c r="E72" s="98" t="s">
        <v>652</v>
      </c>
      <c r="F72" s="14" t="str">
        <f t="shared" si="1"/>
        <v>17100</v>
      </c>
      <c r="G72" s="15" t="s">
        <v>279</v>
      </c>
      <c r="H72" s="52">
        <v>5</v>
      </c>
      <c r="I72" s="49"/>
    </row>
    <row r="73" spans="1:9" ht="15.6">
      <c r="A73" s="8" t="s">
        <v>640</v>
      </c>
      <c r="B73" s="8" t="s">
        <v>20</v>
      </c>
      <c r="C73" s="79">
        <v>7</v>
      </c>
      <c r="D73" s="76" t="s">
        <v>65</v>
      </c>
      <c r="E73" s="98" t="s">
        <v>658</v>
      </c>
      <c r="F73" s="14" t="str">
        <f t="shared" si="1"/>
        <v>17110</v>
      </c>
      <c r="G73" s="15" t="s">
        <v>282</v>
      </c>
      <c r="H73" s="52">
        <v>5</v>
      </c>
      <c r="I73" s="49"/>
    </row>
    <row r="74" spans="1:9" ht="15.6">
      <c r="A74" s="8" t="s">
        <v>640</v>
      </c>
      <c r="B74" s="8" t="s">
        <v>20</v>
      </c>
      <c r="C74" s="79">
        <v>7</v>
      </c>
      <c r="D74" s="76" t="s">
        <v>65</v>
      </c>
      <c r="E74" s="98" t="s">
        <v>659</v>
      </c>
      <c r="F74" s="14" t="str">
        <f t="shared" si="1"/>
        <v>17120</v>
      </c>
      <c r="G74" s="15" t="s">
        <v>285</v>
      </c>
      <c r="H74" s="52">
        <v>5</v>
      </c>
      <c r="I74" s="49"/>
    </row>
    <row r="75" spans="1:9" ht="15.6">
      <c r="A75" s="8" t="s">
        <v>640</v>
      </c>
      <c r="B75" s="8" t="s">
        <v>20</v>
      </c>
      <c r="C75" s="79">
        <v>7</v>
      </c>
      <c r="D75" s="76" t="s">
        <v>65</v>
      </c>
      <c r="E75" s="98" t="s">
        <v>660</v>
      </c>
      <c r="F75" s="14" t="str">
        <f t="shared" si="1"/>
        <v>17130</v>
      </c>
      <c r="G75" s="15" t="s">
        <v>288</v>
      </c>
      <c r="H75" s="52">
        <v>5</v>
      </c>
      <c r="I75" s="49"/>
    </row>
    <row r="76" spans="1:9" ht="15.6">
      <c r="A76" s="8" t="s">
        <v>640</v>
      </c>
      <c r="B76" s="8" t="s">
        <v>20</v>
      </c>
      <c r="C76" s="79">
        <v>7</v>
      </c>
      <c r="D76" s="76" t="s">
        <v>65</v>
      </c>
      <c r="E76" s="98" t="s">
        <v>661</v>
      </c>
      <c r="F76" s="14" t="str">
        <f t="shared" si="1"/>
        <v>17140</v>
      </c>
      <c r="G76" s="15" t="s">
        <v>291</v>
      </c>
      <c r="H76" s="52">
        <v>5</v>
      </c>
      <c r="I76" s="49"/>
    </row>
    <row r="77" spans="1:9" ht="15.6">
      <c r="A77" s="8" t="s">
        <v>640</v>
      </c>
      <c r="B77" s="8" t="s">
        <v>20</v>
      </c>
      <c r="C77" s="79">
        <v>7</v>
      </c>
      <c r="D77" s="76" t="s">
        <v>65</v>
      </c>
      <c r="E77" s="98" t="s">
        <v>665</v>
      </c>
      <c r="F77" s="14" t="str">
        <f t="shared" si="1"/>
        <v>17150</v>
      </c>
      <c r="G77" s="15" t="s">
        <v>294</v>
      </c>
      <c r="H77" s="52">
        <v>5</v>
      </c>
      <c r="I77" s="49"/>
    </row>
    <row r="78" spans="1:9" ht="15.6">
      <c r="A78" s="8" t="s">
        <v>640</v>
      </c>
      <c r="B78" s="8" t="s">
        <v>20</v>
      </c>
      <c r="C78" s="79">
        <v>7</v>
      </c>
      <c r="D78" s="76" t="s">
        <v>65</v>
      </c>
      <c r="E78" s="99" t="s">
        <v>666</v>
      </c>
      <c r="F78" s="14" t="str">
        <f t="shared" si="1"/>
        <v>17160</v>
      </c>
      <c r="G78" s="15" t="s">
        <v>297</v>
      </c>
      <c r="H78" s="52">
        <v>5</v>
      </c>
      <c r="I78" s="49"/>
    </row>
    <row r="79" spans="1:9" ht="15.6">
      <c r="A79" s="8" t="s">
        <v>640</v>
      </c>
      <c r="B79" s="8" t="s">
        <v>20</v>
      </c>
      <c r="C79" s="79">
        <v>7</v>
      </c>
      <c r="D79" s="76" t="s">
        <v>65</v>
      </c>
      <c r="E79" s="99" t="s">
        <v>667</v>
      </c>
      <c r="F79" s="14" t="str">
        <f t="shared" si="1"/>
        <v>17170</v>
      </c>
      <c r="G79" s="15" t="s">
        <v>300</v>
      </c>
      <c r="H79" s="52">
        <v>5</v>
      </c>
      <c r="I79" s="49"/>
    </row>
    <row r="80" spans="1:9" ht="15.6">
      <c r="A80" s="8" t="s">
        <v>640</v>
      </c>
      <c r="B80" s="8" t="s">
        <v>20</v>
      </c>
      <c r="C80" s="79">
        <v>7</v>
      </c>
      <c r="D80" s="76" t="s">
        <v>65</v>
      </c>
      <c r="E80" s="99" t="s">
        <v>668</v>
      </c>
      <c r="F80" s="14" t="str">
        <f t="shared" si="1"/>
        <v>17180</v>
      </c>
      <c r="G80" s="15" t="s">
        <v>303</v>
      </c>
      <c r="H80" s="52">
        <v>5</v>
      </c>
      <c r="I80" s="49"/>
    </row>
    <row r="81" spans="1:9" ht="15.6">
      <c r="A81" s="8" t="s">
        <v>640</v>
      </c>
      <c r="B81" s="8" t="s">
        <v>20</v>
      </c>
      <c r="C81" s="79">
        <v>8</v>
      </c>
      <c r="D81" s="76" t="s">
        <v>69</v>
      </c>
      <c r="E81" s="97" t="s">
        <v>641</v>
      </c>
      <c r="F81" s="77" t="str">
        <f t="shared" si="1"/>
        <v>18000</v>
      </c>
      <c r="G81" s="78" t="s">
        <v>69</v>
      </c>
      <c r="H81" s="79">
        <v>4</v>
      </c>
      <c r="I81" s="41"/>
    </row>
    <row r="82" spans="1:9" ht="15.6">
      <c r="A82" s="8" t="s">
        <v>640</v>
      </c>
      <c r="B82" s="8" t="s">
        <v>20</v>
      </c>
      <c r="C82" s="79">
        <v>8</v>
      </c>
      <c r="D82" s="76" t="s">
        <v>69</v>
      </c>
      <c r="E82" s="98" t="s">
        <v>643</v>
      </c>
      <c r="F82" s="14" t="str">
        <f t="shared" si="1"/>
        <v>18010</v>
      </c>
      <c r="G82" s="15" t="s">
        <v>306</v>
      </c>
      <c r="H82" s="52">
        <v>5</v>
      </c>
      <c r="I82" s="49"/>
    </row>
    <row r="83" spans="1:9" ht="15.6">
      <c r="A83" s="8" t="s">
        <v>640</v>
      </c>
      <c r="B83" s="8" t="s">
        <v>20</v>
      </c>
      <c r="C83" s="79">
        <v>8</v>
      </c>
      <c r="D83" s="76" t="s">
        <v>69</v>
      </c>
      <c r="E83" s="98" t="s">
        <v>644</v>
      </c>
      <c r="F83" s="14" t="str">
        <f t="shared" si="1"/>
        <v>18020</v>
      </c>
      <c r="G83" s="15" t="s">
        <v>183</v>
      </c>
      <c r="H83" s="52">
        <v>5</v>
      </c>
      <c r="I83" s="49"/>
    </row>
    <row r="84" spans="1:9" ht="15.6">
      <c r="A84" s="8" t="s">
        <v>640</v>
      </c>
      <c r="B84" s="8" t="s">
        <v>20</v>
      </c>
      <c r="C84" s="79">
        <v>8</v>
      </c>
      <c r="D84" s="76" t="s">
        <v>69</v>
      </c>
      <c r="E84" s="98" t="s">
        <v>645</v>
      </c>
      <c r="F84" s="14" t="str">
        <f t="shared" si="1"/>
        <v>18030</v>
      </c>
      <c r="G84" s="15" t="s">
        <v>311</v>
      </c>
      <c r="H84" s="52">
        <v>5</v>
      </c>
      <c r="I84" s="49"/>
    </row>
    <row r="85" spans="1:9" ht="15.6">
      <c r="A85" s="8" t="s">
        <v>653</v>
      </c>
      <c r="B85" s="8" t="s">
        <v>28</v>
      </c>
      <c r="C85" s="52">
        <v>0</v>
      </c>
      <c r="D85" t="s">
        <v>28</v>
      </c>
      <c r="E85" s="11" t="s">
        <v>641</v>
      </c>
      <c r="F85" s="13" t="str">
        <f t="shared" si="1"/>
        <v>20000</v>
      </c>
      <c r="G85" s="12" t="s">
        <v>28</v>
      </c>
      <c r="H85" s="52">
        <v>3</v>
      </c>
      <c r="I85" s="41"/>
    </row>
    <row r="86" spans="1:9" ht="15.6">
      <c r="A86" s="8" t="s">
        <v>653</v>
      </c>
      <c r="B86" s="8" t="s">
        <v>28</v>
      </c>
      <c r="C86" s="79">
        <v>1</v>
      </c>
      <c r="D86" s="76" t="s">
        <v>28</v>
      </c>
      <c r="E86" s="97" t="s">
        <v>652</v>
      </c>
      <c r="F86" s="77" t="str">
        <f t="shared" si="1"/>
        <v>21100</v>
      </c>
      <c r="G86" s="78" t="s">
        <v>72</v>
      </c>
      <c r="H86" s="79">
        <v>4</v>
      </c>
      <c r="I86" s="41"/>
    </row>
    <row r="87" spans="1:9" ht="15.6">
      <c r="A87" s="8" t="s">
        <v>653</v>
      </c>
      <c r="B87" s="8" t="s">
        <v>28</v>
      </c>
      <c r="C87" s="79">
        <v>1</v>
      </c>
      <c r="D87" s="76" t="s">
        <v>28</v>
      </c>
      <c r="E87" s="101" t="s">
        <v>658</v>
      </c>
      <c r="F87" s="16" t="str">
        <f t="shared" si="1"/>
        <v>21110</v>
      </c>
      <c r="G87" s="17" t="s">
        <v>313</v>
      </c>
      <c r="H87" s="52">
        <v>5</v>
      </c>
      <c r="I87" s="48"/>
    </row>
    <row r="88" spans="1:9" ht="15.6">
      <c r="A88" s="8" t="s">
        <v>653</v>
      </c>
      <c r="B88" s="8" t="s">
        <v>28</v>
      </c>
      <c r="C88" s="79">
        <v>1</v>
      </c>
      <c r="D88" s="76" t="s">
        <v>28</v>
      </c>
      <c r="E88" s="101" t="s">
        <v>659</v>
      </c>
      <c r="F88" s="16" t="str">
        <f t="shared" si="1"/>
        <v>21120</v>
      </c>
      <c r="G88" s="17" t="s">
        <v>315</v>
      </c>
      <c r="H88" s="52">
        <v>5</v>
      </c>
      <c r="I88" s="48"/>
    </row>
    <row r="89" spans="1:9" ht="15.6">
      <c r="A89" s="8" t="s">
        <v>653</v>
      </c>
      <c r="B89" s="8" t="s">
        <v>28</v>
      </c>
      <c r="C89" s="79">
        <v>1</v>
      </c>
      <c r="D89" s="76" t="s">
        <v>28</v>
      </c>
      <c r="E89" s="101" t="s">
        <v>660</v>
      </c>
      <c r="F89" s="16" t="str">
        <f t="shared" si="1"/>
        <v>21130</v>
      </c>
      <c r="G89" s="17" t="s">
        <v>317</v>
      </c>
      <c r="H89" s="52">
        <v>5</v>
      </c>
      <c r="I89" s="48"/>
    </row>
    <row r="90" spans="1:9" ht="15.6">
      <c r="A90" s="8" t="s">
        <v>653</v>
      </c>
      <c r="B90" s="8" t="s">
        <v>28</v>
      </c>
      <c r="C90" s="79">
        <v>1</v>
      </c>
      <c r="D90" s="76" t="s">
        <v>28</v>
      </c>
      <c r="E90" s="101" t="s">
        <v>661</v>
      </c>
      <c r="F90" s="16" t="str">
        <f t="shared" si="1"/>
        <v>21140</v>
      </c>
      <c r="G90" s="17" t="s">
        <v>319</v>
      </c>
      <c r="H90" s="52">
        <v>5</v>
      </c>
      <c r="I90" s="48"/>
    </row>
    <row r="91" spans="1:9" ht="15.6">
      <c r="A91" s="8" t="s">
        <v>653</v>
      </c>
      <c r="B91" s="8" t="s">
        <v>28</v>
      </c>
      <c r="C91" s="79">
        <v>1</v>
      </c>
      <c r="D91" s="76" t="s">
        <v>28</v>
      </c>
      <c r="E91" s="97" t="s">
        <v>669</v>
      </c>
      <c r="F91" s="77" t="str">
        <f t="shared" si="1"/>
        <v>21200</v>
      </c>
      <c r="G91" s="78" t="s">
        <v>75</v>
      </c>
      <c r="H91" s="79">
        <v>4</v>
      </c>
      <c r="I91" s="41"/>
    </row>
    <row r="92" spans="1:9" ht="15.6">
      <c r="A92" s="8" t="s">
        <v>653</v>
      </c>
      <c r="B92" s="8" t="s">
        <v>28</v>
      </c>
      <c r="C92" s="79">
        <v>1</v>
      </c>
      <c r="D92" s="76" t="s">
        <v>28</v>
      </c>
      <c r="E92" s="101" t="s">
        <v>670</v>
      </c>
      <c r="F92" s="16" t="str">
        <f t="shared" si="1"/>
        <v>21210</v>
      </c>
      <c r="G92" s="17" t="s">
        <v>321</v>
      </c>
      <c r="H92" s="52">
        <v>5</v>
      </c>
      <c r="I92" s="48"/>
    </row>
    <row r="93" spans="1:9" ht="15.6">
      <c r="A93" s="8" t="s">
        <v>653</v>
      </c>
      <c r="B93" s="8" t="s">
        <v>28</v>
      </c>
      <c r="C93" s="79">
        <v>1</v>
      </c>
      <c r="D93" s="76" t="s">
        <v>28</v>
      </c>
      <c r="E93" s="101" t="s">
        <v>671</v>
      </c>
      <c r="F93" s="16" t="str">
        <f t="shared" si="1"/>
        <v>21220</v>
      </c>
      <c r="G93" s="17" t="s">
        <v>323</v>
      </c>
      <c r="H93" s="52">
        <v>5</v>
      </c>
      <c r="I93" s="48"/>
    </row>
    <row r="94" spans="1:9" ht="15.6">
      <c r="A94" s="8" t="s">
        <v>653</v>
      </c>
      <c r="B94" s="8" t="s">
        <v>28</v>
      </c>
      <c r="C94" s="79">
        <v>1</v>
      </c>
      <c r="D94" s="76" t="s">
        <v>28</v>
      </c>
      <c r="E94" s="101" t="s">
        <v>672</v>
      </c>
      <c r="F94" s="16" t="str">
        <f t="shared" si="1"/>
        <v>21230</v>
      </c>
      <c r="G94" s="17" t="s">
        <v>325</v>
      </c>
      <c r="H94" s="52">
        <v>5</v>
      </c>
      <c r="I94" s="48"/>
    </row>
    <row r="95" spans="1:9" ht="15.6">
      <c r="A95" s="8" t="s">
        <v>653</v>
      </c>
      <c r="B95" s="8" t="s">
        <v>28</v>
      </c>
      <c r="C95" s="79">
        <v>1</v>
      </c>
      <c r="D95" s="76" t="s">
        <v>28</v>
      </c>
      <c r="E95" s="97" t="s">
        <v>673</v>
      </c>
      <c r="F95" s="77" t="str">
        <f t="shared" si="1"/>
        <v>21300</v>
      </c>
      <c r="G95" s="78" t="s">
        <v>78</v>
      </c>
      <c r="H95" s="79">
        <v>4</v>
      </c>
      <c r="I95" s="41"/>
    </row>
    <row r="96" spans="1:9" ht="15.6">
      <c r="A96" s="8" t="s">
        <v>653</v>
      </c>
      <c r="B96" s="8" t="s">
        <v>28</v>
      </c>
      <c r="C96" s="79">
        <v>1</v>
      </c>
      <c r="D96" s="76" t="s">
        <v>28</v>
      </c>
      <c r="E96" s="101" t="s">
        <v>674</v>
      </c>
      <c r="F96" s="16" t="str">
        <f t="shared" si="1"/>
        <v>21310</v>
      </c>
      <c r="G96" s="17" t="s">
        <v>328</v>
      </c>
      <c r="H96" s="52">
        <v>5</v>
      </c>
      <c r="I96" s="48"/>
    </row>
    <row r="97" spans="1:9" ht="15.6">
      <c r="A97" s="8" t="s">
        <v>653</v>
      </c>
      <c r="B97" s="8" t="s">
        <v>28</v>
      </c>
      <c r="C97" s="79">
        <v>1</v>
      </c>
      <c r="D97" s="76" t="s">
        <v>28</v>
      </c>
      <c r="E97" s="101" t="s">
        <v>675</v>
      </c>
      <c r="F97" s="16" t="str">
        <f t="shared" si="1"/>
        <v>21320</v>
      </c>
      <c r="G97" s="17" t="s">
        <v>330</v>
      </c>
      <c r="H97" s="52">
        <v>5</v>
      </c>
      <c r="I97" s="48"/>
    </row>
    <row r="98" spans="1:9" ht="15.6">
      <c r="A98" s="8" t="s">
        <v>653</v>
      </c>
      <c r="B98" s="8" t="s">
        <v>28</v>
      </c>
      <c r="C98" s="79">
        <v>1</v>
      </c>
      <c r="D98" s="76" t="s">
        <v>28</v>
      </c>
      <c r="E98" s="101" t="s">
        <v>676</v>
      </c>
      <c r="F98" s="16" t="str">
        <f t="shared" si="1"/>
        <v>21330</v>
      </c>
      <c r="G98" s="17" t="s">
        <v>332</v>
      </c>
      <c r="H98" s="52">
        <v>5</v>
      </c>
      <c r="I98" s="48"/>
    </row>
    <row r="99" spans="1:9" ht="15.6">
      <c r="A99" s="8" t="s">
        <v>653</v>
      </c>
      <c r="B99" s="8" t="s">
        <v>28</v>
      </c>
      <c r="C99" s="79">
        <v>1</v>
      </c>
      <c r="D99" s="76" t="s">
        <v>28</v>
      </c>
      <c r="E99" s="101" t="s">
        <v>677</v>
      </c>
      <c r="F99" s="16" t="str">
        <f t="shared" si="1"/>
        <v>21340</v>
      </c>
      <c r="G99" s="17" t="s">
        <v>335</v>
      </c>
      <c r="H99" s="52">
        <v>5</v>
      </c>
      <c r="I99" s="48"/>
    </row>
    <row r="100" spans="1:9" ht="15.6">
      <c r="A100" s="8" t="s">
        <v>653</v>
      </c>
      <c r="B100" s="8" t="s">
        <v>28</v>
      </c>
      <c r="C100" s="79">
        <v>1</v>
      </c>
      <c r="D100" s="76" t="s">
        <v>28</v>
      </c>
      <c r="E100" s="101" t="s">
        <v>678</v>
      </c>
      <c r="F100" s="16" t="str">
        <f t="shared" si="1"/>
        <v>21350</v>
      </c>
      <c r="G100" s="17" t="s">
        <v>338</v>
      </c>
      <c r="H100" s="52">
        <v>5</v>
      </c>
      <c r="I100" s="48"/>
    </row>
    <row r="101" spans="1:9" ht="15.6">
      <c r="A101" s="8" t="s">
        <v>653</v>
      </c>
      <c r="B101" s="8" t="s">
        <v>28</v>
      </c>
      <c r="C101" s="79">
        <v>1</v>
      </c>
      <c r="D101" s="76" t="s">
        <v>28</v>
      </c>
      <c r="E101" s="101" t="s">
        <v>679</v>
      </c>
      <c r="F101" s="16" t="str">
        <f t="shared" si="1"/>
        <v>21360</v>
      </c>
      <c r="G101" s="17" t="s">
        <v>341</v>
      </c>
      <c r="H101" s="52">
        <v>5</v>
      </c>
      <c r="I101" s="48"/>
    </row>
    <row r="102" spans="1:9" ht="15.6">
      <c r="A102" s="8" t="s">
        <v>653</v>
      </c>
      <c r="B102" s="8" t="s">
        <v>28</v>
      </c>
      <c r="C102" s="79">
        <v>1</v>
      </c>
      <c r="D102" s="76" t="s">
        <v>28</v>
      </c>
      <c r="E102" s="101" t="s">
        <v>680</v>
      </c>
      <c r="F102" s="16" t="str">
        <f t="shared" si="1"/>
        <v>21370</v>
      </c>
      <c r="G102" s="17" t="s">
        <v>344</v>
      </c>
      <c r="H102" s="52">
        <v>5</v>
      </c>
      <c r="I102" s="48"/>
    </row>
    <row r="103" spans="1:9" ht="15.6">
      <c r="A103" s="8" t="s">
        <v>653</v>
      </c>
      <c r="B103" s="8" t="s">
        <v>28</v>
      </c>
      <c r="C103" s="79">
        <v>1</v>
      </c>
      <c r="D103" s="76" t="s">
        <v>28</v>
      </c>
      <c r="E103" s="101" t="s">
        <v>681</v>
      </c>
      <c r="F103" s="16" t="str">
        <f t="shared" si="1"/>
        <v>21380</v>
      </c>
      <c r="G103" s="17" t="s">
        <v>346</v>
      </c>
      <c r="H103" s="52">
        <v>5</v>
      </c>
      <c r="I103" s="48"/>
    </row>
    <row r="104" spans="1:9" ht="15.6">
      <c r="A104" s="8" t="s">
        <v>653</v>
      </c>
      <c r="B104" s="8" t="s">
        <v>28</v>
      </c>
      <c r="C104" s="79">
        <v>1</v>
      </c>
      <c r="D104" s="76" t="s">
        <v>28</v>
      </c>
      <c r="E104" s="97" t="s">
        <v>682</v>
      </c>
      <c r="F104" s="77" t="str">
        <f t="shared" si="1"/>
        <v>21400</v>
      </c>
      <c r="G104" s="78" t="s">
        <v>82</v>
      </c>
      <c r="H104" s="79">
        <v>4</v>
      </c>
      <c r="I104" s="41"/>
    </row>
    <row r="105" spans="1:9" ht="15.6">
      <c r="A105" s="8" t="s">
        <v>653</v>
      </c>
      <c r="B105" s="8" t="s">
        <v>28</v>
      </c>
      <c r="C105" s="79">
        <v>1</v>
      </c>
      <c r="D105" s="76" t="s">
        <v>28</v>
      </c>
      <c r="E105" s="101" t="s">
        <v>683</v>
      </c>
      <c r="F105" s="16" t="str">
        <f t="shared" si="1"/>
        <v>21410</v>
      </c>
      <c r="G105" s="17" t="s">
        <v>72</v>
      </c>
      <c r="H105" s="52">
        <v>5</v>
      </c>
      <c r="I105" s="48"/>
    </row>
    <row r="106" spans="1:9" ht="15.6">
      <c r="A106" s="8" t="s">
        <v>653</v>
      </c>
      <c r="B106" s="8" t="s">
        <v>28</v>
      </c>
      <c r="C106" s="79">
        <v>1</v>
      </c>
      <c r="D106" s="76" t="s">
        <v>28</v>
      </c>
      <c r="E106" s="101" t="s">
        <v>684</v>
      </c>
      <c r="F106" s="16" t="str">
        <f t="shared" si="1"/>
        <v>21420</v>
      </c>
      <c r="G106" s="17" t="s">
        <v>349</v>
      </c>
      <c r="H106" s="52">
        <v>5</v>
      </c>
      <c r="I106" s="48"/>
    </row>
    <row r="107" spans="1:9" ht="15.6">
      <c r="A107" s="8" t="s">
        <v>653</v>
      </c>
      <c r="B107" s="8" t="s">
        <v>28</v>
      </c>
      <c r="C107" s="79">
        <v>1</v>
      </c>
      <c r="D107" s="76" t="s">
        <v>28</v>
      </c>
      <c r="E107" s="101" t="s">
        <v>685</v>
      </c>
      <c r="F107" s="16" t="str">
        <f t="shared" si="1"/>
        <v>21430</v>
      </c>
      <c r="G107" s="17" t="s">
        <v>351</v>
      </c>
      <c r="H107" s="52">
        <v>5</v>
      </c>
      <c r="I107" s="48"/>
    </row>
    <row r="108" spans="1:9" ht="15.6">
      <c r="A108" s="8" t="s">
        <v>653</v>
      </c>
      <c r="B108" s="8" t="s">
        <v>28</v>
      </c>
      <c r="C108" s="79">
        <v>1</v>
      </c>
      <c r="D108" s="76" t="s">
        <v>28</v>
      </c>
      <c r="E108" s="101" t="s">
        <v>686</v>
      </c>
      <c r="F108" s="16" t="str">
        <f t="shared" si="1"/>
        <v>21440</v>
      </c>
      <c r="G108" s="17" t="s">
        <v>353</v>
      </c>
      <c r="H108" s="52">
        <v>5</v>
      </c>
      <c r="I108" s="48"/>
    </row>
    <row r="109" spans="1:9" ht="15.6">
      <c r="A109" s="8" t="s">
        <v>653</v>
      </c>
      <c r="B109" s="8" t="s">
        <v>28</v>
      </c>
      <c r="C109" s="79">
        <v>1</v>
      </c>
      <c r="D109" s="76" t="s">
        <v>28</v>
      </c>
      <c r="E109" s="97" t="s">
        <v>687</v>
      </c>
      <c r="F109" s="77" t="str">
        <f t="shared" si="1"/>
        <v>21500</v>
      </c>
      <c r="G109" s="78" t="s">
        <v>88</v>
      </c>
      <c r="H109" s="79">
        <v>4</v>
      </c>
      <c r="I109" s="41"/>
    </row>
    <row r="110" spans="1:9" ht="15.6">
      <c r="A110" s="8" t="s">
        <v>653</v>
      </c>
      <c r="B110" s="8" t="s">
        <v>28</v>
      </c>
      <c r="C110" s="79">
        <v>1</v>
      </c>
      <c r="D110" s="76" t="s">
        <v>28</v>
      </c>
      <c r="E110" s="101" t="s">
        <v>688</v>
      </c>
      <c r="F110" s="16" t="str">
        <f t="shared" si="1"/>
        <v>21510</v>
      </c>
      <c r="G110" s="17" t="s">
        <v>355</v>
      </c>
      <c r="H110" s="52">
        <v>5</v>
      </c>
      <c r="I110" s="48"/>
    </row>
    <row r="111" spans="1:9" ht="15.6">
      <c r="A111" s="8" t="s">
        <v>653</v>
      </c>
      <c r="B111" s="8" t="s">
        <v>28</v>
      </c>
      <c r="C111" s="79">
        <v>1</v>
      </c>
      <c r="D111" s="76" t="s">
        <v>28</v>
      </c>
      <c r="E111" s="101" t="s">
        <v>689</v>
      </c>
      <c r="F111" s="16" t="str">
        <f t="shared" si="1"/>
        <v>21520</v>
      </c>
      <c r="G111" s="17" t="s">
        <v>88</v>
      </c>
      <c r="H111" s="52">
        <v>5</v>
      </c>
      <c r="I111" s="48"/>
    </row>
    <row r="112" spans="1:9" ht="15.6">
      <c r="A112" s="8" t="s">
        <v>653</v>
      </c>
      <c r="B112" s="8" t="s">
        <v>28</v>
      </c>
      <c r="C112" s="79">
        <v>1</v>
      </c>
      <c r="D112" s="76" t="s">
        <v>28</v>
      </c>
      <c r="E112" s="101" t="s">
        <v>690</v>
      </c>
      <c r="F112" s="16" t="str">
        <f t="shared" si="1"/>
        <v>21530</v>
      </c>
      <c r="G112" s="17" t="s">
        <v>358</v>
      </c>
      <c r="H112" s="52">
        <v>5</v>
      </c>
      <c r="I112" s="48"/>
    </row>
    <row r="113" spans="1:9" ht="15.6">
      <c r="A113" s="8" t="s">
        <v>653</v>
      </c>
      <c r="B113" s="8" t="s">
        <v>28</v>
      </c>
      <c r="C113" s="79">
        <v>1</v>
      </c>
      <c r="D113" s="76" t="s">
        <v>28</v>
      </c>
      <c r="E113" s="97" t="s">
        <v>691</v>
      </c>
      <c r="F113" s="77" t="str">
        <f t="shared" si="1"/>
        <v>21600</v>
      </c>
      <c r="G113" s="78" t="s">
        <v>91</v>
      </c>
      <c r="H113" s="79">
        <v>4</v>
      </c>
      <c r="I113" s="41"/>
    </row>
    <row r="114" spans="1:9" ht="15.6">
      <c r="A114" s="8" t="s">
        <v>653</v>
      </c>
      <c r="B114" s="8" t="s">
        <v>28</v>
      </c>
      <c r="C114" s="79">
        <v>1</v>
      </c>
      <c r="D114" s="76" t="s">
        <v>28</v>
      </c>
      <c r="E114" s="101" t="s">
        <v>692</v>
      </c>
      <c r="F114" s="16" t="str">
        <f t="shared" si="1"/>
        <v>21610</v>
      </c>
      <c r="G114" s="17" t="s">
        <v>360</v>
      </c>
      <c r="H114" s="52">
        <v>5</v>
      </c>
      <c r="I114" s="48"/>
    </row>
    <row r="115" spans="1:9" ht="15.6">
      <c r="A115" s="8" t="s">
        <v>653</v>
      </c>
      <c r="B115" s="8" t="s">
        <v>28</v>
      </c>
      <c r="C115" s="79">
        <v>1</v>
      </c>
      <c r="D115" s="76" t="s">
        <v>28</v>
      </c>
      <c r="E115" s="101" t="s">
        <v>693</v>
      </c>
      <c r="F115" s="16" t="str">
        <f t="shared" si="1"/>
        <v>21620</v>
      </c>
      <c r="G115" s="17" t="s">
        <v>91</v>
      </c>
      <c r="H115" s="52">
        <v>5</v>
      </c>
      <c r="I115" s="48"/>
    </row>
    <row r="116" spans="1:9" ht="15.6">
      <c r="A116" s="8" t="s">
        <v>653</v>
      </c>
      <c r="B116" s="8" t="s">
        <v>28</v>
      </c>
      <c r="C116" s="79">
        <v>1</v>
      </c>
      <c r="D116" s="76" t="s">
        <v>28</v>
      </c>
      <c r="E116" s="97" t="s">
        <v>694</v>
      </c>
      <c r="F116" s="77" t="str">
        <f t="shared" si="1"/>
        <v>21700</v>
      </c>
      <c r="G116" s="78" t="s">
        <v>97</v>
      </c>
      <c r="H116" s="79">
        <v>4</v>
      </c>
      <c r="I116" s="41"/>
    </row>
    <row r="117" spans="1:9" ht="15.6">
      <c r="A117" s="8" t="s">
        <v>653</v>
      </c>
      <c r="B117" s="8" t="s">
        <v>28</v>
      </c>
      <c r="C117" s="79">
        <v>1</v>
      </c>
      <c r="D117" s="76" t="s">
        <v>28</v>
      </c>
      <c r="E117" s="101" t="s">
        <v>695</v>
      </c>
      <c r="F117" s="16" t="str">
        <f t="shared" si="1"/>
        <v>21710</v>
      </c>
      <c r="G117" s="17" t="s">
        <v>363</v>
      </c>
      <c r="H117" s="52">
        <v>5</v>
      </c>
      <c r="I117" s="48"/>
    </row>
    <row r="118" spans="1:9" ht="15.6">
      <c r="A118" s="8" t="s">
        <v>653</v>
      </c>
      <c r="B118" s="8" t="s">
        <v>28</v>
      </c>
      <c r="C118" s="79">
        <v>1</v>
      </c>
      <c r="D118" s="76" t="s">
        <v>28</v>
      </c>
      <c r="E118" s="101" t="s">
        <v>696</v>
      </c>
      <c r="F118" s="16" t="str">
        <f t="shared" si="1"/>
        <v>21720</v>
      </c>
      <c r="G118" s="17" t="s">
        <v>97</v>
      </c>
      <c r="H118" s="52">
        <v>5</v>
      </c>
      <c r="I118" s="48"/>
    </row>
    <row r="119" spans="1:9" ht="15.6">
      <c r="A119" s="8" t="s">
        <v>653</v>
      </c>
      <c r="B119" s="8" t="s">
        <v>28</v>
      </c>
      <c r="C119" s="79">
        <v>2</v>
      </c>
      <c r="D119" s="76" t="s">
        <v>104</v>
      </c>
      <c r="E119" s="97" t="s">
        <v>641</v>
      </c>
      <c r="F119" s="77" t="str">
        <f t="shared" si="1"/>
        <v>22000</v>
      </c>
      <c r="G119" s="78" t="s">
        <v>104</v>
      </c>
      <c r="H119" s="79">
        <v>4</v>
      </c>
      <c r="I119" s="41"/>
    </row>
    <row r="120" spans="1:9" ht="15.6">
      <c r="A120" s="8" t="s">
        <v>653</v>
      </c>
      <c r="B120" s="8" t="s">
        <v>28</v>
      </c>
      <c r="C120" s="79">
        <v>2</v>
      </c>
      <c r="D120" s="76" t="s">
        <v>104</v>
      </c>
      <c r="E120" s="101" t="s">
        <v>643</v>
      </c>
      <c r="F120" s="16" t="str">
        <f t="shared" si="1"/>
        <v>22010</v>
      </c>
      <c r="G120" s="17" t="s">
        <v>366</v>
      </c>
      <c r="H120" s="52">
        <v>5</v>
      </c>
      <c r="I120" s="48"/>
    </row>
    <row r="121" spans="1:9" ht="15.6">
      <c r="A121" s="8" t="s">
        <v>653</v>
      </c>
      <c r="B121" s="8" t="s">
        <v>28</v>
      </c>
      <c r="C121" s="79">
        <v>2</v>
      </c>
      <c r="D121" s="76" t="s">
        <v>104</v>
      </c>
      <c r="E121" s="101" t="s">
        <v>644</v>
      </c>
      <c r="F121" s="16" t="str">
        <f t="shared" si="1"/>
        <v>22020</v>
      </c>
      <c r="G121" s="17" t="s">
        <v>368</v>
      </c>
      <c r="H121" s="52">
        <v>5</v>
      </c>
      <c r="I121" s="48"/>
    </row>
    <row r="122" spans="1:9" ht="15.6">
      <c r="A122" s="8" t="s">
        <v>653</v>
      </c>
      <c r="B122" s="8" t="s">
        <v>28</v>
      </c>
      <c r="C122" s="79">
        <v>2</v>
      </c>
      <c r="D122" s="76" t="s">
        <v>104</v>
      </c>
      <c r="E122" s="101" t="s">
        <v>645</v>
      </c>
      <c r="F122" s="16" t="str">
        <f t="shared" si="1"/>
        <v>22030</v>
      </c>
      <c r="G122" s="17" t="s">
        <v>370</v>
      </c>
      <c r="H122" s="52">
        <v>5</v>
      </c>
      <c r="I122" s="48"/>
    </row>
    <row r="123" spans="1:9" ht="15.6">
      <c r="A123" s="8" t="s">
        <v>653</v>
      </c>
      <c r="B123" s="8" t="s">
        <v>28</v>
      </c>
      <c r="C123" s="79">
        <v>2</v>
      </c>
      <c r="D123" s="76" t="s">
        <v>104</v>
      </c>
      <c r="E123" s="101" t="s">
        <v>646</v>
      </c>
      <c r="F123" s="16" t="str">
        <f t="shared" si="1"/>
        <v>22040</v>
      </c>
      <c r="G123" s="17" t="s">
        <v>372</v>
      </c>
      <c r="H123" s="52">
        <v>5</v>
      </c>
      <c r="I123" s="48"/>
    </row>
    <row r="124" spans="1:9" ht="15.6">
      <c r="A124" s="8" t="s">
        <v>653</v>
      </c>
      <c r="B124" s="8" t="s">
        <v>28</v>
      </c>
      <c r="C124" s="79">
        <v>2</v>
      </c>
      <c r="D124" s="76" t="s">
        <v>104</v>
      </c>
      <c r="E124" s="101" t="s">
        <v>647</v>
      </c>
      <c r="F124" s="16" t="str">
        <f t="shared" si="1"/>
        <v>22050</v>
      </c>
      <c r="G124" s="17" t="s">
        <v>374</v>
      </c>
      <c r="H124" s="52">
        <v>5</v>
      </c>
      <c r="I124" s="48"/>
    </row>
    <row r="125" spans="1:9" ht="15.6">
      <c r="A125" s="8" t="s">
        <v>653</v>
      </c>
      <c r="B125" s="8" t="s">
        <v>28</v>
      </c>
      <c r="C125" s="79">
        <v>2</v>
      </c>
      <c r="D125" s="76" t="s">
        <v>104</v>
      </c>
      <c r="E125" s="101" t="s">
        <v>648</v>
      </c>
      <c r="F125" s="16" t="str">
        <f t="shared" si="1"/>
        <v>22060</v>
      </c>
      <c r="G125" s="17" t="s">
        <v>376</v>
      </c>
      <c r="H125" s="52">
        <v>5</v>
      </c>
      <c r="I125" s="48"/>
    </row>
    <row r="126" spans="1:9" ht="15.6">
      <c r="A126" s="8" t="s">
        <v>653</v>
      </c>
      <c r="B126" s="8" t="s">
        <v>28</v>
      </c>
      <c r="C126" s="79">
        <v>2</v>
      </c>
      <c r="D126" s="76" t="s">
        <v>104</v>
      </c>
      <c r="E126" s="101" t="s">
        <v>649</v>
      </c>
      <c r="F126" s="16" t="str">
        <f t="shared" si="1"/>
        <v>22070</v>
      </c>
      <c r="G126" s="17" t="s">
        <v>378</v>
      </c>
      <c r="H126" s="52">
        <v>5</v>
      </c>
      <c r="I126" s="48"/>
    </row>
    <row r="127" spans="1:9" ht="15.6">
      <c r="A127" s="8" t="s">
        <v>653</v>
      </c>
      <c r="B127" s="8" t="s">
        <v>28</v>
      </c>
      <c r="C127" s="79">
        <v>2</v>
      </c>
      <c r="D127" s="76" t="s">
        <v>104</v>
      </c>
      <c r="E127" s="101" t="s">
        <v>650</v>
      </c>
      <c r="F127" s="16" t="str">
        <f t="shared" si="1"/>
        <v>22080</v>
      </c>
      <c r="G127" s="17" t="s">
        <v>380</v>
      </c>
      <c r="H127" s="52">
        <v>5</v>
      </c>
      <c r="I127" s="48"/>
    </row>
    <row r="128" spans="1:9" ht="15.6">
      <c r="A128" s="8" t="s">
        <v>653</v>
      </c>
      <c r="B128" s="8" t="s">
        <v>28</v>
      </c>
      <c r="C128" s="79">
        <v>2</v>
      </c>
      <c r="D128" s="76" t="s">
        <v>104</v>
      </c>
      <c r="E128" s="101" t="s">
        <v>651</v>
      </c>
      <c r="F128" s="16" t="str">
        <f t="shared" si="1"/>
        <v>22090</v>
      </c>
      <c r="G128" s="17" t="s">
        <v>382</v>
      </c>
      <c r="H128" s="52">
        <v>5</v>
      </c>
      <c r="I128" s="48"/>
    </row>
    <row r="129" spans="1:9" ht="15.6">
      <c r="A129" s="8" t="s">
        <v>653</v>
      </c>
      <c r="B129" s="8" t="s">
        <v>28</v>
      </c>
      <c r="C129" s="79">
        <v>2</v>
      </c>
      <c r="D129" s="76" t="s">
        <v>104</v>
      </c>
      <c r="E129" s="101" t="s">
        <v>652</v>
      </c>
      <c r="F129" s="16" t="str">
        <f t="shared" si="1"/>
        <v>22100</v>
      </c>
      <c r="G129" s="17" t="s">
        <v>384</v>
      </c>
      <c r="H129" s="52">
        <v>5</v>
      </c>
      <c r="I129" s="48"/>
    </row>
    <row r="130" spans="1:9" ht="15.6">
      <c r="A130" s="8" t="s">
        <v>653</v>
      </c>
      <c r="B130" s="8" t="s">
        <v>28</v>
      </c>
      <c r="C130" s="79">
        <v>2</v>
      </c>
      <c r="D130" s="76" t="s">
        <v>104</v>
      </c>
      <c r="E130" s="101" t="s">
        <v>658</v>
      </c>
      <c r="F130" s="16" t="str">
        <f t="shared" si="1"/>
        <v>22110</v>
      </c>
      <c r="G130" s="17" t="s">
        <v>386</v>
      </c>
      <c r="H130" s="52">
        <v>5</v>
      </c>
      <c r="I130" s="48"/>
    </row>
    <row r="131" spans="1:9" ht="15.6">
      <c r="A131" s="8" t="s">
        <v>653</v>
      </c>
      <c r="B131" s="8" t="s">
        <v>28</v>
      </c>
      <c r="C131" s="79">
        <v>2</v>
      </c>
      <c r="D131" s="76" t="s">
        <v>104</v>
      </c>
      <c r="E131" s="101" t="s">
        <v>659</v>
      </c>
      <c r="F131" s="16" t="str">
        <f t="shared" si="1"/>
        <v>22120</v>
      </c>
      <c r="G131" s="17" t="s">
        <v>388</v>
      </c>
      <c r="H131" s="52">
        <v>5</v>
      </c>
      <c r="I131" s="48"/>
    </row>
    <row r="132" spans="1:9" ht="15.6">
      <c r="A132" s="8" t="s">
        <v>653</v>
      </c>
      <c r="B132" s="8" t="s">
        <v>28</v>
      </c>
      <c r="C132" s="79">
        <v>2</v>
      </c>
      <c r="D132" s="76" t="s">
        <v>104</v>
      </c>
      <c r="E132" s="97" t="s">
        <v>669</v>
      </c>
      <c r="F132" s="77" t="str">
        <f t="shared" ref="F132:F195" si="2">A132&amp;C132&amp;E132</f>
        <v>22200</v>
      </c>
      <c r="G132" s="78" t="s">
        <v>109</v>
      </c>
      <c r="H132" s="79">
        <v>4</v>
      </c>
      <c r="I132" s="41"/>
    </row>
    <row r="133" spans="1:9" ht="15.6">
      <c r="A133" s="8" t="s">
        <v>653</v>
      </c>
      <c r="B133" s="8" t="s">
        <v>28</v>
      </c>
      <c r="C133" s="79">
        <v>2</v>
      </c>
      <c r="D133" s="76" t="s">
        <v>104</v>
      </c>
      <c r="E133" s="101" t="s">
        <v>670</v>
      </c>
      <c r="F133" s="16" t="str">
        <f t="shared" si="2"/>
        <v>22210</v>
      </c>
      <c r="G133" s="17" t="s">
        <v>390</v>
      </c>
      <c r="H133" s="52">
        <v>5</v>
      </c>
      <c r="I133" s="48"/>
    </row>
    <row r="134" spans="1:9" ht="15.6">
      <c r="A134" s="8" t="s">
        <v>653</v>
      </c>
      <c r="B134" s="8" t="s">
        <v>28</v>
      </c>
      <c r="C134" s="79">
        <v>2</v>
      </c>
      <c r="D134" s="76" t="s">
        <v>104</v>
      </c>
      <c r="E134" s="101" t="s">
        <v>671</v>
      </c>
      <c r="F134" s="16" t="str">
        <f t="shared" si="2"/>
        <v>22220</v>
      </c>
      <c r="G134" s="17" t="s">
        <v>392</v>
      </c>
      <c r="H134" s="52">
        <v>5</v>
      </c>
      <c r="I134" s="48"/>
    </row>
    <row r="135" spans="1:9" ht="15.6">
      <c r="A135" s="8" t="s">
        <v>653</v>
      </c>
      <c r="B135" s="8" t="s">
        <v>28</v>
      </c>
      <c r="C135" s="79">
        <v>2</v>
      </c>
      <c r="D135" s="76" t="s">
        <v>104</v>
      </c>
      <c r="E135" s="97" t="s">
        <v>673</v>
      </c>
      <c r="F135" s="77" t="str">
        <f t="shared" si="2"/>
        <v>22300</v>
      </c>
      <c r="G135" s="78" t="s">
        <v>114</v>
      </c>
      <c r="H135" s="79">
        <v>4</v>
      </c>
      <c r="I135" s="41"/>
    </row>
    <row r="136" spans="1:9" ht="15.6">
      <c r="A136" s="8" t="s">
        <v>653</v>
      </c>
      <c r="B136" s="8" t="s">
        <v>28</v>
      </c>
      <c r="C136" s="79">
        <v>2</v>
      </c>
      <c r="D136" s="76" t="s">
        <v>104</v>
      </c>
      <c r="E136" s="101" t="s">
        <v>674</v>
      </c>
      <c r="F136" s="16" t="str">
        <f t="shared" si="2"/>
        <v>22310</v>
      </c>
      <c r="G136" s="17" t="s">
        <v>394</v>
      </c>
      <c r="H136" s="52">
        <v>5</v>
      </c>
      <c r="I136" s="48"/>
    </row>
    <row r="137" spans="1:9" ht="15.6">
      <c r="A137" s="8" t="s">
        <v>653</v>
      </c>
      <c r="B137" s="8" t="s">
        <v>28</v>
      </c>
      <c r="C137" s="79">
        <v>2</v>
      </c>
      <c r="D137" s="76" t="s">
        <v>104</v>
      </c>
      <c r="E137" s="101" t="s">
        <v>675</v>
      </c>
      <c r="F137" s="16" t="str">
        <f t="shared" si="2"/>
        <v>22320</v>
      </c>
      <c r="G137" s="17" t="s">
        <v>396</v>
      </c>
      <c r="H137" s="52">
        <v>5</v>
      </c>
      <c r="I137" s="48"/>
    </row>
    <row r="138" spans="1:9" ht="15.6">
      <c r="A138" s="8" t="s">
        <v>653</v>
      </c>
      <c r="B138" s="8" t="s">
        <v>28</v>
      </c>
      <c r="C138" s="79">
        <v>2</v>
      </c>
      <c r="D138" s="76" t="s">
        <v>104</v>
      </c>
      <c r="E138" s="97" t="s">
        <v>682</v>
      </c>
      <c r="F138" s="77" t="str">
        <f t="shared" si="2"/>
        <v>22400</v>
      </c>
      <c r="G138" s="78" t="s">
        <v>120</v>
      </c>
      <c r="H138" s="79">
        <v>4</v>
      </c>
      <c r="I138" s="41"/>
    </row>
    <row r="139" spans="1:9" ht="15.6">
      <c r="A139" s="8" t="s">
        <v>653</v>
      </c>
      <c r="B139" s="8" t="s">
        <v>28</v>
      </c>
      <c r="C139" s="79">
        <v>2</v>
      </c>
      <c r="D139" s="76" t="s">
        <v>104</v>
      </c>
      <c r="E139" s="101" t="s">
        <v>683</v>
      </c>
      <c r="F139" s="16" t="str">
        <f t="shared" si="2"/>
        <v>22410</v>
      </c>
      <c r="G139" s="17" t="s">
        <v>398</v>
      </c>
      <c r="H139" s="52">
        <v>5</v>
      </c>
      <c r="I139" s="48"/>
    </row>
    <row r="140" spans="1:9" ht="15.6">
      <c r="A140" s="8" t="s">
        <v>653</v>
      </c>
      <c r="B140" s="8" t="s">
        <v>28</v>
      </c>
      <c r="C140" s="79">
        <v>2</v>
      </c>
      <c r="D140" s="76" t="s">
        <v>104</v>
      </c>
      <c r="E140" s="101" t="s">
        <v>684</v>
      </c>
      <c r="F140" s="16" t="str">
        <f t="shared" si="2"/>
        <v>22420</v>
      </c>
      <c r="G140" s="17" t="s">
        <v>400</v>
      </c>
      <c r="H140" s="52">
        <v>5</v>
      </c>
      <c r="I140" s="48"/>
    </row>
    <row r="141" spans="1:9" ht="15.6">
      <c r="A141" s="8" t="s">
        <v>653</v>
      </c>
      <c r="B141" s="8" t="s">
        <v>28</v>
      </c>
      <c r="C141" s="79">
        <v>2</v>
      </c>
      <c r="D141" s="76" t="s">
        <v>104</v>
      </c>
      <c r="E141" s="97" t="s">
        <v>687</v>
      </c>
      <c r="F141" s="77" t="str">
        <f t="shared" si="2"/>
        <v>22500</v>
      </c>
      <c r="G141" s="78" t="s">
        <v>126</v>
      </c>
      <c r="H141" s="79">
        <v>4</v>
      </c>
      <c r="I141" s="41"/>
    </row>
    <row r="142" spans="1:9" ht="15.6">
      <c r="A142" s="8" t="s">
        <v>653</v>
      </c>
      <c r="B142" s="8" t="s">
        <v>28</v>
      </c>
      <c r="C142" s="79">
        <v>2</v>
      </c>
      <c r="D142" s="76" t="s">
        <v>104</v>
      </c>
      <c r="E142" s="101" t="s">
        <v>688</v>
      </c>
      <c r="F142" s="16" t="str">
        <f t="shared" si="2"/>
        <v>22510</v>
      </c>
      <c r="G142" s="17" t="s">
        <v>402</v>
      </c>
      <c r="H142" s="52">
        <v>5</v>
      </c>
      <c r="I142" s="48"/>
    </row>
    <row r="143" spans="1:9" ht="15.6">
      <c r="A143" s="8" t="s">
        <v>653</v>
      </c>
      <c r="B143" s="8" t="s">
        <v>28</v>
      </c>
      <c r="C143" s="79">
        <v>2</v>
      </c>
      <c r="D143" s="76" t="s">
        <v>104</v>
      </c>
      <c r="E143" s="101" t="s">
        <v>689</v>
      </c>
      <c r="F143" s="16" t="str">
        <f t="shared" si="2"/>
        <v>22520</v>
      </c>
      <c r="G143" s="17" t="s">
        <v>126</v>
      </c>
      <c r="H143" s="52">
        <v>5</v>
      </c>
      <c r="I143" s="48"/>
    </row>
    <row r="144" spans="1:9" ht="15.6">
      <c r="A144" s="8" t="s">
        <v>653</v>
      </c>
      <c r="B144" s="8" t="s">
        <v>28</v>
      </c>
      <c r="C144" s="79">
        <v>2</v>
      </c>
      <c r="D144" s="76" t="s">
        <v>104</v>
      </c>
      <c r="E144" s="97" t="s">
        <v>691</v>
      </c>
      <c r="F144" s="77" t="str">
        <f t="shared" si="2"/>
        <v>22600</v>
      </c>
      <c r="G144" s="78" t="s">
        <v>132</v>
      </c>
      <c r="H144" s="79">
        <v>4</v>
      </c>
      <c r="I144" s="41"/>
    </row>
    <row r="145" spans="1:9" ht="15.6">
      <c r="A145" s="8" t="s">
        <v>653</v>
      </c>
      <c r="B145" s="8" t="s">
        <v>28</v>
      </c>
      <c r="C145" s="79">
        <v>2</v>
      </c>
      <c r="D145" s="76" t="s">
        <v>104</v>
      </c>
      <c r="E145" s="101" t="s">
        <v>692</v>
      </c>
      <c r="F145" s="16" t="str">
        <f t="shared" si="2"/>
        <v>22610</v>
      </c>
      <c r="G145" s="17" t="s">
        <v>132</v>
      </c>
      <c r="H145" s="52">
        <v>5</v>
      </c>
      <c r="I145" s="48"/>
    </row>
    <row r="146" spans="1:9" ht="15.6">
      <c r="A146" s="8" t="s">
        <v>653</v>
      </c>
      <c r="B146" s="8" t="s">
        <v>28</v>
      </c>
      <c r="C146" s="79">
        <v>2</v>
      </c>
      <c r="D146" s="76" t="s">
        <v>104</v>
      </c>
      <c r="E146" s="97" t="s">
        <v>694</v>
      </c>
      <c r="F146" s="77" t="str">
        <f t="shared" si="2"/>
        <v>22700</v>
      </c>
      <c r="G146" s="78" t="s">
        <v>137</v>
      </c>
      <c r="H146" s="79">
        <v>4</v>
      </c>
      <c r="I146" s="41"/>
    </row>
    <row r="147" spans="1:9" ht="15.6">
      <c r="A147" s="8" t="s">
        <v>653</v>
      </c>
      <c r="B147" s="8" t="s">
        <v>28</v>
      </c>
      <c r="C147" s="79">
        <v>2</v>
      </c>
      <c r="D147" s="76" t="s">
        <v>104</v>
      </c>
      <c r="E147" s="101" t="s">
        <v>695</v>
      </c>
      <c r="F147" s="16" t="str">
        <f t="shared" si="2"/>
        <v>22710</v>
      </c>
      <c r="G147" s="17" t="s">
        <v>137</v>
      </c>
      <c r="H147" s="52">
        <v>5</v>
      </c>
      <c r="I147" s="48"/>
    </row>
    <row r="148" spans="1:9" ht="15.6">
      <c r="A148" s="8" t="s">
        <v>653</v>
      </c>
      <c r="B148" s="8" t="s">
        <v>28</v>
      </c>
      <c r="C148" s="79">
        <v>2</v>
      </c>
      <c r="D148" s="76" t="s">
        <v>104</v>
      </c>
      <c r="E148" s="97" t="s">
        <v>697</v>
      </c>
      <c r="F148" s="77" t="str">
        <f t="shared" si="2"/>
        <v>22800</v>
      </c>
      <c r="G148" s="78" t="s">
        <v>142</v>
      </c>
      <c r="H148" s="79">
        <v>4</v>
      </c>
      <c r="I148" s="41"/>
    </row>
    <row r="149" spans="1:9" ht="15.6">
      <c r="A149" s="8" t="s">
        <v>653</v>
      </c>
      <c r="B149" s="8" t="s">
        <v>28</v>
      </c>
      <c r="C149" s="79">
        <v>2</v>
      </c>
      <c r="D149" s="76" t="s">
        <v>104</v>
      </c>
      <c r="E149" s="101" t="s">
        <v>698</v>
      </c>
      <c r="F149" s="16" t="str">
        <f t="shared" si="2"/>
        <v>22810</v>
      </c>
      <c r="G149" s="17" t="s">
        <v>142</v>
      </c>
      <c r="H149" s="52">
        <v>5</v>
      </c>
      <c r="I149" s="48"/>
    </row>
    <row r="150" spans="1:9" ht="15.6">
      <c r="A150" s="8" t="s">
        <v>653</v>
      </c>
      <c r="B150" s="8" t="s">
        <v>28</v>
      </c>
      <c r="C150" s="79">
        <v>2</v>
      </c>
      <c r="D150" s="76" t="s">
        <v>104</v>
      </c>
      <c r="E150" s="97" t="s">
        <v>699</v>
      </c>
      <c r="F150" s="77" t="str">
        <f t="shared" si="2"/>
        <v>22900</v>
      </c>
      <c r="G150" s="78" t="s">
        <v>147</v>
      </c>
      <c r="H150" s="79">
        <v>4</v>
      </c>
      <c r="I150" s="41"/>
    </row>
    <row r="151" spans="1:9" ht="15.6">
      <c r="A151" s="8" t="s">
        <v>653</v>
      </c>
      <c r="B151" s="8" t="s">
        <v>28</v>
      </c>
      <c r="C151" s="79">
        <v>2</v>
      </c>
      <c r="D151" s="76" t="s">
        <v>104</v>
      </c>
      <c r="E151" s="101" t="s">
        <v>700</v>
      </c>
      <c r="F151" s="16" t="str">
        <f t="shared" si="2"/>
        <v>22910</v>
      </c>
      <c r="G151" s="17" t="s">
        <v>147</v>
      </c>
      <c r="H151" s="52">
        <v>5</v>
      </c>
      <c r="I151" s="48"/>
    </row>
    <row r="152" spans="1:9" ht="15.6">
      <c r="A152" s="8" t="s">
        <v>653</v>
      </c>
      <c r="B152" s="8" t="s">
        <v>28</v>
      </c>
      <c r="C152" s="79">
        <v>3</v>
      </c>
      <c r="D152" s="76" t="s">
        <v>152</v>
      </c>
      <c r="E152" s="97" t="s">
        <v>641</v>
      </c>
      <c r="F152" s="77" t="str">
        <f t="shared" si="2"/>
        <v>23000</v>
      </c>
      <c r="G152" s="78" t="s">
        <v>152</v>
      </c>
      <c r="H152" s="79">
        <v>4</v>
      </c>
      <c r="I152" s="41"/>
    </row>
    <row r="153" spans="1:9" ht="15.6">
      <c r="A153" s="8" t="s">
        <v>653</v>
      </c>
      <c r="B153" s="8" t="s">
        <v>28</v>
      </c>
      <c r="C153" s="79">
        <v>3</v>
      </c>
      <c r="D153" s="76" t="s">
        <v>152</v>
      </c>
      <c r="E153" s="101" t="s">
        <v>643</v>
      </c>
      <c r="F153" s="16" t="str">
        <f t="shared" si="2"/>
        <v>23010</v>
      </c>
      <c r="G153" s="17" t="s">
        <v>152</v>
      </c>
      <c r="H153" s="52">
        <v>5</v>
      </c>
      <c r="I153" s="48"/>
    </row>
    <row r="154" spans="1:9" ht="15.6">
      <c r="A154" s="8" t="s">
        <v>653</v>
      </c>
      <c r="B154" s="8" t="s">
        <v>28</v>
      </c>
      <c r="C154" s="79">
        <v>3</v>
      </c>
      <c r="D154" s="76" t="s">
        <v>152</v>
      </c>
      <c r="E154" s="97" t="s">
        <v>652</v>
      </c>
      <c r="F154" s="77" t="str">
        <f t="shared" si="2"/>
        <v>23100</v>
      </c>
      <c r="G154" s="78" t="s">
        <v>157</v>
      </c>
      <c r="H154" s="79">
        <v>4</v>
      </c>
      <c r="I154" s="41"/>
    </row>
    <row r="155" spans="1:9" ht="15.6">
      <c r="A155" s="8" t="s">
        <v>653</v>
      </c>
      <c r="B155" s="8" t="s">
        <v>28</v>
      </c>
      <c r="C155" s="79">
        <v>3</v>
      </c>
      <c r="D155" s="76" t="s">
        <v>152</v>
      </c>
      <c r="E155" s="101" t="s">
        <v>658</v>
      </c>
      <c r="F155" s="16" t="str">
        <f t="shared" si="2"/>
        <v>23110</v>
      </c>
      <c r="G155" s="17" t="s">
        <v>157</v>
      </c>
      <c r="H155" s="52">
        <v>5</v>
      </c>
      <c r="I155" s="48"/>
    </row>
    <row r="156" spans="1:9" ht="15.6">
      <c r="A156" s="8" t="s">
        <v>653</v>
      </c>
      <c r="B156" s="8" t="s">
        <v>28</v>
      </c>
      <c r="C156" s="79">
        <v>3</v>
      </c>
      <c r="D156" s="76" t="s">
        <v>152</v>
      </c>
      <c r="E156" s="97" t="s">
        <v>669</v>
      </c>
      <c r="F156" s="77" t="str">
        <f t="shared" si="2"/>
        <v>23200</v>
      </c>
      <c r="G156" s="78" t="s">
        <v>162</v>
      </c>
      <c r="H156" s="79">
        <v>4</v>
      </c>
      <c r="I156" s="41"/>
    </row>
    <row r="157" spans="1:9" ht="15.6">
      <c r="A157" s="8" t="s">
        <v>653</v>
      </c>
      <c r="B157" s="8" t="s">
        <v>28</v>
      </c>
      <c r="C157" s="79">
        <v>3</v>
      </c>
      <c r="D157" s="76" t="s">
        <v>152</v>
      </c>
      <c r="E157" s="101" t="s">
        <v>670</v>
      </c>
      <c r="F157" s="16" t="str">
        <f t="shared" si="2"/>
        <v>23210</v>
      </c>
      <c r="G157" s="17" t="s">
        <v>162</v>
      </c>
      <c r="H157" s="52">
        <v>5</v>
      </c>
      <c r="I157" s="48"/>
    </row>
    <row r="158" spans="1:9" ht="15.6">
      <c r="A158" s="8" t="s">
        <v>653</v>
      </c>
      <c r="B158" s="8" t="s">
        <v>28</v>
      </c>
      <c r="C158" s="79">
        <v>3</v>
      </c>
      <c r="D158" s="76" t="s">
        <v>152</v>
      </c>
      <c r="E158" s="97" t="s">
        <v>673</v>
      </c>
      <c r="F158" s="77" t="str">
        <f t="shared" si="2"/>
        <v>23300</v>
      </c>
      <c r="G158" s="78" t="s">
        <v>166</v>
      </c>
      <c r="H158" s="79">
        <v>4</v>
      </c>
      <c r="I158" s="41"/>
    </row>
    <row r="159" spans="1:9" ht="15.6">
      <c r="A159" s="8" t="s">
        <v>653</v>
      </c>
      <c r="B159" s="8" t="s">
        <v>28</v>
      </c>
      <c r="C159" s="79">
        <v>3</v>
      </c>
      <c r="D159" s="76" t="s">
        <v>152</v>
      </c>
      <c r="E159" s="101" t="s">
        <v>674</v>
      </c>
      <c r="F159" s="16" t="str">
        <f t="shared" si="2"/>
        <v>23310</v>
      </c>
      <c r="G159" s="17" t="s">
        <v>166</v>
      </c>
      <c r="H159" s="52">
        <v>5</v>
      </c>
      <c r="I159" s="48"/>
    </row>
    <row r="160" spans="1:9" ht="15.6">
      <c r="A160" s="8" t="s">
        <v>656</v>
      </c>
      <c r="B160" s="8" t="s">
        <v>36</v>
      </c>
      <c r="C160" s="52">
        <v>0</v>
      </c>
      <c r="D160" t="s">
        <v>36</v>
      </c>
      <c r="E160" s="11" t="s">
        <v>641</v>
      </c>
      <c r="F160" s="13" t="str">
        <f t="shared" si="2"/>
        <v>30000</v>
      </c>
      <c r="G160" s="12" t="s">
        <v>36</v>
      </c>
      <c r="H160" s="52">
        <v>3</v>
      </c>
      <c r="I160" s="41"/>
    </row>
    <row r="161" spans="1:9" ht="15.6">
      <c r="A161" s="8" t="s">
        <v>656</v>
      </c>
      <c r="B161" s="8" t="s">
        <v>36</v>
      </c>
      <c r="C161" s="79">
        <v>1</v>
      </c>
      <c r="D161" s="76" t="s">
        <v>36</v>
      </c>
      <c r="E161" s="97" t="s">
        <v>652</v>
      </c>
      <c r="F161" s="77" t="str">
        <f t="shared" si="2"/>
        <v>31100</v>
      </c>
      <c r="G161" s="78" t="s">
        <v>170</v>
      </c>
      <c r="H161" s="79">
        <v>4</v>
      </c>
      <c r="I161" s="41"/>
    </row>
    <row r="162" spans="1:9" ht="15.6">
      <c r="A162" s="8" t="s">
        <v>656</v>
      </c>
      <c r="B162" s="8" t="s">
        <v>36</v>
      </c>
      <c r="C162" s="79">
        <v>1</v>
      </c>
      <c r="D162" s="76" t="s">
        <v>36</v>
      </c>
      <c r="E162" s="102" t="s">
        <v>658</v>
      </c>
      <c r="F162" s="18" t="str">
        <f t="shared" si="2"/>
        <v>31110</v>
      </c>
      <c r="G162" s="19" t="s">
        <v>414</v>
      </c>
      <c r="H162" s="52">
        <v>5</v>
      </c>
      <c r="I162" s="42"/>
    </row>
    <row r="163" spans="1:9" ht="15.6">
      <c r="A163" s="8" t="s">
        <v>656</v>
      </c>
      <c r="B163" s="8" t="s">
        <v>36</v>
      </c>
      <c r="C163" s="79">
        <v>1</v>
      </c>
      <c r="D163" s="76" t="s">
        <v>36</v>
      </c>
      <c r="E163" s="97" t="s">
        <v>669</v>
      </c>
      <c r="F163" s="77" t="str">
        <f t="shared" si="2"/>
        <v>31200</v>
      </c>
      <c r="G163" s="78" t="s">
        <v>175</v>
      </c>
      <c r="H163" s="79">
        <v>4</v>
      </c>
      <c r="I163" s="41"/>
    </row>
    <row r="164" spans="1:9" ht="15.6">
      <c r="A164" s="8" t="s">
        <v>656</v>
      </c>
      <c r="B164" s="8" t="s">
        <v>36</v>
      </c>
      <c r="C164" s="79">
        <v>1</v>
      </c>
      <c r="D164" s="76" t="s">
        <v>36</v>
      </c>
      <c r="E164" s="102" t="s">
        <v>670</v>
      </c>
      <c r="F164" s="18" t="str">
        <f t="shared" si="2"/>
        <v>31210</v>
      </c>
      <c r="G164" s="19" t="s">
        <v>175</v>
      </c>
      <c r="H164" s="52">
        <v>5</v>
      </c>
      <c r="I164" s="42"/>
    </row>
    <row r="165" spans="1:9" ht="15.6">
      <c r="A165" s="8" t="s">
        <v>656</v>
      </c>
      <c r="B165" s="8" t="s">
        <v>36</v>
      </c>
      <c r="C165" s="79">
        <v>2</v>
      </c>
      <c r="D165" s="76" t="s">
        <v>179</v>
      </c>
      <c r="E165" s="97" t="s">
        <v>641</v>
      </c>
      <c r="F165" s="77" t="str">
        <f t="shared" si="2"/>
        <v>32000</v>
      </c>
      <c r="G165" s="78" t="s">
        <v>179</v>
      </c>
      <c r="H165" s="79">
        <v>4</v>
      </c>
      <c r="I165" s="41"/>
    </row>
    <row r="166" spans="1:9" ht="15.6">
      <c r="A166" s="8" t="s">
        <v>656</v>
      </c>
      <c r="B166" s="8" t="s">
        <v>36</v>
      </c>
      <c r="C166" s="79">
        <v>2</v>
      </c>
      <c r="D166" s="76" t="s">
        <v>179</v>
      </c>
      <c r="E166" s="102" t="s">
        <v>643</v>
      </c>
      <c r="F166" s="18" t="str">
        <f t="shared" si="2"/>
        <v>32010</v>
      </c>
      <c r="G166" s="19" t="s">
        <v>417</v>
      </c>
      <c r="H166" s="52">
        <v>5</v>
      </c>
      <c r="I166" s="42"/>
    </row>
    <row r="167" spans="1:9" ht="15.6">
      <c r="A167" s="8" t="s">
        <v>656</v>
      </c>
      <c r="B167" s="8" t="s">
        <v>36</v>
      </c>
      <c r="C167" s="79">
        <v>2</v>
      </c>
      <c r="D167" s="76" t="s">
        <v>179</v>
      </c>
      <c r="E167" s="102" t="s">
        <v>644</v>
      </c>
      <c r="F167" s="18" t="str">
        <f t="shared" si="2"/>
        <v>32020</v>
      </c>
      <c r="G167" s="19" t="s">
        <v>419</v>
      </c>
      <c r="H167" s="52">
        <v>5</v>
      </c>
      <c r="I167" s="42"/>
    </row>
    <row r="168" spans="1:9" ht="15.6">
      <c r="A168" s="8" t="s">
        <v>656</v>
      </c>
      <c r="B168" s="8" t="s">
        <v>36</v>
      </c>
      <c r="C168" s="79">
        <v>2</v>
      </c>
      <c r="D168" s="76" t="s">
        <v>179</v>
      </c>
      <c r="E168" s="102" t="s">
        <v>645</v>
      </c>
      <c r="F168" s="18" t="str">
        <f t="shared" si="2"/>
        <v>32030</v>
      </c>
      <c r="G168" s="19" t="s">
        <v>421</v>
      </c>
      <c r="H168" s="52">
        <v>5</v>
      </c>
      <c r="I168" s="42"/>
    </row>
    <row r="169" spans="1:9" ht="15.6">
      <c r="A169" s="8" t="s">
        <v>656</v>
      </c>
      <c r="B169" s="8" t="s">
        <v>36</v>
      </c>
      <c r="C169" s="79">
        <v>2</v>
      </c>
      <c r="D169" s="76" t="s">
        <v>179</v>
      </c>
      <c r="E169" s="102" t="s">
        <v>646</v>
      </c>
      <c r="F169" s="18" t="str">
        <f t="shared" si="2"/>
        <v>32040</v>
      </c>
      <c r="G169" s="19" t="s">
        <v>423</v>
      </c>
      <c r="H169" s="52">
        <v>5</v>
      </c>
      <c r="I169" s="42"/>
    </row>
    <row r="170" spans="1:9" ht="15.6">
      <c r="A170" s="8" t="s">
        <v>656</v>
      </c>
      <c r="B170" s="8" t="s">
        <v>36</v>
      </c>
      <c r="C170" s="79">
        <v>2</v>
      </c>
      <c r="D170" s="76" t="s">
        <v>179</v>
      </c>
      <c r="E170" s="102" t="s">
        <v>647</v>
      </c>
      <c r="F170" s="18" t="str">
        <f t="shared" si="2"/>
        <v>32050</v>
      </c>
      <c r="G170" s="19" t="s">
        <v>425</v>
      </c>
      <c r="H170" s="52">
        <v>5</v>
      </c>
      <c r="I170" s="42"/>
    </row>
    <row r="171" spans="1:9" ht="15.6">
      <c r="A171" s="8" t="s">
        <v>656</v>
      </c>
      <c r="B171" s="8" t="s">
        <v>36</v>
      </c>
      <c r="C171" s="79">
        <v>2</v>
      </c>
      <c r="D171" s="76" t="s">
        <v>179</v>
      </c>
      <c r="E171" s="102" t="s">
        <v>648</v>
      </c>
      <c r="F171" s="18" t="str">
        <f t="shared" si="2"/>
        <v>32060</v>
      </c>
      <c r="G171" s="19" t="s">
        <v>427</v>
      </c>
      <c r="H171" s="52">
        <v>5</v>
      </c>
      <c r="I171" s="42"/>
    </row>
    <row r="172" spans="1:9" ht="15.6">
      <c r="A172" s="8" t="s">
        <v>656</v>
      </c>
      <c r="B172" s="8" t="s">
        <v>36</v>
      </c>
      <c r="C172" s="79">
        <v>2</v>
      </c>
      <c r="D172" s="76" t="s">
        <v>179</v>
      </c>
      <c r="E172" s="102" t="s">
        <v>649</v>
      </c>
      <c r="F172" s="18" t="str">
        <f t="shared" si="2"/>
        <v>32070</v>
      </c>
      <c r="G172" s="19" t="s">
        <v>429</v>
      </c>
      <c r="H172" s="52">
        <v>5</v>
      </c>
      <c r="I172" s="42"/>
    </row>
    <row r="173" spans="1:9" ht="15.6">
      <c r="A173" s="8" t="s">
        <v>656</v>
      </c>
      <c r="B173" s="8" t="s">
        <v>36</v>
      </c>
      <c r="C173" s="79">
        <v>2</v>
      </c>
      <c r="D173" s="76" t="s">
        <v>179</v>
      </c>
      <c r="E173" s="102" t="s">
        <v>650</v>
      </c>
      <c r="F173" s="18" t="str">
        <f t="shared" si="2"/>
        <v>32080</v>
      </c>
      <c r="G173" s="19" t="s">
        <v>431</v>
      </c>
      <c r="H173" s="52">
        <v>5</v>
      </c>
      <c r="I173" s="42"/>
    </row>
    <row r="174" spans="1:9" ht="15.6">
      <c r="A174" s="8" t="s">
        <v>656</v>
      </c>
      <c r="B174" s="8" t="s">
        <v>36</v>
      </c>
      <c r="C174" s="79">
        <v>2</v>
      </c>
      <c r="D174" s="76" t="s">
        <v>179</v>
      </c>
      <c r="E174" s="102" t="s">
        <v>651</v>
      </c>
      <c r="F174" s="18" t="str">
        <f t="shared" si="2"/>
        <v>32090</v>
      </c>
      <c r="G174" s="19" t="s">
        <v>433</v>
      </c>
      <c r="H174" s="52">
        <v>5</v>
      </c>
      <c r="I174" s="42"/>
    </row>
    <row r="175" spans="1:9" ht="15.6">
      <c r="A175" s="8" t="s">
        <v>656</v>
      </c>
      <c r="B175" s="8" t="s">
        <v>36</v>
      </c>
      <c r="C175" s="79">
        <v>2</v>
      </c>
      <c r="D175" s="76" t="s">
        <v>179</v>
      </c>
      <c r="E175" s="102" t="s">
        <v>652</v>
      </c>
      <c r="F175" s="18" t="str">
        <f t="shared" si="2"/>
        <v>32100</v>
      </c>
      <c r="G175" s="19" t="s">
        <v>435</v>
      </c>
      <c r="H175" s="52">
        <v>5</v>
      </c>
      <c r="I175" s="42"/>
    </row>
    <row r="176" spans="1:9" ht="15.6">
      <c r="A176" s="8" t="s">
        <v>656</v>
      </c>
      <c r="B176" s="8" t="s">
        <v>36</v>
      </c>
      <c r="C176" s="79">
        <v>2</v>
      </c>
      <c r="D176" s="76" t="s">
        <v>179</v>
      </c>
      <c r="E176" s="102" t="s">
        <v>658</v>
      </c>
      <c r="F176" s="18" t="str">
        <f t="shared" si="2"/>
        <v>32110</v>
      </c>
      <c r="G176" s="19" t="s">
        <v>437</v>
      </c>
      <c r="H176" s="52">
        <v>5</v>
      </c>
      <c r="I176" s="42"/>
    </row>
    <row r="177" spans="1:9" ht="15.6">
      <c r="A177" s="8" t="s">
        <v>656</v>
      </c>
      <c r="B177" s="8" t="s">
        <v>36</v>
      </c>
      <c r="C177" s="79">
        <v>2</v>
      </c>
      <c r="D177" s="76" t="s">
        <v>179</v>
      </c>
      <c r="E177" s="102" t="s">
        <v>659</v>
      </c>
      <c r="F177" s="18" t="str">
        <f t="shared" si="2"/>
        <v>32120</v>
      </c>
      <c r="G177" s="19" t="s">
        <v>439</v>
      </c>
      <c r="H177" s="52">
        <v>5</v>
      </c>
      <c r="I177" s="42"/>
    </row>
    <row r="178" spans="1:9" ht="15.6">
      <c r="A178" s="8" t="s">
        <v>656</v>
      </c>
      <c r="B178" s="8" t="s">
        <v>36</v>
      </c>
      <c r="C178" s="79">
        <v>2</v>
      </c>
      <c r="D178" s="76" t="s">
        <v>179</v>
      </c>
      <c r="E178" s="102" t="s">
        <v>660</v>
      </c>
      <c r="F178" s="18" t="str">
        <f t="shared" si="2"/>
        <v>32130</v>
      </c>
      <c r="G178" s="19" t="s">
        <v>441</v>
      </c>
      <c r="H178" s="52">
        <v>5</v>
      </c>
      <c r="I178" s="42"/>
    </row>
    <row r="179" spans="1:9" ht="15.6">
      <c r="A179" s="8" t="s">
        <v>656</v>
      </c>
      <c r="B179" s="8" t="s">
        <v>36</v>
      </c>
      <c r="C179" s="79">
        <v>2</v>
      </c>
      <c r="D179" s="76" t="s">
        <v>179</v>
      </c>
      <c r="E179" s="102" t="s">
        <v>661</v>
      </c>
      <c r="F179" s="18" t="str">
        <f t="shared" si="2"/>
        <v>32140</v>
      </c>
      <c r="G179" s="19" t="s">
        <v>443</v>
      </c>
      <c r="H179" s="52">
        <v>5</v>
      </c>
      <c r="I179" s="42"/>
    </row>
    <row r="180" spans="1:9" ht="15.6">
      <c r="A180" s="8" t="s">
        <v>656</v>
      </c>
      <c r="B180" s="8" t="s">
        <v>36</v>
      </c>
      <c r="C180" s="79">
        <v>3</v>
      </c>
      <c r="D180" s="76" t="s">
        <v>184</v>
      </c>
      <c r="E180" s="97" t="s">
        <v>641</v>
      </c>
      <c r="F180" s="77" t="str">
        <f t="shared" si="2"/>
        <v>33000</v>
      </c>
      <c r="G180" s="78" t="s">
        <v>184</v>
      </c>
      <c r="H180" s="79">
        <v>4</v>
      </c>
      <c r="I180" s="41"/>
    </row>
    <row r="181" spans="1:9" ht="15.6">
      <c r="A181" s="8" t="s">
        <v>656</v>
      </c>
      <c r="B181" s="8" t="s">
        <v>36</v>
      </c>
      <c r="C181" s="79">
        <v>3</v>
      </c>
      <c r="D181" s="76" t="s">
        <v>184</v>
      </c>
      <c r="E181" s="102" t="s">
        <v>643</v>
      </c>
      <c r="F181" s="18" t="str">
        <f t="shared" si="2"/>
        <v>33010</v>
      </c>
      <c r="G181" s="19" t="s">
        <v>445</v>
      </c>
      <c r="H181" s="52">
        <v>5</v>
      </c>
      <c r="I181" s="42"/>
    </row>
    <row r="182" spans="1:9" ht="15.6">
      <c r="A182" s="8" t="s">
        <v>656</v>
      </c>
      <c r="B182" s="8" t="s">
        <v>36</v>
      </c>
      <c r="C182" s="79">
        <v>3</v>
      </c>
      <c r="D182" s="76" t="s">
        <v>184</v>
      </c>
      <c r="E182" s="102" t="s">
        <v>644</v>
      </c>
      <c r="F182" s="18" t="str">
        <f t="shared" si="2"/>
        <v>33020</v>
      </c>
      <c r="G182" s="19" t="s">
        <v>447</v>
      </c>
      <c r="H182" s="52">
        <v>5</v>
      </c>
      <c r="I182" s="42"/>
    </row>
    <row r="183" spans="1:9" ht="15.6">
      <c r="A183" s="8" t="s">
        <v>656</v>
      </c>
      <c r="B183" s="8" t="s">
        <v>36</v>
      </c>
      <c r="C183" s="79">
        <v>3</v>
      </c>
      <c r="D183" s="76" t="s">
        <v>184</v>
      </c>
      <c r="E183" s="102" t="s">
        <v>645</v>
      </c>
      <c r="F183" s="18" t="str">
        <f t="shared" si="2"/>
        <v>33030</v>
      </c>
      <c r="G183" s="19" t="s">
        <v>449</v>
      </c>
      <c r="H183" s="52">
        <v>5</v>
      </c>
      <c r="I183" s="42"/>
    </row>
    <row r="184" spans="1:9" ht="15.6">
      <c r="A184" s="8" t="s">
        <v>656</v>
      </c>
      <c r="B184" s="8" t="s">
        <v>36</v>
      </c>
      <c r="C184" s="79">
        <v>3</v>
      </c>
      <c r="D184" s="76" t="s">
        <v>184</v>
      </c>
      <c r="E184" s="102" t="s">
        <v>646</v>
      </c>
      <c r="F184" s="18" t="str">
        <f t="shared" si="2"/>
        <v>33040</v>
      </c>
      <c r="G184" s="19" t="s">
        <v>451</v>
      </c>
      <c r="H184" s="52">
        <v>5</v>
      </c>
      <c r="I184" s="42"/>
    </row>
    <row r="185" spans="1:9" ht="15.6">
      <c r="A185" s="8" t="s">
        <v>656</v>
      </c>
      <c r="B185" s="8" t="s">
        <v>36</v>
      </c>
      <c r="C185" s="79">
        <v>3</v>
      </c>
      <c r="D185" s="76" t="s">
        <v>184</v>
      </c>
      <c r="E185" s="102" t="s">
        <v>647</v>
      </c>
      <c r="F185" s="18" t="str">
        <f t="shared" si="2"/>
        <v>33050</v>
      </c>
      <c r="G185" s="19" t="s">
        <v>453</v>
      </c>
      <c r="H185" s="52">
        <v>5</v>
      </c>
      <c r="I185" s="42"/>
    </row>
    <row r="186" spans="1:9" ht="15.6">
      <c r="A186" s="8" t="s">
        <v>656</v>
      </c>
      <c r="B186" s="8" t="s">
        <v>36</v>
      </c>
      <c r="C186" s="79">
        <v>3</v>
      </c>
      <c r="D186" s="76" t="s">
        <v>184</v>
      </c>
      <c r="E186" s="102" t="s">
        <v>648</v>
      </c>
      <c r="F186" s="18" t="str">
        <f t="shared" si="2"/>
        <v>33060</v>
      </c>
      <c r="G186" s="19" t="s">
        <v>455</v>
      </c>
      <c r="H186" s="52">
        <v>5</v>
      </c>
      <c r="I186" s="42"/>
    </row>
    <row r="187" spans="1:9" ht="15.6">
      <c r="A187" s="8" t="s">
        <v>656</v>
      </c>
      <c r="B187" s="8" t="s">
        <v>36</v>
      </c>
      <c r="C187" s="79">
        <v>3</v>
      </c>
      <c r="D187" s="76" t="s">
        <v>184</v>
      </c>
      <c r="E187" s="102" t="s">
        <v>649</v>
      </c>
      <c r="F187" s="18" t="str">
        <f t="shared" si="2"/>
        <v>33070</v>
      </c>
      <c r="G187" s="19" t="s">
        <v>457</v>
      </c>
      <c r="H187" s="52">
        <v>5</v>
      </c>
      <c r="I187" s="42"/>
    </row>
    <row r="188" spans="1:9" ht="15.6">
      <c r="A188" s="8" t="s">
        <v>656</v>
      </c>
      <c r="B188" s="8" t="s">
        <v>36</v>
      </c>
      <c r="C188" s="79">
        <v>3</v>
      </c>
      <c r="D188" s="76" t="s">
        <v>184</v>
      </c>
      <c r="E188" s="102" t="s">
        <v>650</v>
      </c>
      <c r="F188" s="18" t="str">
        <f t="shared" si="2"/>
        <v>33080</v>
      </c>
      <c r="G188" s="19" t="s">
        <v>459</v>
      </c>
      <c r="H188" s="52">
        <v>5</v>
      </c>
      <c r="I188" s="42"/>
    </row>
    <row r="189" spans="1:9" ht="15.6">
      <c r="A189" s="8" t="s">
        <v>656</v>
      </c>
      <c r="B189" s="8" t="s">
        <v>36</v>
      </c>
      <c r="C189" s="79">
        <v>3</v>
      </c>
      <c r="D189" s="76" t="s">
        <v>184</v>
      </c>
      <c r="E189" s="102" t="s">
        <v>651</v>
      </c>
      <c r="F189" s="18" t="str">
        <f t="shared" si="2"/>
        <v>33090</v>
      </c>
      <c r="G189" s="19" t="s">
        <v>461</v>
      </c>
      <c r="H189" s="52">
        <v>5</v>
      </c>
      <c r="I189" s="42"/>
    </row>
    <row r="190" spans="1:9" ht="15.6">
      <c r="A190" s="8" t="s">
        <v>656</v>
      </c>
      <c r="B190" s="8" t="s">
        <v>36</v>
      </c>
      <c r="C190" s="79">
        <v>3</v>
      </c>
      <c r="D190" s="76" t="s">
        <v>184</v>
      </c>
      <c r="E190" s="102" t="s">
        <v>652</v>
      </c>
      <c r="F190" s="18" t="str">
        <f t="shared" si="2"/>
        <v>33100</v>
      </c>
      <c r="G190" s="19" t="s">
        <v>463</v>
      </c>
      <c r="H190" s="52">
        <v>5</v>
      </c>
      <c r="I190" s="42"/>
    </row>
    <row r="191" spans="1:9" ht="15.6">
      <c r="A191" s="8" t="s">
        <v>656</v>
      </c>
      <c r="B191" s="8" t="s">
        <v>36</v>
      </c>
      <c r="C191" s="79">
        <v>3</v>
      </c>
      <c r="D191" s="76" t="s">
        <v>184</v>
      </c>
      <c r="E191" s="102" t="s">
        <v>658</v>
      </c>
      <c r="F191" s="18" t="str">
        <f t="shared" si="2"/>
        <v>33110</v>
      </c>
      <c r="G191" s="19" t="s">
        <v>465</v>
      </c>
      <c r="H191" s="52">
        <v>5</v>
      </c>
      <c r="I191" s="42"/>
    </row>
    <row r="192" spans="1:9" ht="15.6">
      <c r="A192" s="8" t="s">
        <v>656</v>
      </c>
      <c r="B192" s="8" t="s">
        <v>36</v>
      </c>
      <c r="C192" s="79">
        <v>3</v>
      </c>
      <c r="D192" s="76" t="s">
        <v>184</v>
      </c>
      <c r="E192" s="102" t="s">
        <v>659</v>
      </c>
      <c r="F192" s="18" t="str">
        <f t="shared" si="2"/>
        <v>33120</v>
      </c>
      <c r="G192" s="19" t="s">
        <v>467</v>
      </c>
      <c r="H192" s="52">
        <v>5</v>
      </c>
      <c r="I192" s="42"/>
    </row>
    <row r="193" spans="1:9" ht="15.6">
      <c r="A193" s="8" t="s">
        <v>656</v>
      </c>
      <c r="B193" s="8" t="s">
        <v>36</v>
      </c>
      <c r="C193" s="79">
        <v>3</v>
      </c>
      <c r="D193" s="76" t="s">
        <v>184</v>
      </c>
      <c r="E193" s="102" t="s">
        <v>660</v>
      </c>
      <c r="F193" s="18" t="str">
        <f t="shared" si="2"/>
        <v>33130</v>
      </c>
      <c r="G193" s="19" t="s">
        <v>469</v>
      </c>
      <c r="H193" s="52">
        <v>5</v>
      </c>
      <c r="I193" s="42"/>
    </row>
    <row r="194" spans="1:9" ht="15.6">
      <c r="A194" s="8" t="s">
        <v>656</v>
      </c>
      <c r="B194" s="8" t="s">
        <v>36</v>
      </c>
      <c r="C194" s="79">
        <v>3</v>
      </c>
      <c r="D194" s="76" t="s">
        <v>184</v>
      </c>
      <c r="E194" s="102" t="s">
        <v>661</v>
      </c>
      <c r="F194" s="18" t="str">
        <f t="shared" si="2"/>
        <v>33140</v>
      </c>
      <c r="G194" s="19" t="s">
        <v>471</v>
      </c>
      <c r="H194" s="52">
        <v>5</v>
      </c>
      <c r="I194" s="42"/>
    </row>
    <row r="195" spans="1:9" ht="15.6">
      <c r="A195" s="8" t="s">
        <v>656</v>
      </c>
      <c r="B195" s="8" t="s">
        <v>36</v>
      </c>
      <c r="C195" s="79">
        <v>4</v>
      </c>
      <c r="D195" s="76" t="s">
        <v>188</v>
      </c>
      <c r="E195" s="97" t="s">
        <v>641</v>
      </c>
      <c r="F195" s="77" t="str">
        <f t="shared" si="2"/>
        <v>34000</v>
      </c>
      <c r="G195" s="78" t="s">
        <v>188</v>
      </c>
      <c r="H195" s="79">
        <v>4</v>
      </c>
      <c r="I195" s="41"/>
    </row>
    <row r="196" spans="1:9" ht="15.6">
      <c r="A196" s="8" t="s">
        <v>656</v>
      </c>
      <c r="B196" s="8" t="s">
        <v>36</v>
      </c>
      <c r="C196" s="79">
        <v>4</v>
      </c>
      <c r="D196" s="76" t="s">
        <v>188</v>
      </c>
      <c r="E196" s="102" t="s">
        <v>643</v>
      </c>
      <c r="F196" s="18" t="str">
        <f t="shared" ref="F196:F259" si="3">A196&amp;C196&amp;E196</f>
        <v>34010</v>
      </c>
      <c r="G196" s="19" t="s">
        <v>473</v>
      </c>
      <c r="H196" s="52">
        <v>5</v>
      </c>
      <c r="I196" s="42"/>
    </row>
    <row r="197" spans="1:9" ht="15.6">
      <c r="A197" s="8" t="s">
        <v>656</v>
      </c>
      <c r="B197" s="8" t="s">
        <v>36</v>
      </c>
      <c r="C197" s="79">
        <v>4</v>
      </c>
      <c r="D197" s="76" t="s">
        <v>188</v>
      </c>
      <c r="E197" s="102" t="s">
        <v>644</v>
      </c>
      <c r="F197" s="18" t="str">
        <f t="shared" si="3"/>
        <v>34020</v>
      </c>
      <c r="G197" s="19" t="s">
        <v>475</v>
      </c>
      <c r="H197" s="52">
        <v>5</v>
      </c>
      <c r="I197" s="42"/>
    </row>
    <row r="198" spans="1:9" ht="15.6">
      <c r="A198" s="8" t="s">
        <v>656</v>
      </c>
      <c r="B198" s="8" t="s">
        <v>36</v>
      </c>
      <c r="C198" s="79">
        <v>5</v>
      </c>
      <c r="D198" s="76" t="s">
        <v>191</v>
      </c>
      <c r="E198" s="97" t="s">
        <v>641</v>
      </c>
      <c r="F198" s="77" t="str">
        <f t="shared" si="3"/>
        <v>35000</v>
      </c>
      <c r="G198" s="78" t="s">
        <v>191</v>
      </c>
      <c r="H198" s="79">
        <v>4</v>
      </c>
      <c r="I198" s="41"/>
    </row>
    <row r="199" spans="1:9" ht="15.6">
      <c r="A199" s="8" t="s">
        <v>656</v>
      </c>
      <c r="B199" s="8" t="s">
        <v>36</v>
      </c>
      <c r="C199" s="79">
        <v>5</v>
      </c>
      <c r="D199" s="76" t="s">
        <v>191</v>
      </c>
      <c r="E199" s="102" t="s">
        <v>643</v>
      </c>
      <c r="F199" s="18" t="str">
        <f t="shared" si="3"/>
        <v>35010</v>
      </c>
      <c r="G199" s="19" t="s">
        <v>477</v>
      </c>
      <c r="H199" s="52">
        <v>5</v>
      </c>
      <c r="I199" s="42"/>
    </row>
    <row r="200" spans="1:9" ht="15.6">
      <c r="A200" s="8" t="s">
        <v>656</v>
      </c>
      <c r="B200" s="8" t="s">
        <v>36</v>
      </c>
      <c r="C200" s="79">
        <v>6</v>
      </c>
      <c r="D200" s="76" t="s">
        <v>195</v>
      </c>
      <c r="E200" s="97" t="s">
        <v>641</v>
      </c>
      <c r="F200" s="77" t="str">
        <f t="shared" si="3"/>
        <v>36000</v>
      </c>
      <c r="G200" s="78" t="s">
        <v>195</v>
      </c>
      <c r="H200" s="79">
        <v>4</v>
      </c>
      <c r="I200" s="41"/>
    </row>
    <row r="201" spans="1:9" ht="15.6">
      <c r="A201" s="8" t="s">
        <v>656</v>
      </c>
      <c r="B201" s="8" t="s">
        <v>36</v>
      </c>
      <c r="C201" s="79">
        <v>6</v>
      </c>
      <c r="D201" s="76" t="s">
        <v>195</v>
      </c>
      <c r="E201" s="102" t="s">
        <v>643</v>
      </c>
      <c r="F201" s="18" t="str">
        <f t="shared" si="3"/>
        <v>36010</v>
      </c>
      <c r="G201" s="19" t="s">
        <v>195</v>
      </c>
      <c r="H201" s="52">
        <v>5</v>
      </c>
      <c r="I201" s="42"/>
    </row>
    <row r="202" spans="1:9" ht="15.6">
      <c r="A202" s="8" t="s">
        <v>656</v>
      </c>
      <c r="B202" s="8" t="s">
        <v>36</v>
      </c>
      <c r="C202" s="79">
        <v>7</v>
      </c>
      <c r="D202" s="76" t="s">
        <v>198</v>
      </c>
      <c r="E202" s="97" t="s">
        <v>641</v>
      </c>
      <c r="F202" s="77" t="str">
        <f t="shared" si="3"/>
        <v>37000</v>
      </c>
      <c r="G202" s="78" t="s">
        <v>198</v>
      </c>
      <c r="H202" s="79">
        <v>4</v>
      </c>
      <c r="I202" s="41"/>
    </row>
    <row r="203" spans="1:9" ht="15.6">
      <c r="A203" s="8" t="s">
        <v>656</v>
      </c>
      <c r="B203" s="8" t="s">
        <v>36</v>
      </c>
      <c r="C203" s="79">
        <v>7</v>
      </c>
      <c r="D203" s="76" t="s">
        <v>198</v>
      </c>
      <c r="E203" s="102" t="s">
        <v>643</v>
      </c>
      <c r="F203" s="18" t="str">
        <f t="shared" si="3"/>
        <v>37010</v>
      </c>
      <c r="G203" s="19" t="s">
        <v>480</v>
      </c>
      <c r="H203" s="52">
        <v>5</v>
      </c>
      <c r="I203" s="42"/>
    </row>
    <row r="204" spans="1:9" ht="15.6">
      <c r="A204" s="8" t="s">
        <v>656</v>
      </c>
      <c r="B204" s="8" t="s">
        <v>36</v>
      </c>
      <c r="C204" s="79">
        <v>7</v>
      </c>
      <c r="D204" s="76" t="s">
        <v>198</v>
      </c>
      <c r="E204" s="102" t="s">
        <v>644</v>
      </c>
      <c r="F204" s="18" t="str">
        <f t="shared" si="3"/>
        <v>37020</v>
      </c>
      <c r="G204" s="19" t="s">
        <v>482</v>
      </c>
      <c r="H204" s="52">
        <v>5</v>
      </c>
      <c r="I204" s="42"/>
    </row>
    <row r="205" spans="1:9" ht="15.6">
      <c r="A205" s="8" t="s">
        <v>656</v>
      </c>
      <c r="B205" s="8" t="s">
        <v>36</v>
      </c>
      <c r="C205" s="79">
        <v>8</v>
      </c>
      <c r="D205" s="76" t="s">
        <v>203</v>
      </c>
      <c r="E205" s="97" t="s">
        <v>641</v>
      </c>
      <c r="F205" s="77" t="str">
        <f t="shared" si="3"/>
        <v>38000</v>
      </c>
      <c r="G205" s="78" t="s">
        <v>203</v>
      </c>
      <c r="H205" s="79">
        <v>4</v>
      </c>
      <c r="I205" s="41"/>
    </row>
    <row r="206" spans="1:9" ht="15.6">
      <c r="A206" s="8" t="s">
        <v>656</v>
      </c>
      <c r="B206" s="8" t="s">
        <v>36</v>
      </c>
      <c r="C206" s="79">
        <v>8</v>
      </c>
      <c r="D206" s="76" t="s">
        <v>203</v>
      </c>
      <c r="E206" s="102" t="s">
        <v>643</v>
      </c>
      <c r="F206" s="18" t="str">
        <f t="shared" si="3"/>
        <v>38010</v>
      </c>
      <c r="G206" s="19" t="s">
        <v>203</v>
      </c>
      <c r="H206" s="52">
        <v>5</v>
      </c>
      <c r="I206" s="42"/>
    </row>
    <row r="207" spans="1:9" ht="15.6">
      <c r="A207" s="8" t="s">
        <v>657</v>
      </c>
      <c r="B207" s="8" t="s">
        <v>42</v>
      </c>
      <c r="C207" s="52" t="s">
        <v>701</v>
      </c>
      <c r="D207" t="s">
        <v>42</v>
      </c>
      <c r="E207" s="11" t="s">
        <v>641</v>
      </c>
      <c r="F207" s="13" t="str">
        <f t="shared" si="3"/>
        <v>40000</v>
      </c>
      <c r="G207" s="12" t="s">
        <v>42</v>
      </c>
      <c r="H207" s="52">
        <v>3</v>
      </c>
      <c r="I207" s="41" t="s">
        <v>702</v>
      </c>
    </row>
    <row r="208" spans="1:9" ht="15.6">
      <c r="A208" s="8" t="s">
        <v>657</v>
      </c>
      <c r="B208" s="8" t="s">
        <v>42</v>
      </c>
      <c r="C208" s="79">
        <v>1</v>
      </c>
      <c r="D208" s="76" t="s">
        <v>42</v>
      </c>
      <c r="E208" s="97" t="s">
        <v>652</v>
      </c>
      <c r="F208" s="77" t="str">
        <f t="shared" si="3"/>
        <v>41100</v>
      </c>
      <c r="G208" s="78" t="s">
        <v>72</v>
      </c>
      <c r="H208" s="79">
        <v>4</v>
      </c>
      <c r="I208" s="41"/>
    </row>
    <row r="209" spans="1:9" ht="15.6">
      <c r="A209" s="8" t="s">
        <v>657</v>
      </c>
      <c r="B209" s="8" t="s">
        <v>42</v>
      </c>
      <c r="C209" s="79">
        <v>1</v>
      </c>
      <c r="D209" s="76" t="s">
        <v>42</v>
      </c>
      <c r="E209" s="103" t="s">
        <v>658</v>
      </c>
      <c r="F209" s="38" t="str">
        <f t="shared" si="3"/>
        <v>41110</v>
      </c>
      <c r="G209" s="39" t="s">
        <v>414</v>
      </c>
      <c r="H209" s="52">
        <v>5</v>
      </c>
      <c r="I209" s="47"/>
    </row>
    <row r="210" spans="1:9" ht="15.6">
      <c r="A210" s="8" t="s">
        <v>657</v>
      </c>
      <c r="B210" s="8" t="s">
        <v>42</v>
      </c>
      <c r="C210" s="79">
        <v>1</v>
      </c>
      <c r="D210" s="76" t="s">
        <v>42</v>
      </c>
      <c r="E210" s="97" t="s">
        <v>669</v>
      </c>
      <c r="F210" s="77" t="str">
        <f t="shared" si="3"/>
        <v>41200</v>
      </c>
      <c r="G210" s="78" t="s">
        <v>175</v>
      </c>
      <c r="H210" s="79">
        <v>4</v>
      </c>
      <c r="I210" s="41"/>
    </row>
    <row r="211" spans="1:9" ht="15.6">
      <c r="A211" s="8" t="s">
        <v>657</v>
      </c>
      <c r="B211" s="8" t="s">
        <v>42</v>
      </c>
      <c r="C211" s="79">
        <v>1</v>
      </c>
      <c r="D211" s="76" t="s">
        <v>42</v>
      </c>
      <c r="E211" s="103" t="s">
        <v>670</v>
      </c>
      <c r="F211" s="38" t="str">
        <f t="shared" si="3"/>
        <v>41210</v>
      </c>
      <c r="G211" s="39" t="s">
        <v>486</v>
      </c>
      <c r="H211" s="52">
        <v>5</v>
      </c>
      <c r="I211" s="47"/>
    </row>
    <row r="212" spans="1:9" ht="15.6">
      <c r="A212" s="8" t="s">
        <v>657</v>
      </c>
      <c r="B212" s="8" t="s">
        <v>42</v>
      </c>
      <c r="C212" s="79">
        <v>1</v>
      </c>
      <c r="D212" s="76" t="s">
        <v>42</v>
      </c>
      <c r="E212" s="103" t="s">
        <v>671</v>
      </c>
      <c r="F212" s="38" t="str">
        <f t="shared" si="3"/>
        <v>41220</v>
      </c>
      <c r="G212" s="39" t="s">
        <v>488</v>
      </c>
      <c r="H212" s="52">
        <v>5</v>
      </c>
      <c r="I212" s="47"/>
    </row>
    <row r="213" spans="1:9" ht="15.6">
      <c r="A213" s="8" t="s">
        <v>657</v>
      </c>
      <c r="B213" s="8" t="s">
        <v>42</v>
      </c>
      <c r="C213" s="79">
        <v>1</v>
      </c>
      <c r="D213" s="76" t="s">
        <v>42</v>
      </c>
      <c r="E213" s="97" t="s">
        <v>673</v>
      </c>
      <c r="F213" s="77" t="str">
        <f t="shared" si="3"/>
        <v>41300</v>
      </c>
      <c r="G213" s="78" t="s">
        <v>216</v>
      </c>
      <c r="H213" s="79">
        <v>4</v>
      </c>
      <c r="I213" s="41"/>
    </row>
    <row r="214" spans="1:9" ht="15.6">
      <c r="A214" s="8" t="s">
        <v>657</v>
      </c>
      <c r="B214" s="8" t="s">
        <v>42</v>
      </c>
      <c r="C214" s="79">
        <v>1</v>
      </c>
      <c r="D214" s="76" t="s">
        <v>42</v>
      </c>
      <c r="E214" s="103" t="s">
        <v>674</v>
      </c>
      <c r="F214" s="38" t="str">
        <f t="shared" si="3"/>
        <v>41310</v>
      </c>
      <c r="G214" s="39" t="s">
        <v>216</v>
      </c>
      <c r="H214" s="52">
        <v>5</v>
      </c>
      <c r="I214" s="47"/>
    </row>
    <row r="215" spans="1:9" ht="15.6">
      <c r="A215" s="8" t="s">
        <v>657</v>
      </c>
      <c r="B215" s="8" t="s">
        <v>42</v>
      </c>
      <c r="C215" s="79">
        <v>1</v>
      </c>
      <c r="D215" s="76" t="s">
        <v>42</v>
      </c>
      <c r="E215" s="97" t="s">
        <v>682</v>
      </c>
      <c r="F215" s="77" t="str">
        <f t="shared" si="3"/>
        <v>41400</v>
      </c>
      <c r="G215" s="78" t="s">
        <v>221</v>
      </c>
      <c r="H215" s="79">
        <v>4</v>
      </c>
      <c r="I215" s="41"/>
    </row>
    <row r="216" spans="1:9" ht="15.6">
      <c r="A216" s="8" t="s">
        <v>657</v>
      </c>
      <c r="B216" s="8" t="s">
        <v>42</v>
      </c>
      <c r="C216" s="79">
        <v>1</v>
      </c>
      <c r="D216" s="76" t="s">
        <v>42</v>
      </c>
      <c r="E216" s="103" t="s">
        <v>683</v>
      </c>
      <c r="F216" s="38" t="str">
        <f t="shared" si="3"/>
        <v>41410</v>
      </c>
      <c r="G216" s="39" t="s">
        <v>491</v>
      </c>
      <c r="H216" s="52">
        <v>5</v>
      </c>
      <c r="I216" s="47"/>
    </row>
    <row r="217" spans="1:9" ht="15.6">
      <c r="A217" s="8" t="s">
        <v>657</v>
      </c>
      <c r="B217" s="8" t="s">
        <v>42</v>
      </c>
      <c r="C217" s="79">
        <v>1</v>
      </c>
      <c r="D217" s="76" t="s">
        <v>42</v>
      </c>
      <c r="E217" s="103" t="s">
        <v>684</v>
      </c>
      <c r="F217" s="38" t="str">
        <f t="shared" si="3"/>
        <v>41420</v>
      </c>
      <c r="G217" s="39" t="s">
        <v>493</v>
      </c>
      <c r="H217" s="52">
        <v>5</v>
      </c>
      <c r="I217" s="47"/>
    </row>
    <row r="218" spans="1:9" ht="15.6">
      <c r="A218" s="8" t="s">
        <v>657</v>
      </c>
      <c r="B218" s="8" t="s">
        <v>42</v>
      </c>
      <c r="C218" s="79">
        <v>1</v>
      </c>
      <c r="D218" s="76" t="s">
        <v>42</v>
      </c>
      <c r="E218" s="103" t="s">
        <v>685</v>
      </c>
      <c r="F218" s="38" t="str">
        <f t="shared" si="3"/>
        <v>41430</v>
      </c>
      <c r="G218" s="39" t="s">
        <v>495</v>
      </c>
      <c r="H218" s="52">
        <v>5</v>
      </c>
      <c r="I218" s="47"/>
    </row>
    <row r="219" spans="1:9" ht="15.6">
      <c r="A219" s="8" t="s">
        <v>657</v>
      </c>
      <c r="B219" s="8" t="s">
        <v>42</v>
      </c>
      <c r="C219" s="79">
        <v>1</v>
      </c>
      <c r="D219" s="76" t="s">
        <v>42</v>
      </c>
      <c r="E219" s="103" t="s">
        <v>686</v>
      </c>
      <c r="F219" s="38" t="str">
        <f t="shared" si="3"/>
        <v>41440</v>
      </c>
      <c r="G219" s="39" t="s">
        <v>497</v>
      </c>
      <c r="H219" s="52">
        <v>5</v>
      </c>
      <c r="I219" s="47"/>
    </row>
    <row r="220" spans="1:9" ht="15.6">
      <c r="A220" s="8" t="s">
        <v>657</v>
      </c>
      <c r="B220" s="8" t="s">
        <v>42</v>
      </c>
      <c r="C220" s="79">
        <v>1</v>
      </c>
      <c r="D220" s="76" t="s">
        <v>42</v>
      </c>
      <c r="E220" s="103" t="s">
        <v>703</v>
      </c>
      <c r="F220" s="38" t="str">
        <f t="shared" si="3"/>
        <v>41450</v>
      </c>
      <c r="G220" s="39" t="s">
        <v>499</v>
      </c>
      <c r="H220" s="52">
        <v>5</v>
      </c>
      <c r="I220" s="47"/>
    </row>
    <row r="221" spans="1:9" ht="15.6">
      <c r="A221" s="8" t="s">
        <v>657</v>
      </c>
      <c r="B221" s="8" t="s">
        <v>42</v>
      </c>
      <c r="C221" s="79">
        <v>1</v>
      </c>
      <c r="D221" s="76" t="s">
        <v>42</v>
      </c>
      <c r="E221" s="97" t="s">
        <v>687</v>
      </c>
      <c r="F221" s="77" t="str">
        <f t="shared" si="3"/>
        <v>41500</v>
      </c>
      <c r="G221" s="78" t="s">
        <v>225</v>
      </c>
      <c r="H221" s="79">
        <v>4</v>
      </c>
      <c r="I221" s="41"/>
    </row>
    <row r="222" spans="1:9" ht="15.6">
      <c r="A222" s="8" t="s">
        <v>657</v>
      </c>
      <c r="B222" s="8" t="s">
        <v>42</v>
      </c>
      <c r="C222" s="79">
        <v>1</v>
      </c>
      <c r="D222" s="76" t="s">
        <v>42</v>
      </c>
      <c r="E222" s="103" t="s">
        <v>688</v>
      </c>
      <c r="F222" s="38" t="str">
        <f t="shared" si="3"/>
        <v>41510</v>
      </c>
      <c r="G222" s="39" t="s">
        <v>501</v>
      </c>
      <c r="H222" s="52">
        <v>5</v>
      </c>
      <c r="I222" s="47"/>
    </row>
    <row r="223" spans="1:9" ht="15.6">
      <c r="A223" s="8" t="s">
        <v>657</v>
      </c>
      <c r="B223" s="8" t="s">
        <v>42</v>
      </c>
      <c r="C223" s="79">
        <v>1</v>
      </c>
      <c r="D223" s="76" t="s">
        <v>42</v>
      </c>
      <c r="E223" s="103" t="s">
        <v>689</v>
      </c>
      <c r="F223" s="38" t="str">
        <f t="shared" si="3"/>
        <v>41520</v>
      </c>
      <c r="G223" s="39" t="s">
        <v>503</v>
      </c>
      <c r="H223" s="52">
        <v>5</v>
      </c>
      <c r="I223" s="47"/>
    </row>
    <row r="224" spans="1:9" ht="15.6">
      <c r="A224" s="8" t="s">
        <v>657</v>
      </c>
      <c r="B224" s="8" t="s">
        <v>42</v>
      </c>
      <c r="C224" s="79">
        <v>1</v>
      </c>
      <c r="D224" s="76" t="s">
        <v>42</v>
      </c>
      <c r="E224" s="103" t="s">
        <v>690</v>
      </c>
      <c r="F224" s="38" t="str">
        <f t="shared" si="3"/>
        <v>41530</v>
      </c>
      <c r="G224" s="39" t="s">
        <v>505</v>
      </c>
      <c r="H224" s="52">
        <v>5</v>
      </c>
      <c r="I224" s="47"/>
    </row>
    <row r="225" spans="1:9" ht="15.6">
      <c r="A225" s="8" t="s">
        <v>657</v>
      </c>
      <c r="B225" s="8" t="s">
        <v>42</v>
      </c>
      <c r="C225" s="79">
        <v>1</v>
      </c>
      <c r="D225" s="76" t="s">
        <v>42</v>
      </c>
      <c r="E225" s="103" t="s">
        <v>704</v>
      </c>
      <c r="F225" s="38" t="str">
        <f t="shared" si="3"/>
        <v>41540</v>
      </c>
      <c r="G225" s="39" t="s">
        <v>507</v>
      </c>
      <c r="H225" s="52">
        <v>5</v>
      </c>
      <c r="I225" s="47"/>
    </row>
    <row r="226" spans="1:9" ht="15.6">
      <c r="A226" s="8" t="s">
        <v>657</v>
      </c>
      <c r="B226" s="8" t="s">
        <v>42</v>
      </c>
      <c r="C226" s="79">
        <v>1</v>
      </c>
      <c r="D226" s="76" t="s">
        <v>42</v>
      </c>
      <c r="E226" s="97" t="s">
        <v>691</v>
      </c>
      <c r="F226" s="77" t="str">
        <f t="shared" si="3"/>
        <v>41600</v>
      </c>
      <c r="G226" s="78" t="s">
        <v>229</v>
      </c>
      <c r="H226" s="79">
        <v>4</v>
      </c>
      <c r="I226" s="41"/>
    </row>
    <row r="227" spans="1:9" ht="15.6">
      <c r="A227" s="8" t="s">
        <v>657</v>
      </c>
      <c r="B227" s="8" t="s">
        <v>42</v>
      </c>
      <c r="C227" s="79">
        <v>1</v>
      </c>
      <c r="D227" s="76" t="s">
        <v>42</v>
      </c>
      <c r="E227" s="103" t="s">
        <v>692</v>
      </c>
      <c r="F227" s="38" t="str">
        <f t="shared" si="3"/>
        <v>41610</v>
      </c>
      <c r="G227" s="39" t="s">
        <v>509</v>
      </c>
      <c r="H227" s="52">
        <v>5</v>
      </c>
      <c r="I227" s="47"/>
    </row>
    <row r="228" spans="1:9" ht="15.6">
      <c r="A228" s="8" t="s">
        <v>657</v>
      </c>
      <c r="B228" s="8" t="s">
        <v>42</v>
      </c>
      <c r="C228" s="79">
        <v>1</v>
      </c>
      <c r="D228" s="76" t="s">
        <v>42</v>
      </c>
      <c r="E228" s="103" t="s">
        <v>693</v>
      </c>
      <c r="F228" s="38" t="str">
        <f t="shared" si="3"/>
        <v>41620</v>
      </c>
      <c r="G228" s="39" t="s">
        <v>511</v>
      </c>
      <c r="H228" s="52">
        <v>5</v>
      </c>
      <c r="I228" s="47"/>
    </row>
    <row r="229" spans="1:9" ht="15.6">
      <c r="A229" s="8" t="s">
        <v>657</v>
      </c>
      <c r="B229" s="8" t="s">
        <v>42</v>
      </c>
      <c r="C229" s="79">
        <v>1</v>
      </c>
      <c r="D229" s="76" t="s">
        <v>42</v>
      </c>
      <c r="E229" s="97" t="s">
        <v>694</v>
      </c>
      <c r="F229" s="77" t="str">
        <f t="shared" si="3"/>
        <v>41700</v>
      </c>
      <c r="G229" s="78" t="s">
        <v>234</v>
      </c>
      <c r="H229" s="79">
        <v>4</v>
      </c>
      <c r="I229" s="41"/>
    </row>
    <row r="230" spans="1:9" ht="15.6">
      <c r="A230" s="8" t="s">
        <v>657</v>
      </c>
      <c r="B230" s="8" t="s">
        <v>42</v>
      </c>
      <c r="C230" s="79">
        <v>1</v>
      </c>
      <c r="D230" s="76" t="s">
        <v>42</v>
      </c>
      <c r="E230" s="103" t="s">
        <v>695</v>
      </c>
      <c r="F230" s="38" t="str">
        <f t="shared" si="3"/>
        <v>41710</v>
      </c>
      <c r="G230" s="39" t="s">
        <v>234</v>
      </c>
      <c r="H230" s="52">
        <v>5</v>
      </c>
      <c r="I230" s="47"/>
    </row>
    <row r="231" spans="1:9" ht="15.6">
      <c r="A231" s="8" t="s">
        <v>657</v>
      </c>
      <c r="B231" s="8" t="s">
        <v>42</v>
      </c>
      <c r="C231" s="79">
        <v>1</v>
      </c>
      <c r="D231" s="76" t="s">
        <v>42</v>
      </c>
      <c r="E231" s="97" t="s">
        <v>697</v>
      </c>
      <c r="F231" s="77" t="str">
        <f t="shared" si="3"/>
        <v>41800</v>
      </c>
      <c r="G231" s="78" t="s">
        <v>237</v>
      </c>
      <c r="H231" s="79">
        <v>4</v>
      </c>
      <c r="I231" s="41"/>
    </row>
    <row r="232" spans="1:9" ht="15.6">
      <c r="A232" s="8" t="s">
        <v>657</v>
      </c>
      <c r="B232" s="8" t="s">
        <v>42</v>
      </c>
      <c r="C232" s="79">
        <v>1</v>
      </c>
      <c r="D232" s="76" t="s">
        <v>42</v>
      </c>
      <c r="E232" s="103" t="s">
        <v>698</v>
      </c>
      <c r="F232" s="38" t="str">
        <f t="shared" si="3"/>
        <v>41810</v>
      </c>
      <c r="G232" s="39" t="s">
        <v>237</v>
      </c>
      <c r="H232" s="52">
        <v>5</v>
      </c>
      <c r="I232" s="47"/>
    </row>
    <row r="233" spans="1:9" ht="15.6">
      <c r="A233" s="8" t="s">
        <v>657</v>
      </c>
      <c r="B233" s="8" t="s">
        <v>42</v>
      </c>
      <c r="C233" s="79">
        <v>1</v>
      </c>
      <c r="D233" s="76" t="s">
        <v>42</v>
      </c>
      <c r="E233" s="97" t="s">
        <v>699</v>
      </c>
      <c r="F233" s="77" t="str">
        <f t="shared" si="3"/>
        <v>41900</v>
      </c>
      <c r="G233" s="78" t="s">
        <v>240</v>
      </c>
      <c r="H233" s="79">
        <v>4</v>
      </c>
      <c r="I233" s="41"/>
    </row>
    <row r="234" spans="1:9" ht="15.6">
      <c r="A234" s="8" t="s">
        <v>657</v>
      </c>
      <c r="B234" s="8" t="s">
        <v>42</v>
      </c>
      <c r="C234" s="79">
        <v>1</v>
      </c>
      <c r="D234" s="76" t="s">
        <v>42</v>
      </c>
      <c r="E234" s="103" t="s">
        <v>700</v>
      </c>
      <c r="F234" s="38" t="str">
        <f t="shared" si="3"/>
        <v>41910</v>
      </c>
      <c r="G234" s="39" t="s">
        <v>240</v>
      </c>
      <c r="H234" s="52">
        <v>5</v>
      </c>
      <c r="I234" s="47"/>
    </row>
    <row r="235" spans="1:9" ht="15.6">
      <c r="A235" s="8" t="s">
        <v>657</v>
      </c>
      <c r="B235" s="8" t="s">
        <v>42</v>
      </c>
      <c r="C235" s="79" t="s">
        <v>640</v>
      </c>
      <c r="D235" s="76" t="s">
        <v>243</v>
      </c>
      <c r="E235" s="97" t="s">
        <v>641</v>
      </c>
      <c r="F235" s="77" t="str">
        <f t="shared" si="3"/>
        <v>41000</v>
      </c>
      <c r="G235" s="78" t="s">
        <v>243</v>
      </c>
      <c r="H235" s="79">
        <v>4</v>
      </c>
      <c r="I235" s="41"/>
    </row>
    <row r="236" spans="1:9" ht="15.6">
      <c r="A236" s="8" t="s">
        <v>657</v>
      </c>
      <c r="B236" s="8" t="s">
        <v>42</v>
      </c>
      <c r="C236" s="79" t="s">
        <v>640</v>
      </c>
      <c r="D236" s="76" t="s">
        <v>243</v>
      </c>
      <c r="E236" s="103" t="s">
        <v>643</v>
      </c>
      <c r="F236" s="38" t="str">
        <f t="shared" si="3"/>
        <v>41010</v>
      </c>
      <c r="G236" s="39" t="s">
        <v>243</v>
      </c>
      <c r="H236" s="52">
        <v>5</v>
      </c>
      <c r="I236" s="47"/>
    </row>
    <row r="237" spans="1:9" ht="15.6">
      <c r="A237" s="8" t="s">
        <v>657</v>
      </c>
      <c r="B237" s="8" t="s">
        <v>42</v>
      </c>
      <c r="C237" s="79" t="s">
        <v>640</v>
      </c>
      <c r="D237" s="76" t="s">
        <v>243</v>
      </c>
      <c r="E237" s="97" t="s">
        <v>652</v>
      </c>
      <c r="F237" s="77" t="str">
        <f t="shared" si="3"/>
        <v>41100</v>
      </c>
      <c r="G237" s="78" t="s">
        <v>203</v>
      </c>
      <c r="H237" s="79">
        <v>4</v>
      </c>
      <c r="I237" s="41"/>
    </row>
    <row r="238" spans="1:9" ht="15.6">
      <c r="A238" s="8" t="s">
        <v>657</v>
      </c>
      <c r="B238" s="8" t="s">
        <v>42</v>
      </c>
      <c r="C238" s="79" t="s">
        <v>640</v>
      </c>
      <c r="D238" s="76" t="s">
        <v>243</v>
      </c>
      <c r="E238" s="103" t="s">
        <v>658</v>
      </c>
      <c r="F238" s="38" t="str">
        <f t="shared" si="3"/>
        <v>41110</v>
      </c>
      <c r="G238" s="39" t="s">
        <v>203</v>
      </c>
      <c r="H238" s="52">
        <v>5</v>
      </c>
      <c r="I238" s="47"/>
    </row>
    <row r="239" spans="1:9" ht="15.6">
      <c r="A239" s="8" t="s">
        <v>662</v>
      </c>
      <c r="B239" s="8" t="s">
        <v>48</v>
      </c>
      <c r="C239" s="52" t="s">
        <v>701</v>
      </c>
      <c r="D239" t="s">
        <v>48</v>
      </c>
      <c r="E239" s="11" t="s">
        <v>641</v>
      </c>
      <c r="F239" s="13" t="str">
        <f t="shared" si="3"/>
        <v>50000</v>
      </c>
      <c r="G239" s="12" t="s">
        <v>48</v>
      </c>
      <c r="H239" s="52">
        <v>3</v>
      </c>
      <c r="I239" s="41"/>
    </row>
    <row r="240" spans="1:9" ht="15.6">
      <c r="A240" s="8" t="s">
        <v>662</v>
      </c>
      <c r="B240" s="8" t="s">
        <v>48</v>
      </c>
      <c r="C240" s="79" t="s">
        <v>701</v>
      </c>
      <c r="D240" s="76" t="s">
        <v>48</v>
      </c>
      <c r="E240" s="97" t="s">
        <v>652</v>
      </c>
      <c r="F240" s="77" t="str">
        <f t="shared" si="3"/>
        <v>50100</v>
      </c>
      <c r="G240" s="78" t="s">
        <v>72</v>
      </c>
      <c r="H240" s="79">
        <v>4</v>
      </c>
      <c r="I240" s="41"/>
    </row>
    <row r="241" spans="1:9" ht="15.6">
      <c r="A241" s="8" t="s">
        <v>662</v>
      </c>
      <c r="B241" s="8" t="s">
        <v>48</v>
      </c>
      <c r="C241" s="79" t="s">
        <v>701</v>
      </c>
      <c r="D241" s="76" t="s">
        <v>48</v>
      </c>
      <c r="E241" s="104" t="s">
        <v>658</v>
      </c>
      <c r="F241" s="20" t="str">
        <f t="shared" si="3"/>
        <v>50110</v>
      </c>
      <c r="G241" s="21" t="s">
        <v>414</v>
      </c>
      <c r="H241" s="52">
        <v>5</v>
      </c>
      <c r="I241" s="46"/>
    </row>
    <row r="242" spans="1:9" ht="15.6">
      <c r="A242" s="8" t="s">
        <v>662</v>
      </c>
      <c r="B242" s="8" t="s">
        <v>48</v>
      </c>
      <c r="C242" s="79" t="s">
        <v>701</v>
      </c>
      <c r="D242" s="76" t="s">
        <v>48</v>
      </c>
      <c r="E242" s="97" t="s">
        <v>669</v>
      </c>
      <c r="F242" s="77" t="str">
        <f t="shared" si="3"/>
        <v>50200</v>
      </c>
      <c r="G242" s="78" t="s">
        <v>175</v>
      </c>
      <c r="H242" s="79">
        <v>4</v>
      </c>
      <c r="I242" s="41"/>
    </row>
    <row r="243" spans="1:9" ht="15.6">
      <c r="A243" s="8" t="s">
        <v>662</v>
      </c>
      <c r="B243" s="8" t="s">
        <v>48</v>
      </c>
      <c r="C243" s="79" t="s">
        <v>701</v>
      </c>
      <c r="D243" s="76" t="s">
        <v>48</v>
      </c>
      <c r="E243" s="104" t="s">
        <v>670</v>
      </c>
      <c r="F243" s="20" t="str">
        <f t="shared" si="3"/>
        <v>50210</v>
      </c>
      <c r="G243" s="21" t="s">
        <v>175</v>
      </c>
      <c r="H243" s="52">
        <v>5</v>
      </c>
      <c r="I243" s="46"/>
    </row>
    <row r="244" spans="1:9" ht="15.6">
      <c r="A244" s="8" t="s">
        <v>662</v>
      </c>
      <c r="B244" s="8" t="s">
        <v>48</v>
      </c>
      <c r="C244" s="79" t="s">
        <v>701</v>
      </c>
      <c r="D244" s="76" t="s">
        <v>48</v>
      </c>
      <c r="E244" s="97" t="s">
        <v>673</v>
      </c>
      <c r="F244" s="77" t="str">
        <f t="shared" si="3"/>
        <v>50300</v>
      </c>
      <c r="G244" s="78" t="s">
        <v>252</v>
      </c>
      <c r="H244" s="79">
        <v>4</v>
      </c>
      <c r="I244" s="41"/>
    </row>
    <row r="245" spans="1:9" ht="15.6">
      <c r="A245" s="8" t="s">
        <v>662</v>
      </c>
      <c r="B245" s="8" t="s">
        <v>48</v>
      </c>
      <c r="C245" s="79" t="s">
        <v>701</v>
      </c>
      <c r="D245" s="76" t="s">
        <v>48</v>
      </c>
      <c r="E245" s="104" t="s">
        <v>674</v>
      </c>
      <c r="F245" s="20" t="str">
        <f t="shared" si="3"/>
        <v>50310</v>
      </c>
      <c r="G245" s="21" t="s">
        <v>252</v>
      </c>
      <c r="H245" s="52">
        <v>5</v>
      </c>
      <c r="I245" s="46"/>
    </row>
    <row r="246" spans="1:9" ht="15.6">
      <c r="A246" s="8" t="s">
        <v>662</v>
      </c>
      <c r="B246" s="8" t="s">
        <v>48</v>
      </c>
      <c r="C246" s="79" t="s">
        <v>701</v>
      </c>
      <c r="D246" s="76" t="s">
        <v>48</v>
      </c>
      <c r="E246" s="97" t="s">
        <v>682</v>
      </c>
      <c r="F246" s="77" t="str">
        <f t="shared" si="3"/>
        <v>50400</v>
      </c>
      <c r="G246" s="78" t="s">
        <v>256</v>
      </c>
      <c r="H246" s="79">
        <v>4</v>
      </c>
      <c r="I246" s="41"/>
    </row>
    <row r="247" spans="1:9" ht="15.6">
      <c r="A247" s="8" t="s">
        <v>662</v>
      </c>
      <c r="B247" s="8" t="s">
        <v>48</v>
      </c>
      <c r="C247" s="79" t="s">
        <v>701</v>
      </c>
      <c r="D247" s="76" t="s">
        <v>48</v>
      </c>
      <c r="E247" s="104" t="s">
        <v>683</v>
      </c>
      <c r="F247" s="20" t="str">
        <f t="shared" si="3"/>
        <v>50410</v>
      </c>
      <c r="G247" s="21" t="s">
        <v>256</v>
      </c>
      <c r="H247" s="52">
        <v>5</v>
      </c>
      <c r="I247" s="46"/>
    </row>
    <row r="248" spans="1:9" ht="15.6">
      <c r="A248" s="8" t="s">
        <v>662</v>
      </c>
      <c r="B248" s="8" t="s">
        <v>48</v>
      </c>
      <c r="C248" s="79" t="s">
        <v>701</v>
      </c>
      <c r="D248" s="76" t="s">
        <v>48</v>
      </c>
      <c r="E248" s="97" t="s">
        <v>687</v>
      </c>
      <c r="F248" s="77" t="str">
        <f t="shared" si="3"/>
        <v>50500</v>
      </c>
      <c r="G248" s="78" t="s">
        <v>259</v>
      </c>
      <c r="H248" s="79">
        <v>4</v>
      </c>
      <c r="I248" s="41"/>
    </row>
    <row r="249" spans="1:9" ht="15.6">
      <c r="A249" s="8" t="s">
        <v>662</v>
      </c>
      <c r="B249" s="8" t="s">
        <v>48</v>
      </c>
      <c r="C249" s="79" t="s">
        <v>701</v>
      </c>
      <c r="D249" s="76" t="s">
        <v>48</v>
      </c>
      <c r="E249" s="104" t="s">
        <v>688</v>
      </c>
      <c r="F249" s="20" t="str">
        <f t="shared" si="3"/>
        <v>50510</v>
      </c>
      <c r="G249" s="21" t="s">
        <v>259</v>
      </c>
      <c r="H249" s="52">
        <v>5</v>
      </c>
      <c r="I249" s="46"/>
    </row>
    <row r="250" spans="1:9" ht="15.6">
      <c r="A250" s="8" t="s">
        <v>662</v>
      </c>
      <c r="B250" s="8" t="s">
        <v>48</v>
      </c>
      <c r="C250" s="79" t="s">
        <v>701</v>
      </c>
      <c r="D250" s="76" t="s">
        <v>48</v>
      </c>
      <c r="E250" s="97" t="s">
        <v>691</v>
      </c>
      <c r="F250" s="77" t="str">
        <f t="shared" si="3"/>
        <v>50600</v>
      </c>
      <c r="G250" s="78" t="s">
        <v>261</v>
      </c>
      <c r="H250" s="79">
        <v>4</v>
      </c>
      <c r="I250" s="41"/>
    </row>
    <row r="251" spans="1:9" ht="15.6">
      <c r="A251" s="8" t="s">
        <v>662</v>
      </c>
      <c r="B251" s="8" t="s">
        <v>48</v>
      </c>
      <c r="C251" s="79" t="s">
        <v>701</v>
      </c>
      <c r="D251" s="76" t="s">
        <v>48</v>
      </c>
      <c r="E251" s="104" t="s">
        <v>692</v>
      </c>
      <c r="F251" s="20" t="str">
        <f t="shared" si="3"/>
        <v>50610</v>
      </c>
      <c r="G251" s="21" t="s">
        <v>261</v>
      </c>
      <c r="H251" s="52">
        <v>5</v>
      </c>
      <c r="I251" s="46"/>
    </row>
    <row r="252" spans="1:9" ht="15.6">
      <c r="A252" s="8" t="s">
        <v>662</v>
      </c>
      <c r="B252" s="8" t="s">
        <v>48</v>
      </c>
      <c r="C252" s="79" t="s">
        <v>701</v>
      </c>
      <c r="D252" s="76" t="s">
        <v>48</v>
      </c>
      <c r="E252" s="97" t="s">
        <v>694</v>
      </c>
      <c r="F252" s="77" t="str">
        <f t="shared" si="3"/>
        <v>50700</v>
      </c>
      <c r="G252" s="78" t="s">
        <v>263</v>
      </c>
      <c r="H252" s="79">
        <v>4</v>
      </c>
      <c r="I252" s="41"/>
    </row>
    <row r="253" spans="1:9" ht="15.6">
      <c r="A253" s="8" t="s">
        <v>662</v>
      </c>
      <c r="B253" s="8" t="s">
        <v>48</v>
      </c>
      <c r="C253" s="79" t="s">
        <v>701</v>
      </c>
      <c r="D253" s="76" t="s">
        <v>48</v>
      </c>
      <c r="E253" s="104" t="s">
        <v>695</v>
      </c>
      <c r="F253" s="20" t="str">
        <f t="shared" si="3"/>
        <v>50710</v>
      </c>
      <c r="G253" s="21" t="s">
        <v>263</v>
      </c>
      <c r="H253" s="52">
        <v>5</v>
      </c>
      <c r="I253" s="46"/>
    </row>
    <row r="254" spans="1:9" ht="15.6">
      <c r="A254" s="8" t="s">
        <v>662</v>
      </c>
      <c r="B254" s="8" t="s">
        <v>48</v>
      </c>
      <c r="C254" s="79" t="s">
        <v>701</v>
      </c>
      <c r="D254" s="76" t="s">
        <v>48</v>
      </c>
      <c r="E254" s="97" t="s">
        <v>697</v>
      </c>
      <c r="F254" s="77" t="str">
        <f t="shared" si="3"/>
        <v>50800</v>
      </c>
      <c r="G254" s="78" t="s">
        <v>266</v>
      </c>
      <c r="H254" s="79">
        <v>4</v>
      </c>
      <c r="I254" s="41"/>
    </row>
    <row r="255" spans="1:9" ht="15.6">
      <c r="A255" s="8" t="s">
        <v>662</v>
      </c>
      <c r="B255" s="8" t="s">
        <v>48</v>
      </c>
      <c r="C255" s="79" t="s">
        <v>701</v>
      </c>
      <c r="D255" s="76" t="s">
        <v>48</v>
      </c>
      <c r="E255" s="104" t="s">
        <v>698</v>
      </c>
      <c r="F255" s="20" t="str">
        <f t="shared" si="3"/>
        <v>50810</v>
      </c>
      <c r="G255" s="21" t="s">
        <v>266</v>
      </c>
      <c r="H255" s="52">
        <v>5</v>
      </c>
      <c r="I255" s="46"/>
    </row>
    <row r="256" spans="1:9" ht="15.6">
      <c r="A256" s="8" t="s">
        <v>662</v>
      </c>
      <c r="B256" s="8" t="s">
        <v>48</v>
      </c>
      <c r="C256" s="79" t="s">
        <v>701</v>
      </c>
      <c r="D256" s="76" t="s">
        <v>48</v>
      </c>
      <c r="E256" s="97" t="s">
        <v>699</v>
      </c>
      <c r="F256" s="77" t="str">
        <f t="shared" si="3"/>
        <v>50900</v>
      </c>
      <c r="G256" s="78" t="s">
        <v>269</v>
      </c>
      <c r="H256" s="79">
        <v>4</v>
      </c>
      <c r="I256" s="41"/>
    </row>
    <row r="257" spans="1:9" ht="15.6">
      <c r="A257" s="8" t="s">
        <v>662</v>
      </c>
      <c r="B257" s="8" t="s">
        <v>48</v>
      </c>
      <c r="C257" s="79" t="s">
        <v>701</v>
      </c>
      <c r="D257" s="76" t="s">
        <v>48</v>
      </c>
      <c r="E257" s="104" t="s">
        <v>700</v>
      </c>
      <c r="F257" s="20" t="str">
        <f t="shared" si="3"/>
        <v>50910</v>
      </c>
      <c r="G257" s="21" t="s">
        <v>269</v>
      </c>
      <c r="H257" s="52">
        <v>5</v>
      </c>
      <c r="I257" s="46"/>
    </row>
    <row r="258" spans="1:9" ht="15.6">
      <c r="A258" s="8" t="s">
        <v>662</v>
      </c>
      <c r="B258" s="8" t="s">
        <v>48</v>
      </c>
      <c r="C258" s="79" t="s">
        <v>640</v>
      </c>
      <c r="D258" s="76" t="s">
        <v>203</v>
      </c>
      <c r="E258" s="97" t="s">
        <v>641</v>
      </c>
      <c r="F258" s="77" t="str">
        <f t="shared" si="3"/>
        <v>51000</v>
      </c>
      <c r="G258" s="78" t="s">
        <v>203</v>
      </c>
      <c r="H258" s="79">
        <v>4</v>
      </c>
      <c r="I258" s="41"/>
    </row>
    <row r="259" spans="1:9" ht="15.6">
      <c r="A259" s="8" t="s">
        <v>662</v>
      </c>
      <c r="B259" s="8" t="s">
        <v>48</v>
      </c>
      <c r="C259" s="79" t="s">
        <v>640</v>
      </c>
      <c r="D259" s="76" t="s">
        <v>203</v>
      </c>
      <c r="E259" s="104" t="s">
        <v>643</v>
      </c>
      <c r="F259" s="20" t="str">
        <f t="shared" si="3"/>
        <v>51010</v>
      </c>
      <c r="G259" s="21" t="s">
        <v>203</v>
      </c>
      <c r="H259" s="52">
        <v>5</v>
      </c>
      <c r="I259" s="46"/>
    </row>
    <row r="260" spans="1:9" ht="15.6">
      <c r="A260" s="8" t="s">
        <v>654</v>
      </c>
      <c r="B260" s="8" t="s">
        <v>54</v>
      </c>
      <c r="C260" s="52" t="s">
        <v>701</v>
      </c>
      <c r="D260" t="s">
        <v>54</v>
      </c>
      <c r="E260" s="11" t="s">
        <v>641</v>
      </c>
      <c r="F260" s="13" t="str">
        <f t="shared" ref="F260:F323" si="4">A260&amp;C260&amp;E260</f>
        <v>60000</v>
      </c>
      <c r="G260" s="12" t="s">
        <v>54</v>
      </c>
      <c r="H260" s="52">
        <v>3</v>
      </c>
      <c r="I260" s="41"/>
    </row>
    <row r="261" spans="1:9" ht="15.6">
      <c r="A261" s="8" t="s">
        <v>654</v>
      </c>
      <c r="B261" s="8" t="s">
        <v>54</v>
      </c>
      <c r="C261" s="79" t="s">
        <v>701</v>
      </c>
      <c r="D261" s="76" t="s">
        <v>54</v>
      </c>
      <c r="E261" s="97" t="s">
        <v>652</v>
      </c>
      <c r="F261" s="77" t="str">
        <f t="shared" si="4"/>
        <v>60100</v>
      </c>
      <c r="G261" s="78" t="s">
        <v>72</v>
      </c>
      <c r="H261" s="79">
        <v>4</v>
      </c>
      <c r="I261" s="41"/>
    </row>
    <row r="262" spans="1:9" ht="15.6">
      <c r="A262" s="8" t="s">
        <v>654</v>
      </c>
      <c r="B262" s="8" t="s">
        <v>54</v>
      </c>
      <c r="C262" s="79" t="s">
        <v>701</v>
      </c>
      <c r="D262" s="76" t="s">
        <v>54</v>
      </c>
      <c r="E262" s="105" t="s">
        <v>658</v>
      </c>
      <c r="F262" s="22" t="str">
        <f t="shared" si="4"/>
        <v>60110</v>
      </c>
      <c r="G262" s="23" t="s">
        <v>72</v>
      </c>
      <c r="H262" s="52">
        <v>5</v>
      </c>
      <c r="I262" s="45"/>
    </row>
    <row r="263" spans="1:9" ht="15.6">
      <c r="A263" s="8" t="s">
        <v>654</v>
      </c>
      <c r="B263" s="8" t="s">
        <v>54</v>
      </c>
      <c r="C263" s="79" t="s">
        <v>701</v>
      </c>
      <c r="D263" s="76" t="s">
        <v>54</v>
      </c>
      <c r="E263" s="97" t="s">
        <v>669</v>
      </c>
      <c r="F263" s="77" t="str">
        <f t="shared" si="4"/>
        <v>60200</v>
      </c>
      <c r="G263" s="78" t="s">
        <v>75</v>
      </c>
      <c r="H263" s="79">
        <v>4</v>
      </c>
      <c r="I263" s="41"/>
    </row>
    <row r="264" spans="1:9" ht="15.6">
      <c r="A264" s="8" t="s">
        <v>654</v>
      </c>
      <c r="B264" s="8" t="s">
        <v>54</v>
      </c>
      <c r="C264" s="79" t="s">
        <v>701</v>
      </c>
      <c r="D264" s="76" t="s">
        <v>54</v>
      </c>
      <c r="E264" s="105" t="s">
        <v>670</v>
      </c>
      <c r="F264" s="22" t="str">
        <f t="shared" si="4"/>
        <v>60210</v>
      </c>
      <c r="G264" s="23" t="s">
        <v>75</v>
      </c>
      <c r="H264" s="52">
        <v>5</v>
      </c>
      <c r="I264" s="45"/>
    </row>
    <row r="265" spans="1:9" ht="15.6">
      <c r="A265" s="8" t="s">
        <v>654</v>
      </c>
      <c r="B265" s="8" t="s">
        <v>54</v>
      </c>
      <c r="C265" s="79" t="s">
        <v>701</v>
      </c>
      <c r="D265" s="76" t="s">
        <v>54</v>
      </c>
      <c r="E265" s="97" t="s">
        <v>673</v>
      </c>
      <c r="F265" s="77" t="str">
        <f t="shared" si="4"/>
        <v>60300</v>
      </c>
      <c r="G265" s="78" t="s">
        <v>216</v>
      </c>
      <c r="H265" s="79">
        <v>4</v>
      </c>
      <c r="I265" s="41"/>
    </row>
    <row r="266" spans="1:9" ht="15.6">
      <c r="A266" s="8" t="s">
        <v>654</v>
      </c>
      <c r="B266" s="8" t="s">
        <v>54</v>
      </c>
      <c r="C266" s="79" t="s">
        <v>701</v>
      </c>
      <c r="D266" s="76" t="s">
        <v>54</v>
      </c>
      <c r="E266" s="105" t="s">
        <v>674</v>
      </c>
      <c r="F266" s="22" t="str">
        <f t="shared" si="4"/>
        <v>60310</v>
      </c>
      <c r="G266" s="23" t="s">
        <v>216</v>
      </c>
      <c r="H266" s="52">
        <v>5</v>
      </c>
      <c r="I266" s="45"/>
    </row>
    <row r="267" spans="1:9" ht="15.6">
      <c r="A267" s="8" t="s">
        <v>654</v>
      </c>
      <c r="B267" s="8" t="s">
        <v>54</v>
      </c>
      <c r="C267" s="79" t="s">
        <v>701</v>
      </c>
      <c r="D267" s="76" t="s">
        <v>54</v>
      </c>
      <c r="E267" s="97" t="s">
        <v>682</v>
      </c>
      <c r="F267" s="77" t="str">
        <f t="shared" si="4"/>
        <v>60400</v>
      </c>
      <c r="G267" s="78" t="s">
        <v>280</v>
      </c>
      <c r="H267" s="79">
        <v>4</v>
      </c>
      <c r="I267" s="41"/>
    </row>
    <row r="268" spans="1:9" ht="15.6">
      <c r="A268" s="8" t="s">
        <v>654</v>
      </c>
      <c r="B268" s="8" t="s">
        <v>54</v>
      </c>
      <c r="C268" s="79" t="s">
        <v>701</v>
      </c>
      <c r="D268" s="76" t="s">
        <v>54</v>
      </c>
      <c r="E268" s="105" t="s">
        <v>683</v>
      </c>
      <c r="F268" s="22" t="str">
        <f t="shared" si="4"/>
        <v>60410</v>
      </c>
      <c r="G268" s="23" t="s">
        <v>280</v>
      </c>
      <c r="H268" s="52">
        <v>5</v>
      </c>
      <c r="I268" s="45"/>
    </row>
    <row r="269" spans="1:9" ht="15.6">
      <c r="A269" s="8" t="s">
        <v>654</v>
      </c>
      <c r="B269" s="8" t="s">
        <v>54</v>
      </c>
      <c r="C269" s="79" t="s">
        <v>701</v>
      </c>
      <c r="D269" s="76" t="s">
        <v>54</v>
      </c>
      <c r="E269" s="97" t="s">
        <v>687</v>
      </c>
      <c r="F269" s="77" t="str">
        <f t="shared" si="4"/>
        <v>60500</v>
      </c>
      <c r="G269" s="78" t="s">
        <v>283</v>
      </c>
      <c r="H269" s="79">
        <v>4</v>
      </c>
      <c r="I269" s="41"/>
    </row>
    <row r="270" spans="1:9" ht="15.6">
      <c r="A270" s="8" t="s">
        <v>654</v>
      </c>
      <c r="B270" s="8" t="s">
        <v>54</v>
      </c>
      <c r="C270" s="79" t="s">
        <v>701</v>
      </c>
      <c r="D270" s="76" t="s">
        <v>54</v>
      </c>
      <c r="E270" s="105" t="s">
        <v>688</v>
      </c>
      <c r="F270" s="22" t="str">
        <f t="shared" si="4"/>
        <v>60510</v>
      </c>
      <c r="G270" s="23" t="s">
        <v>283</v>
      </c>
      <c r="H270" s="52">
        <v>5</v>
      </c>
      <c r="I270" s="45"/>
    </row>
    <row r="271" spans="1:9" ht="15.6">
      <c r="A271" s="8" t="s">
        <v>654</v>
      </c>
      <c r="B271" s="8" t="s">
        <v>54</v>
      </c>
      <c r="C271" s="79" t="s">
        <v>701</v>
      </c>
      <c r="D271" s="76" t="s">
        <v>54</v>
      </c>
      <c r="E271" s="97" t="s">
        <v>691</v>
      </c>
      <c r="F271" s="77" t="str">
        <f t="shared" si="4"/>
        <v>60600</v>
      </c>
      <c r="G271" s="78" t="s">
        <v>286</v>
      </c>
      <c r="H271" s="79">
        <v>4</v>
      </c>
      <c r="I271" s="41"/>
    </row>
    <row r="272" spans="1:9" ht="15.6">
      <c r="A272" s="8" t="s">
        <v>654</v>
      </c>
      <c r="B272" s="8" t="s">
        <v>54</v>
      </c>
      <c r="C272" s="79" t="s">
        <v>701</v>
      </c>
      <c r="D272" s="76" t="s">
        <v>54</v>
      </c>
      <c r="E272" s="105" t="s">
        <v>692</v>
      </c>
      <c r="F272" s="22" t="str">
        <f t="shared" si="4"/>
        <v>60610</v>
      </c>
      <c r="G272" s="23" t="s">
        <v>286</v>
      </c>
      <c r="H272" s="52">
        <v>5</v>
      </c>
      <c r="I272" s="45"/>
    </row>
    <row r="273" spans="1:9" ht="15.6">
      <c r="A273" s="8" t="s">
        <v>654</v>
      </c>
      <c r="B273" s="8" t="s">
        <v>54</v>
      </c>
      <c r="C273" s="79" t="s">
        <v>701</v>
      </c>
      <c r="D273" s="76" t="s">
        <v>54</v>
      </c>
      <c r="E273" s="97" t="s">
        <v>694</v>
      </c>
      <c r="F273" s="77" t="str">
        <f t="shared" si="4"/>
        <v>60700</v>
      </c>
      <c r="G273" s="78" t="s">
        <v>289</v>
      </c>
      <c r="H273" s="79">
        <v>4</v>
      </c>
      <c r="I273" s="41"/>
    </row>
    <row r="274" spans="1:9" ht="15.6">
      <c r="A274" s="8" t="s">
        <v>654</v>
      </c>
      <c r="B274" s="8" t="s">
        <v>54</v>
      </c>
      <c r="C274" s="79" t="s">
        <v>701</v>
      </c>
      <c r="D274" s="76" t="s">
        <v>54</v>
      </c>
      <c r="E274" s="105" t="s">
        <v>695</v>
      </c>
      <c r="F274" s="22" t="str">
        <f t="shared" si="4"/>
        <v>60710</v>
      </c>
      <c r="G274" s="23" t="s">
        <v>289</v>
      </c>
      <c r="H274" s="52">
        <v>5</v>
      </c>
      <c r="I274" s="45"/>
    </row>
    <row r="275" spans="1:9" ht="15.6">
      <c r="A275" s="8" t="s">
        <v>654</v>
      </c>
      <c r="B275" s="8" t="s">
        <v>54</v>
      </c>
      <c r="C275" s="79" t="s">
        <v>701</v>
      </c>
      <c r="D275" s="76" t="s">
        <v>54</v>
      </c>
      <c r="E275" s="97" t="s">
        <v>697</v>
      </c>
      <c r="F275" s="77" t="str">
        <f t="shared" si="4"/>
        <v>60800</v>
      </c>
      <c r="G275" s="78" t="s">
        <v>292</v>
      </c>
      <c r="H275" s="79">
        <v>4</v>
      </c>
      <c r="I275" s="41"/>
    </row>
    <row r="276" spans="1:9" ht="15.6">
      <c r="A276" s="8" t="s">
        <v>654</v>
      </c>
      <c r="B276" s="8" t="s">
        <v>54</v>
      </c>
      <c r="C276" s="79" t="s">
        <v>701</v>
      </c>
      <c r="D276" s="76" t="s">
        <v>54</v>
      </c>
      <c r="E276" s="105" t="s">
        <v>698</v>
      </c>
      <c r="F276" s="22" t="str">
        <f t="shared" si="4"/>
        <v>60810</v>
      </c>
      <c r="G276" s="23" t="s">
        <v>292</v>
      </c>
      <c r="H276" s="52">
        <v>5</v>
      </c>
      <c r="I276" s="45"/>
    </row>
    <row r="277" spans="1:9" ht="15.6">
      <c r="A277" s="8" t="s">
        <v>654</v>
      </c>
      <c r="B277" s="8" t="s">
        <v>54</v>
      </c>
      <c r="C277" s="79" t="s">
        <v>701</v>
      </c>
      <c r="D277" s="76" t="s">
        <v>54</v>
      </c>
      <c r="E277" s="97" t="s">
        <v>699</v>
      </c>
      <c r="F277" s="77" t="str">
        <f t="shared" si="4"/>
        <v>60900</v>
      </c>
      <c r="G277" s="78" t="s">
        <v>295</v>
      </c>
      <c r="H277" s="79">
        <v>4</v>
      </c>
      <c r="I277" s="41"/>
    </row>
    <row r="278" spans="1:9" ht="15.6">
      <c r="A278" s="8" t="s">
        <v>654</v>
      </c>
      <c r="B278" s="8" t="s">
        <v>54</v>
      </c>
      <c r="C278" s="79" t="s">
        <v>701</v>
      </c>
      <c r="D278" s="76" t="s">
        <v>54</v>
      </c>
      <c r="E278" s="105" t="s">
        <v>700</v>
      </c>
      <c r="F278" s="22" t="str">
        <f t="shared" si="4"/>
        <v>60910</v>
      </c>
      <c r="G278" s="23" t="s">
        <v>295</v>
      </c>
      <c r="H278" s="52">
        <v>5</v>
      </c>
      <c r="I278" s="45"/>
    </row>
    <row r="279" spans="1:9" ht="15.6">
      <c r="A279" s="8" t="s">
        <v>654</v>
      </c>
      <c r="B279" s="8" t="s">
        <v>54</v>
      </c>
      <c r="C279" s="79" t="s">
        <v>640</v>
      </c>
      <c r="D279" s="76" t="s">
        <v>298</v>
      </c>
      <c r="E279" s="97" t="s">
        <v>641</v>
      </c>
      <c r="F279" s="77" t="str">
        <f t="shared" si="4"/>
        <v>61000</v>
      </c>
      <c r="G279" s="78" t="s">
        <v>298</v>
      </c>
      <c r="H279" s="79">
        <v>4</v>
      </c>
      <c r="I279" s="41"/>
    </row>
    <row r="280" spans="1:9" ht="15.6">
      <c r="A280" s="8" t="s">
        <v>654</v>
      </c>
      <c r="B280" s="8" t="s">
        <v>54</v>
      </c>
      <c r="C280" s="79" t="s">
        <v>640</v>
      </c>
      <c r="D280" s="76" t="s">
        <v>298</v>
      </c>
      <c r="E280" s="105" t="s">
        <v>643</v>
      </c>
      <c r="F280" s="22" t="str">
        <f t="shared" si="4"/>
        <v>61010</v>
      </c>
      <c r="G280" s="23" t="s">
        <v>298</v>
      </c>
      <c r="H280" s="52">
        <v>5</v>
      </c>
      <c r="I280" s="45"/>
    </row>
    <row r="281" spans="1:9" ht="15.6">
      <c r="A281" s="8" t="s">
        <v>654</v>
      </c>
      <c r="B281" s="8" t="s">
        <v>54</v>
      </c>
      <c r="C281" s="79" t="s">
        <v>640</v>
      </c>
      <c r="D281" s="76" t="s">
        <v>298</v>
      </c>
      <c r="E281" s="97" t="s">
        <v>652</v>
      </c>
      <c r="F281" s="77" t="str">
        <f t="shared" si="4"/>
        <v>61100</v>
      </c>
      <c r="G281" s="78" t="s">
        <v>301</v>
      </c>
      <c r="H281" s="79">
        <v>4</v>
      </c>
      <c r="I281" s="41"/>
    </row>
    <row r="282" spans="1:9" ht="15.6">
      <c r="A282" s="8" t="s">
        <v>654</v>
      </c>
      <c r="B282" s="8" t="s">
        <v>54</v>
      </c>
      <c r="C282" s="79" t="s">
        <v>640</v>
      </c>
      <c r="D282" s="76" t="s">
        <v>298</v>
      </c>
      <c r="E282" s="105" t="s">
        <v>658</v>
      </c>
      <c r="F282" s="22" t="str">
        <f t="shared" si="4"/>
        <v>61110</v>
      </c>
      <c r="G282" s="23" t="s">
        <v>301</v>
      </c>
      <c r="H282" s="52">
        <v>5</v>
      </c>
      <c r="I282" s="45"/>
    </row>
    <row r="283" spans="1:9" ht="15.6">
      <c r="A283" s="8" t="s">
        <v>654</v>
      </c>
      <c r="B283" s="8" t="s">
        <v>54</v>
      </c>
      <c r="C283" s="79" t="s">
        <v>640</v>
      </c>
      <c r="D283" s="76" t="s">
        <v>298</v>
      </c>
      <c r="E283" s="97" t="s">
        <v>669</v>
      </c>
      <c r="F283" s="77" t="str">
        <f t="shared" si="4"/>
        <v>61200</v>
      </c>
      <c r="G283" s="78" t="s">
        <v>304</v>
      </c>
      <c r="H283" s="79">
        <v>4</v>
      </c>
      <c r="I283" s="41"/>
    </row>
    <row r="284" spans="1:9" ht="15.6">
      <c r="A284" s="8" t="s">
        <v>654</v>
      </c>
      <c r="B284" s="8" t="s">
        <v>54</v>
      </c>
      <c r="C284" s="79" t="s">
        <v>640</v>
      </c>
      <c r="D284" s="76" t="s">
        <v>298</v>
      </c>
      <c r="E284" s="105" t="s">
        <v>670</v>
      </c>
      <c r="F284" s="22" t="str">
        <f t="shared" si="4"/>
        <v>61210</v>
      </c>
      <c r="G284" s="23" t="s">
        <v>304</v>
      </c>
      <c r="H284" s="52">
        <v>5</v>
      </c>
      <c r="I284" s="45"/>
    </row>
    <row r="285" spans="1:9" ht="15.6">
      <c r="A285" s="8" t="s">
        <v>654</v>
      </c>
      <c r="B285" s="8" t="s">
        <v>54</v>
      </c>
      <c r="C285" s="79" t="s">
        <v>640</v>
      </c>
      <c r="D285" s="76" t="s">
        <v>298</v>
      </c>
      <c r="E285" s="97" t="s">
        <v>673</v>
      </c>
      <c r="F285" s="77" t="str">
        <f t="shared" si="4"/>
        <v>61300</v>
      </c>
      <c r="G285" s="78" t="s">
        <v>307</v>
      </c>
      <c r="H285" s="79">
        <v>4</v>
      </c>
      <c r="I285" s="41"/>
    </row>
    <row r="286" spans="1:9" ht="15.6">
      <c r="A286" s="8" t="s">
        <v>654</v>
      </c>
      <c r="B286" s="8" t="s">
        <v>54</v>
      </c>
      <c r="C286" s="79" t="s">
        <v>640</v>
      </c>
      <c r="D286" s="76" t="s">
        <v>298</v>
      </c>
      <c r="E286" s="105" t="s">
        <v>674</v>
      </c>
      <c r="F286" s="22" t="str">
        <f t="shared" si="4"/>
        <v>61310</v>
      </c>
      <c r="G286" s="23" t="s">
        <v>307</v>
      </c>
      <c r="H286" s="52">
        <v>5</v>
      </c>
      <c r="I286" s="45"/>
    </row>
    <row r="287" spans="1:9" ht="15.6">
      <c r="A287" s="8" t="s">
        <v>654</v>
      </c>
      <c r="B287" s="8" t="s">
        <v>54</v>
      </c>
      <c r="C287" s="79" t="s">
        <v>640</v>
      </c>
      <c r="D287" s="76" t="s">
        <v>298</v>
      </c>
      <c r="E287" s="97" t="s">
        <v>682</v>
      </c>
      <c r="F287" s="77" t="str">
        <f t="shared" si="4"/>
        <v>61400</v>
      </c>
      <c r="G287" s="78" t="s">
        <v>309</v>
      </c>
      <c r="H287" s="79">
        <v>4</v>
      </c>
      <c r="I287" s="41"/>
    </row>
    <row r="288" spans="1:9" ht="15.6">
      <c r="A288" s="8" t="s">
        <v>654</v>
      </c>
      <c r="B288" s="8" t="s">
        <v>54</v>
      </c>
      <c r="C288" s="79" t="s">
        <v>640</v>
      </c>
      <c r="D288" s="76" t="s">
        <v>298</v>
      </c>
      <c r="E288" s="105" t="s">
        <v>683</v>
      </c>
      <c r="F288" s="22" t="str">
        <f t="shared" si="4"/>
        <v>61410</v>
      </c>
      <c r="G288" s="23" t="s">
        <v>309</v>
      </c>
      <c r="H288" s="52">
        <v>5</v>
      </c>
      <c r="I288" s="45"/>
    </row>
    <row r="289" spans="1:9" ht="15.6">
      <c r="A289" s="8" t="s">
        <v>705</v>
      </c>
      <c r="B289" s="8" t="s">
        <v>60</v>
      </c>
      <c r="C289" s="52" t="s">
        <v>701</v>
      </c>
      <c r="D289" t="s">
        <v>60</v>
      </c>
      <c r="E289" s="11" t="s">
        <v>641</v>
      </c>
      <c r="F289" s="13" t="str">
        <f t="shared" si="4"/>
        <v>70000</v>
      </c>
      <c r="G289" s="12" t="s">
        <v>60</v>
      </c>
      <c r="H289" s="52">
        <v>3</v>
      </c>
      <c r="I289" s="41"/>
    </row>
    <row r="290" spans="1:9" ht="15.6">
      <c r="A290" s="8" t="s">
        <v>705</v>
      </c>
      <c r="B290" s="8" t="s">
        <v>60</v>
      </c>
      <c r="C290" s="79" t="s">
        <v>701</v>
      </c>
      <c r="D290" s="76" t="s">
        <v>60</v>
      </c>
      <c r="E290" s="97" t="s">
        <v>652</v>
      </c>
      <c r="F290" s="77" t="str">
        <f t="shared" si="4"/>
        <v>70100</v>
      </c>
      <c r="G290" s="78" t="s">
        <v>72</v>
      </c>
      <c r="H290" s="79">
        <v>4</v>
      </c>
      <c r="I290" s="41"/>
    </row>
    <row r="291" spans="1:9" ht="15.6">
      <c r="A291" s="8" t="s">
        <v>705</v>
      </c>
      <c r="B291" s="8" t="s">
        <v>60</v>
      </c>
      <c r="C291" s="79" t="s">
        <v>701</v>
      </c>
      <c r="D291" s="76" t="s">
        <v>60</v>
      </c>
      <c r="E291" s="106" t="s">
        <v>658</v>
      </c>
      <c r="F291" s="31" t="str">
        <f t="shared" si="4"/>
        <v>70110</v>
      </c>
      <c r="G291" s="32" t="s">
        <v>72</v>
      </c>
      <c r="H291" s="52">
        <v>5</v>
      </c>
      <c r="I291" s="44"/>
    </row>
    <row r="292" spans="1:9" ht="15.6">
      <c r="A292" s="8" t="s">
        <v>705</v>
      </c>
      <c r="B292" s="8" t="s">
        <v>60</v>
      </c>
      <c r="C292" s="79" t="s">
        <v>701</v>
      </c>
      <c r="D292" s="76" t="s">
        <v>60</v>
      </c>
      <c r="E292" s="97" t="s">
        <v>669</v>
      </c>
      <c r="F292" s="77" t="str">
        <f t="shared" si="4"/>
        <v>70200</v>
      </c>
      <c r="G292" s="78" t="s">
        <v>75</v>
      </c>
      <c r="H292" s="79">
        <v>4</v>
      </c>
      <c r="I292" s="41"/>
    </row>
    <row r="293" spans="1:9" ht="15.6">
      <c r="A293" s="8" t="s">
        <v>705</v>
      </c>
      <c r="B293" s="8" t="s">
        <v>60</v>
      </c>
      <c r="C293" s="79" t="s">
        <v>701</v>
      </c>
      <c r="D293" s="76" t="s">
        <v>60</v>
      </c>
      <c r="E293" s="106" t="s">
        <v>670</v>
      </c>
      <c r="F293" s="31" t="str">
        <f t="shared" si="4"/>
        <v>70210</v>
      </c>
      <c r="G293" s="32" t="s">
        <v>75</v>
      </c>
      <c r="H293" s="52">
        <v>5</v>
      </c>
      <c r="I293" s="44"/>
    </row>
    <row r="294" spans="1:9" ht="15.6">
      <c r="A294" s="8" t="s">
        <v>705</v>
      </c>
      <c r="B294" s="8" t="s">
        <v>60</v>
      </c>
      <c r="C294" s="79" t="s">
        <v>701</v>
      </c>
      <c r="D294" s="76" t="s">
        <v>60</v>
      </c>
      <c r="E294" s="97" t="s">
        <v>673</v>
      </c>
      <c r="F294" s="77" t="str">
        <f t="shared" si="4"/>
        <v>70300</v>
      </c>
      <c r="G294" s="78" t="s">
        <v>216</v>
      </c>
      <c r="H294" s="79">
        <v>4</v>
      </c>
      <c r="I294" s="41"/>
    </row>
    <row r="295" spans="1:9" ht="15.6">
      <c r="A295" s="8" t="s">
        <v>705</v>
      </c>
      <c r="B295" s="8" t="s">
        <v>60</v>
      </c>
      <c r="C295" s="79" t="s">
        <v>701</v>
      </c>
      <c r="D295" s="76" t="s">
        <v>60</v>
      </c>
      <c r="E295" s="106" t="s">
        <v>674</v>
      </c>
      <c r="F295" s="31" t="str">
        <f t="shared" si="4"/>
        <v>70310</v>
      </c>
      <c r="G295" s="32" t="s">
        <v>216</v>
      </c>
      <c r="H295" s="52">
        <v>5</v>
      </c>
      <c r="I295" s="44"/>
    </row>
    <row r="296" spans="1:9" ht="15.6">
      <c r="A296" s="8" t="s">
        <v>705</v>
      </c>
      <c r="B296" s="8" t="s">
        <v>60</v>
      </c>
      <c r="C296" s="79" t="s">
        <v>701</v>
      </c>
      <c r="D296" s="76" t="s">
        <v>60</v>
      </c>
      <c r="E296" s="97" t="s">
        <v>682</v>
      </c>
      <c r="F296" s="77" t="str">
        <f t="shared" si="4"/>
        <v>70400</v>
      </c>
      <c r="G296" s="78" t="s">
        <v>280</v>
      </c>
      <c r="H296" s="79">
        <v>4</v>
      </c>
      <c r="I296" s="41"/>
    </row>
    <row r="297" spans="1:9" ht="15.6">
      <c r="A297" s="8" t="s">
        <v>705</v>
      </c>
      <c r="B297" s="8" t="s">
        <v>60</v>
      </c>
      <c r="C297" s="79" t="s">
        <v>701</v>
      </c>
      <c r="D297" s="76" t="s">
        <v>60</v>
      </c>
      <c r="E297" s="106" t="s">
        <v>683</v>
      </c>
      <c r="F297" s="31" t="str">
        <f t="shared" si="4"/>
        <v>70410</v>
      </c>
      <c r="G297" s="32" t="s">
        <v>280</v>
      </c>
      <c r="H297" s="52">
        <v>5</v>
      </c>
      <c r="I297" s="44"/>
    </row>
    <row r="298" spans="1:9" ht="15.6">
      <c r="A298" s="8" t="s">
        <v>705</v>
      </c>
      <c r="B298" s="8" t="s">
        <v>60</v>
      </c>
      <c r="C298" s="79" t="s">
        <v>701</v>
      </c>
      <c r="D298" s="76" t="s">
        <v>60</v>
      </c>
      <c r="E298" s="97" t="s">
        <v>687</v>
      </c>
      <c r="F298" s="77" t="str">
        <f t="shared" si="4"/>
        <v>70500</v>
      </c>
      <c r="G298" s="78" t="s">
        <v>283</v>
      </c>
      <c r="H298" s="79">
        <v>4</v>
      </c>
      <c r="I298" s="41"/>
    </row>
    <row r="299" spans="1:9" ht="15.6">
      <c r="A299" s="8" t="s">
        <v>705</v>
      </c>
      <c r="B299" s="8" t="s">
        <v>60</v>
      </c>
      <c r="C299" s="79" t="s">
        <v>701</v>
      </c>
      <c r="D299" s="76" t="s">
        <v>60</v>
      </c>
      <c r="E299" s="106" t="s">
        <v>688</v>
      </c>
      <c r="F299" s="31" t="str">
        <f t="shared" si="4"/>
        <v>70510</v>
      </c>
      <c r="G299" s="32" t="s">
        <v>283</v>
      </c>
      <c r="H299" s="52">
        <v>5</v>
      </c>
      <c r="I299" s="44"/>
    </row>
    <row r="300" spans="1:9" ht="15.6">
      <c r="A300" s="8" t="s">
        <v>705</v>
      </c>
      <c r="B300" s="8" t="s">
        <v>60</v>
      </c>
      <c r="C300" s="79" t="s">
        <v>701</v>
      </c>
      <c r="D300" s="76" t="s">
        <v>60</v>
      </c>
      <c r="E300" s="97" t="s">
        <v>691</v>
      </c>
      <c r="F300" s="77" t="str">
        <f t="shared" si="4"/>
        <v>70600</v>
      </c>
      <c r="G300" s="78" t="s">
        <v>286</v>
      </c>
      <c r="H300" s="79">
        <v>4</v>
      </c>
      <c r="I300" s="41"/>
    </row>
    <row r="301" spans="1:9" ht="15.6">
      <c r="A301" s="8" t="s">
        <v>705</v>
      </c>
      <c r="B301" s="8" t="s">
        <v>60</v>
      </c>
      <c r="C301" s="79" t="s">
        <v>701</v>
      </c>
      <c r="D301" s="76" t="s">
        <v>60</v>
      </c>
      <c r="E301" s="106" t="s">
        <v>692</v>
      </c>
      <c r="F301" s="31" t="str">
        <f t="shared" si="4"/>
        <v>70610</v>
      </c>
      <c r="G301" s="32" t="s">
        <v>286</v>
      </c>
      <c r="H301" s="52">
        <v>5</v>
      </c>
      <c r="I301" s="44"/>
    </row>
    <row r="302" spans="1:9" ht="15.6">
      <c r="A302" s="8" t="s">
        <v>705</v>
      </c>
      <c r="B302" s="8" t="s">
        <v>60</v>
      </c>
      <c r="C302" s="79" t="s">
        <v>701</v>
      </c>
      <c r="D302" s="76" t="s">
        <v>60</v>
      </c>
      <c r="E302" s="97" t="s">
        <v>694</v>
      </c>
      <c r="F302" s="77" t="str">
        <f t="shared" si="4"/>
        <v>70700</v>
      </c>
      <c r="G302" s="78" t="s">
        <v>289</v>
      </c>
      <c r="H302" s="79">
        <v>4</v>
      </c>
      <c r="I302" s="41"/>
    </row>
    <row r="303" spans="1:9" ht="15.6">
      <c r="A303" s="8" t="s">
        <v>705</v>
      </c>
      <c r="B303" s="8" t="s">
        <v>60</v>
      </c>
      <c r="C303" s="79" t="s">
        <v>701</v>
      </c>
      <c r="D303" s="76" t="s">
        <v>60</v>
      </c>
      <c r="E303" s="106" t="s">
        <v>695</v>
      </c>
      <c r="F303" s="31" t="str">
        <f t="shared" si="4"/>
        <v>70710</v>
      </c>
      <c r="G303" s="32" t="s">
        <v>548</v>
      </c>
      <c r="H303" s="52">
        <v>5</v>
      </c>
      <c r="I303" s="44"/>
    </row>
    <row r="304" spans="1:9" ht="15.6">
      <c r="A304" s="8" t="s">
        <v>705</v>
      </c>
      <c r="B304" s="8" t="s">
        <v>60</v>
      </c>
      <c r="C304" s="79" t="s">
        <v>701</v>
      </c>
      <c r="D304" s="76" t="s">
        <v>60</v>
      </c>
      <c r="E304" s="106" t="s">
        <v>696</v>
      </c>
      <c r="F304" s="31" t="str">
        <f t="shared" si="4"/>
        <v>70720</v>
      </c>
      <c r="G304" s="32" t="s">
        <v>550</v>
      </c>
      <c r="H304" s="52">
        <v>5</v>
      </c>
      <c r="I304" s="44"/>
    </row>
    <row r="305" spans="1:9" ht="15.6">
      <c r="A305" s="8" t="s">
        <v>705</v>
      </c>
      <c r="B305" s="8" t="s">
        <v>60</v>
      </c>
      <c r="C305" s="79" t="s">
        <v>701</v>
      </c>
      <c r="D305" s="76" t="s">
        <v>60</v>
      </c>
      <c r="E305" s="106" t="s">
        <v>706</v>
      </c>
      <c r="F305" s="31" t="str">
        <f t="shared" si="4"/>
        <v>70730</v>
      </c>
      <c r="G305" s="32" t="s">
        <v>552</v>
      </c>
      <c r="H305" s="52">
        <v>5</v>
      </c>
      <c r="I305" s="44"/>
    </row>
    <row r="306" spans="1:9" ht="15.6">
      <c r="A306" s="8" t="s">
        <v>705</v>
      </c>
      <c r="B306" s="8" t="s">
        <v>60</v>
      </c>
      <c r="C306" s="79" t="s">
        <v>701</v>
      </c>
      <c r="D306" s="76" t="s">
        <v>60</v>
      </c>
      <c r="E306" s="106" t="s">
        <v>707</v>
      </c>
      <c r="F306" s="31" t="str">
        <f t="shared" si="4"/>
        <v>70740</v>
      </c>
      <c r="G306" s="32" t="s">
        <v>554</v>
      </c>
      <c r="H306" s="52">
        <v>5</v>
      </c>
      <c r="I306" s="44"/>
    </row>
    <row r="307" spans="1:9" ht="15.6">
      <c r="A307" s="8" t="s">
        <v>705</v>
      </c>
      <c r="B307" s="8" t="s">
        <v>60</v>
      </c>
      <c r="C307" s="79" t="s">
        <v>701</v>
      </c>
      <c r="D307" s="76" t="s">
        <v>60</v>
      </c>
      <c r="E307" s="106" t="s">
        <v>708</v>
      </c>
      <c r="F307" s="31" t="str">
        <f t="shared" si="4"/>
        <v>70750</v>
      </c>
      <c r="G307" s="32" t="s">
        <v>556</v>
      </c>
      <c r="H307" s="52">
        <v>5</v>
      </c>
      <c r="I307" s="44"/>
    </row>
    <row r="308" spans="1:9" ht="15.6">
      <c r="A308" s="8" t="s">
        <v>705</v>
      </c>
      <c r="B308" s="8" t="s">
        <v>60</v>
      </c>
      <c r="C308" s="79" t="s">
        <v>701</v>
      </c>
      <c r="D308" s="76" t="s">
        <v>60</v>
      </c>
      <c r="E308" s="106" t="s">
        <v>709</v>
      </c>
      <c r="F308" s="31" t="str">
        <f t="shared" si="4"/>
        <v>70760</v>
      </c>
      <c r="G308" s="32" t="s">
        <v>558</v>
      </c>
      <c r="H308" s="52">
        <v>5</v>
      </c>
      <c r="I308" s="44"/>
    </row>
    <row r="309" spans="1:9" ht="15.6">
      <c r="A309" s="8" t="s">
        <v>705</v>
      </c>
      <c r="B309" s="8" t="s">
        <v>60</v>
      </c>
      <c r="C309" s="79" t="s">
        <v>701</v>
      </c>
      <c r="D309" s="76" t="s">
        <v>60</v>
      </c>
      <c r="E309" s="97" t="s">
        <v>697</v>
      </c>
      <c r="F309" s="77" t="str">
        <f t="shared" si="4"/>
        <v>70800</v>
      </c>
      <c r="G309" s="78" t="s">
        <v>326</v>
      </c>
      <c r="H309" s="79">
        <v>4</v>
      </c>
      <c r="I309" s="41"/>
    </row>
    <row r="310" spans="1:9" ht="15.6">
      <c r="A310" s="8" t="s">
        <v>705</v>
      </c>
      <c r="B310" s="8" t="s">
        <v>60</v>
      </c>
      <c r="C310" s="79" t="s">
        <v>701</v>
      </c>
      <c r="D310" s="76" t="s">
        <v>60</v>
      </c>
      <c r="E310" s="106" t="s">
        <v>698</v>
      </c>
      <c r="F310" s="31" t="str">
        <f t="shared" si="4"/>
        <v>70810</v>
      </c>
      <c r="G310" s="32" t="s">
        <v>326</v>
      </c>
      <c r="H310" s="52">
        <v>5</v>
      </c>
      <c r="I310" s="44"/>
    </row>
    <row r="311" spans="1:9" ht="15.6">
      <c r="A311" s="8" t="s">
        <v>705</v>
      </c>
      <c r="B311" s="8" t="s">
        <v>60</v>
      </c>
      <c r="C311" s="79" t="s">
        <v>701</v>
      </c>
      <c r="D311" s="76" t="s">
        <v>60</v>
      </c>
      <c r="E311" s="97" t="s">
        <v>699</v>
      </c>
      <c r="F311" s="77" t="str">
        <f t="shared" si="4"/>
        <v>70900</v>
      </c>
      <c r="G311" s="78" t="s">
        <v>307</v>
      </c>
      <c r="H311" s="79">
        <v>4</v>
      </c>
      <c r="I311" s="41"/>
    </row>
    <row r="312" spans="1:9" ht="15.6">
      <c r="A312" s="8" t="s">
        <v>705</v>
      </c>
      <c r="B312" s="8" t="s">
        <v>60</v>
      </c>
      <c r="C312" s="79" t="s">
        <v>701</v>
      </c>
      <c r="D312" s="76" t="s">
        <v>60</v>
      </c>
      <c r="E312" s="106" t="s">
        <v>700</v>
      </c>
      <c r="F312" s="31" t="str">
        <f t="shared" si="4"/>
        <v>70910</v>
      </c>
      <c r="G312" s="32" t="s">
        <v>307</v>
      </c>
      <c r="H312" s="52">
        <v>5</v>
      </c>
      <c r="I312" s="44"/>
    </row>
    <row r="313" spans="1:9" ht="15.6">
      <c r="A313" s="8" t="s">
        <v>705</v>
      </c>
      <c r="B313" s="8" t="s">
        <v>60</v>
      </c>
      <c r="C313" s="79" t="s">
        <v>640</v>
      </c>
      <c r="D313" s="76" t="s">
        <v>309</v>
      </c>
      <c r="E313" s="97" t="s">
        <v>641</v>
      </c>
      <c r="F313" s="77" t="str">
        <f t="shared" si="4"/>
        <v>71000</v>
      </c>
      <c r="G313" s="78" t="s">
        <v>309</v>
      </c>
      <c r="H313" s="79">
        <v>4</v>
      </c>
      <c r="I313" s="41"/>
    </row>
    <row r="314" spans="1:9" ht="15.6">
      <c r="A314" s="8" t="s">
        <v>705</v>
      </c>
      <c r="B314" s="8" t="s">
        <v>60</v>
      </c>
      <c r="C314" s="79" t="s">
        <v>640</v>
      </c>
      <c r="D314" s="76" t="s">
        <v>309</v>
      </c>
      <c r="E314" s="106" t="s">
        <v>643</v>
      </c>
      <c r="F314" s="31" t="str">
        <f t="shared" si="4"/>
        <v>71010</v>
      </c>
      <c r="G314" s="32" t="s">
        <v>309</v>
      </c>
      <c r="H314" s="52">
        <v>5</v>
      </c>
      <c r="I314" s="44"/>
    </row>
    <row r="315" spans="1:9" ht="15.6">
      <c r="A315" s="8" t="s">
        <v>710</v>
      </c>
      <c r="B315" s="8" t="s">
        <v>64</v>
      </c>
      <c r="C315" s="52" t="s">
        <v>701</v>
      </c>
      <c r="D315" t="s">
        <v>64</v>
      </c>
      <c r="E315" s="11" t="s">
        <v>641</v>
      </c>
      <c r="F315" s="13" t="str">
        <f t="shared" si="4"/>
        <v>80000</v>
      </c>
      <c r="G315" s="12" t="s">
        <v>64</v>
      </c>
      <c r="H315" s="52">
        <v>3</v>
      </c>
      <c r="I315" s="41"/>
    </row>
    <row r="316" spans="1:9" ht="15.6">
      <c r="A316" s="8" t="s">
        <v>710</v>
      </c>
      <c r="B316" s="8" t="s">
        <v>64</v>
      </c>
      <c r="C316" s="79">
        <v>1</v>
      </c>
      <c r="D316" s="76" t="s">
        <v>711</v>
      </c>
      <c r="E316" s="97" t="s">
        <v>641</v>
      </c>
      <c r="F316" s="77" t="str">
        <f t="shared" si="4"/>
        <v>81000</v>
      </c>
      <c r="G316" s="78" t="s">
        <v>333</v>
      </c>
      <c r="H316" s="79">
        <v>4</v>
      </c>
      <c r="I316" s="41" t="s">
        <v>712</v>
      </c>
    </row>
    <row r="317" spans="1:9" ht="15.6">
      <c r="A317" s="8" t="s">
        <v>710</v>
      </c>
      <c r="B317" s="8" t="s">
        <v>64</v>
      </c>
      <c r="C317" s="79">
        <v>1</v>
      </c>
      <c r="D317" s="76" t="s">
        <v>711</v>
      </c>
      <c r="E317" s="107" t="s">
        <v>643</v>
      </c>
      <c r="F317" s="33" t="str">
        <f t="shared" si="4"/>
        <v>81010</v>
      </c>
      <c r="G317" s="34" t="s">
        <v>333</v>
      </c>
      <c r="H317" s="52">
        <v>5</v>
      </c>
      <c r="I317" s="43"/>
    </row>
    <row r="318" spans="1:9" ht="15.6">
      <c r="A318" s="8" t="s">
        <v>710</v>
      </c>
      <c r="B318" s="8" t="s">
        <v>64</v>
      </c>
      <c r="C318" s="79">
        <v>2</v>
      </c>
      <c r="D318" s="76" t="s">
        <v>713</v>
      </c>
      <c r="E318" s="97" t="s">
        <v>652</v>
      </c>
      <c r="F318" s="77" t="str">
        <f t="shared" si="4"/>
        <v>82100</v>
      </c>
      <c r="G318" s="78" t="s">
        <v>336</v>
      </c>
      <c r="H318" s="79">
        <v>4</v>
      </c>
      <c r="I318" s="41" t="s">
        <v>712</v>
      </c>
    </row>
    <row r="319" spans="1:9" ht="15.6">
      <c r="A319" s="8" t="s">
        <v>710</v>
      </c>
      <c r="B319" s="8" t="s">
        <v>64</v>
      </c>
      <c r="C319" s="79">
        <v>2</v>
      </c>
      <c r="D319" s="76" t="s">
        <v>713</v>
      </c>
      <c r="E319" s="107" t="s">
        <v>658</v>
      </c>
      <c r="F319" s="33" t="str">
        <f t="shared" si="4"/>
        <v>82110</v>
      </c>
      <c r="G319" s="34" t="s">
        <v>336</v>
      </c>
      <c r="H319" s="52">
        <v>5</v>
      </c>
      <c r="I319" s="43"/>
    </row>
    <row r="320" spans="1:9" ht="15.6">
      <c r="A320" s="8" t="s">
        <v>714</v>
      </c>
      <c r="B320" s="8" t="s">
        <v>68</v>
      </c>
      <c r="C320" s="52" t="s">
        <v>701</v>
      </c>
      <c r="D320" t="s">
        <v>68</v>
      </c>
      <c r="E320" s="11" t="s">
        <v>641</v>
      </c>
      <c r="F320" s="13" t="str">
        <f t="shared" si="4"/>
        <v>90000</v>
      </c>
      <c r="G320" s="12" t="s">
        <v>68</v>
      </c>
      <c r="H320" s="52">
        <v>3</v>
      </c>
      <c r="I320" s="41" t="s">
        <v>637</v>
      </c>
    </row>
    <row r="321" spans="1:9" ht="15.6">
      <c r="A321" s="8" t="s">
        <v>714</v>
      </c>
      <c r="B321" s="8" t="s">
        <v>68</v>
      </c>
      <c r="C321" s="79" t="s">
        <v>714</v>
      </c>
      <c r="D321" s="76" t="s">
        <v>68</v>
      </c>
      <c r="E321" s="97" t="s">
        <v>641</v>
      </c>
      <c r="F321" s="77" t="str">
        <f t="shared" si="4"/>
        <v>99000</v>
      </c>
      <c r="G321" s="78" t="s">
        <v>68</v>
      </c>
      <c r="H321" s="79">
        <v>4</v>
      </c>
      <c r="I321" s="42" t="s">
        <v>638</v>
      </c>
    </row>
    <row r="322" spans="1:9" ht="15.6">
      <c r="A322" s="8" t="s">
        <v>714</v>
      </c>
      <c r="B322" s="8" t="s">
        <v>68</v>
      </c>
      <c r="C322" s="79" t="s">
        <v>714</v>
      </c>
      <c r="D322" s="76" t="s">
        <v>68</v>
      </c>
      <c r="E322" s="97" t="s">
        <v>652</v>
      </c>
      <c r="F322" s="77" t="str">
        <f t="shared" si="4"/>
        <v>99100</v>
      </c>
      <c r="G322" s="78" t="s">
        <v>339</v>
      </c>
      <c r="H322" s="79">
        <v>4</v>
      </c>
      <c r="I322" s="42" t="s">
        <v>639</v>
      </c>
    </row>
    <row r="323" spans="1:9" ht="15.6">
      <c r="A323" s="8" t="s">
        <v>714</v>
      </c>
      <c r="B323" s="8" t="s">
        <v>68</v>
      </c>
      <c r="C323" s="79" t="s">
        <v>714</v>
      </c>
      <c r="D323" s="76" t="s">
        <v>68</v>
      </c>
      <c r="E323" s="108" t="s">
        <v>658</v>
      </c>
      <c r="F323" s="35" t="str">
        <f t="shared" si="4"/>
        <v>99110</v>
      </c>
      <c r="G323" s="36" t="s">
        <v>565</v>
      </c>
      <c r="H323" s="52">
        <v>5</v>
      </c>
      <c r="I323" s="40"/>
    </row>
    <row r="324" spans="1:9" ht="15.6">
      <c r="A324" s="8" t="s">
        <v>714</v>
      </c>
      <c r="B324" s="8" t="s">
        <v>68</v>
      </c>
      <c r="C324" s="79" t="s">
        <v>714</v>
      </c>
      <c r="D324" s="76" t="s">
        <v>68</v>
      </c>
      <c r="E324" s="108" t="s">
        <v>659</v>
      </c>
      <c r="F324" s="35" t="str">
        <f t="shared" ref="F324:F344" si="5">A324&amp;C324&amp;E324</f>
        <v>99120</v>
      </c>
      <c r="G324" s="36" t="s">
        <v>567</v>
      </c>
      <c r="H324" s="52">
        <v>5</v>
      </c>
      <c r="I324" s="40"/>
    </row>
    <row r="325" spans="1:9" ht="15.6">
      <c r="A325" s="8" t="s">
        <v>714</v>
      </c>
      <c r="B325" s="8" t="s">
        <v>68</v>
      </c>
      <c r="C325" s="79" t="s">
        <v>714</v>
      </c>
      <c r="D325" s="76" t="s">
        <v>68</v>
      </c>
      <c r="E325" s="108" t="s">
        <v>660</v>
      </c>
      <c r="F325" s="35" t="str">
        <f t="shared" si="5"/>
        <v>99130</v>
      </c>
      <c r="G325" s="36" t="s">
        <v>569</v>
      </c>
      <c r="H325" s="52">
        <v>5</v>
      </c>
      <c r="I325" s="40"/>
    </row>
    <row r="326" spans="1:9" ht="15.6">
      <c r="A326" s="8" t="s">
        <v>714</v>
      </c>
      <c r="B326" s="8" t="s">
        <v>68</v>
      </c>
      <c r="C326" s="79" t="s">
        <v>714</v>
      </c>
      <c r="D326" s="76" t="s">
        <v>68</v>
      </c>
      <c r="E326" s="108" t="s">
        <v>661</v>
      </c>
      <c r="F326" s="35" t="str">
        <f t="shared" si="5"/>
        <v>99140</v>
      </c>
      <c r="G326" s="36" t="s">
        <v>571</v>
      </c>
      <c r="H326" s="52">
        <v>5</v>
      </c>
      <c r="I326" s="40"/>
    </row>
    <row r="327" spans="1:9" ht="15.6">
      <c r="A327" s="8" t="s">
        <v>714</v>
      </c>
      <c r="B327" s="8" t="s">
        <v>68</v>
      </c>
      <c r="C327" s="79" t="s">
        <v>714</v>
      </c>
      <c r="D327" s="76" t="s">
        <v>68</v>
      </c>
      <c r="E327" s="108" t="s">
        <v>665</v>
      </c>
      <c r="F327" s="35" t="str">
        <f t="shared" si="5"/>
        <v>99150</v>
      </c>
      <c r="G327" s="36" t="s">
        <v>573</v>
      </c>
      <c r="H327" s="52">
        <v>5</v>
      </c>
      <c r="I327" s="40"/>
    </row>
    <row r="328" spans="1:9" ht="15.6">
      <c r="A328" s="8" t="s">
        <v>714</v>
      </c>
      <c r="B328" s="8" t="s">
        <v>68</v>
      </c>
      <c r="C328" s="79" t="s">
        <v>714</v>
      </c>
      <c r="D328" s="76" t="s">
        <v>68</v>
      </c>
      <c r="E328" s="108" t="s">
        <v>666</v>
      </c>
      <c r="F328" s="35" t="str">
        <f t="shared" si="5"/>
        <v>99160</v>
      </c>
      <c r="G328" s="36" t="s">
        <v>575</v>
      </c>
      <c r="H328" s="52">
        <v>5</v>
      </c>
      <c r="I328" s="40"/>
    </row>
    <row r="329" spans="1:9" ht="15.6">
      <c r="A329" s="8" t="s">
        <v>714</v>
      </c>
      <c r="B329" s="8" t="s">
        <v>68</v>
      </c>
      <c r="C329" s="79" t="s">
        <v>714</v>
      </c>
      <c r="D329" s="76" t="s">
        <v>68</v>
      </c>
      <c r="E329" s="108" t="s">
        <v>667</v>
      </c>
      <c r="F329" s="35" t="str">
        <f t="shared" si="5"/>
        <v>99170</v>
      </c>
      <c r="G329" s="36" t="s">
        <v>577</v>
      </c>
      <c r="H329" s="52">
        <v>5</v>
      </c>
      <c r="I329" s="40"/>
    </row>
    <row r="330" spans="1:9" ht="15.6">
      <c r="A330" s="8" t="s">
        <v>714</v>
      </c>
      <c r="B330" s="8" t="s">
        <v>68</v>
      </c>
      <c r="C330" s="79" t="s">
        <v>714</v>
      </c>
      <c r="D330" s="76" t="s">
        <v>68</v>
      </c>
      <c r="E330" s="108" t="s">
        <v>668</v>
      </c>
      <c r="F330" s="35" t="str">
        <f t="shared" si="5"/>
        <v>99180</v>
      </c>
      <c r="G330" s="36" t="s">
        <v>579</v>
      </c>
      <c r="H330" s="52">
        <v>5</v>
      </c>
      <c r="I330" s="40"/>
    </row>
    <row r="331" spans="1:9" ht="15.6">
      <c r="A331" s="8" t="s">
        <v>714</v>
      </c>
      <c r="B331" s="8" t="s">
        <v>68</v>
      </c>
      <c r="C331" s="79" t="s">
        <v>714</v>
      </c>
      <c r="D331" s="76" t="s">
        <v>68</v>
      </c>
      <c r="E331" s="108" t="s">
        <v>715</v>
      </c>
      <c r="F331" s="35" t="str">
        <f t="shared" si="5"/>
        <v>99190</v>
      </c>
      <c r="G331" s="36" t="s">
        <v>581</v>
      </c>
      <c r="H331" s="52">
        <v>5</v>
      </c>
      <c r="I331" s="40"/>
    </row>
    <row r="332" spans="1:9" ht="15.6">
      <c r="A332" s="8" t="s">
        <v>714</v>
      </c>
      <c r="B332" s="8" t="s">
        <v>68</v>
      </c>
      <c r="C332" s="79" t="s">
        <v>714</v>
      </c>
      <c r="D332" s="76" t="s">
        <v>68</v>
      </c>
      <c r="E332" s="108" t="s">
        <v>669</v>
      </c>
      <c r="F332" s="35" t="str">
        <f t="shared" si="5"/>
        <v>99200</v>
      </c>
      <c r="G332" s="36" t="s">
        <v>583</v>
      </c>
      <c r="H332" s="52">
        <v>5</v>
      </c>
      <c r="I332" s="40"/>
    </row>
    <row r="333" spans="1:9" ht="15.6">
      <c r="A333" s="8" t="s">
        <v>714</v>
      </c>
      <c r="B333" s="8" t="s">
        <v>68</v>
      </c>
      <c r="C333" s="79" t="s">
        <v>714</v>
      </c>
      <c r="D333" s="76" t="s">
        <v>68</v>
      </c>
      <c r="E333" s="108" t="s">
        <v>670</v>
      </c>
      <c r="F333" s="35" t="str">
        <f t="shared" si="5"/>
        <v>99210</v>
      </c>
      <c r="G333" s="36" t="s">
        <v>585</v>
      </c>
      <c r="H333" s="52">
        <v>5</v>
      </c>
      <c r="I333" s="40"/>
    </row>
    <row r="334" spans="1:9" ht="15.6">
      <c r="A334" s="8" t="s">
        <v>714</v>
      </c>
      <c r="B334" s="8" t="s">
        <v>68</v>
      </c>
      <c r="C334" s="79" t="s">
        <v>714</v>
      </c>
      <c r="D334" s="76" t="s">
        <v>68</v>
      </c>
      <c r="E334" s="108" t="s">
        <v>671</v>
      </c>
      <c r="F334" s="35" t="str">
        <f t="shared" si="5"/>
        <v>99220</v>
      </c>
      <c r="G334" s="36" t="s">
        <v>587</v>
      </c>
      <c r="H334" s="52">
        <v>5</v>
      </c>
      <c r="I334" s="40"/>
    </row>
    <row r="335" spans="1:9" ht="15.6">
      <c r="A335" s="8" t="s">
        <v>714</v>
      </c>
      <c r="B335" s="8" t="s">
        <v>68</v>
      </c>
      <c r="C335" s="79" t="s">
        <v>714</v>
      </c>
      <c r="D335" s="76" t="s">
        <v>68</v>
      </c>
      <c r="E335" s="108" t="s">
        <v>672</v>
      </c>
      <c r="F335" s="35" t="str">
        <f t="shared" si="5"/>
        <v>99230</v>
      </c>
      <c r="G335" s="36" t="s">
        <v>589</v>
      </c>
      <c r="H335" s="52">
        <v>5</v>
      </c>
      <c r="I335" s="40"/>
    </row>
    <row r="336" spans="1:9" ht="15.6">
      <c r="A336" s="8" t="s">
        <v>714</v>
      </c>
      <c r="B336" s="8" t="s">
        <v>68</v>
      </c>
      <c r="C336" s="79" t="s">
        <v>714</v>
      </c>
      <c r="D336" s="76" t="s">
        <v>68</v>
      </c>
      <c r="E336" s="108" t="s">
        <v>716</v>
      </c>
      <c r="F336" s="35" t="str">
        <f t="shared" si="5"/>
        <v>99240</v>
      </c>
      <c r="G336" s="36" t="s">
        <v>591</v>
      </c>
      <c r="H336" s="52">
        <v>5</v>
      </c>
      <c r="I336" s="40"/>
    </row>
    <row r="337" spans="1:9" ht="15.6">
      <c r="A337" s="8" t="s">
        <v>714</v>
      </c>
      <c r="B337" s="8" t="s">
        <v>68</v>
      </c>
      <c r="C337" s="79" t="s">
        <v>714</v>
      </c>
      <c r="D337" s="76" t="s">
        <v>68</v>
      </c>
      <c r="E337" s="97" t="s">
        <v>687</v>
      </c>
      <c r="F337" s="77" t="str">
        <f t="shared" si="5"/>
        <v>99500</v>
      </c>
      <c r="G337" s="78" t="s">
        <v>342</v>
      </c>
      <c r="H337" s="79">
        <v>4</v>
      </c>
      <c r="I337" s="41" t="s">
        <v>639</v>
      </c>
    </row>
    <row r="338" spans="1:9" ht="15.6">
      <c r="A338" s="8" t="s">
        <v>714</v>
      </c>
      <c r="B338" s="8" t="s">
        <v>68</v>
      </c>
      <c r="C338" s="79" t="s">
        <v>714</v>
      </c>
      <c r="D338" s="76" t="s">
        <v>68</v>
      </c>
      <c r="E338" s="108" t="s">
        <v>688</v>
      </c>
      <c r="F338" s="35" t="str">
        <f t="shared" si="5"/>
        <v>99510</v>
      </c>
      <c r="G338" s="36" t="s">
        <v>593</v>
      </c>
      <c r="H338" s="52">
        <v>5</v>
      </c>
      <c r="I338" s="40"/>
    </row>
    <row r="339" spans="1:9" ht="15.6">
      <c r="A339" s="8" t="s">
        <v>714</v>
      </c>
      <c r="B339" s="8" t="s">
        <v>68</v>
      </c>
      <c r="C339" s="79" t="s">
        <v>714</v>
      </c>
      <c r="D339" s="76" t="s">
        <v>68</v>
      </c>
      <c r="E339" s="108" t="s">
        <v>689</v>
      </c>
      <c r="F339" s="35" t="str">
        <f t="shared" si="5"/>
        <v>99520</v>
      </c>
      <c r="G339" s="36" t="s">
        <v>595</v>
      </c>
      <c r="H339" s="52">
        <v>5</v>
      </c>
      <c r="I339" s="40"/>
    </row>
    <row r="340" spans="1:9" ht="15.6">
      <c r="A340" s="8" t="s">
        <v>714</v>
      </c>
      <c r="B340" s="8" t="s">
        <v>68</v>
      </c>
      <c r="C340" s="79" t="s">
        <v>714</v>
      </c>
      <c r="D340" s="76" t="s">
        <v>68</v>
      </c>
      <c r="E340" s="108" t="s">
        <v>690</v>
      </c>
      <c r="F340" s="35" t="str">
        <f t="shared" si="5"/>
        <v>99530</v>
      </c>
      <c r="G340" s="36" t="s">
        <v>597</v>
      </c>
      <c r="H340" s="52">
        <v>5</v>
      </c>
      <c r="I340" s="40"/>
    </row>
    <row r="341" spans="1:9" ht="15.6">
      <c r="A341" s="8" t="s">
        <v>714</v>
      </c>
      <c r="B341" s="8" t="s">
        <v>68</v>
      </c>
      <c r="C341" s="79" t="s">
        <v>714</v>
      </c>
      <c r="D341" s="76" t="s">
        <v>68</v>
      </c>
      <c r="E341" s="108" t="s">
        <v>704</v>
      </c>
      <c r="F341" s="35" t="str">
        <f t="shared" si="5"/>
        <v>99540</v>
      </c>
      <c r="G341" s="36" t="s">
        <v>599</v>
      </c>
      <c r="H341" s="52">
        <v>5</v>
      </c>
      <c r="I341" s="40"/>
    </row>
    <row r="342" spans="1:9" ht="15.6">
      <c r="A342" s="8" t="s">
        <v>714</v>
      </c>
      <c r="B342" s="8" t="s">
        <v>68</v>
      </c>
      <c r="C342" s="79" t="s">
        <v>714</v>
      </c>
      <c r="D342" s="76" t="s">
        <v>68</v>
      </c>
      <c r="E342" s="108" t="s">
        <v>717</v>
      </c>
      <c r="F342" s="35" t="str">
        <f t="shared" si="5"/>
        <v>99550</v>
      </c>
      <c r="G342" s="36" t="s">
        <v>601</v>
      </c>
      <c r="H342" s="52">
        <v>5</v>
      </c>
      <c r="I342" s="40"/>
    </row>
    <row r="343" spans="1:9" ht="15.6">
      <c r="A343" s="8" t="s">
        <v>714</v>
      </c>
      <c r="B343" s="8" t="s">
        <v>68</v>
      </c>
      <c r="C343" s="79" t="s">
        <v>714</v>
      </c>
      <c r="D343" s="76" t="s">
        <v>68</v>
      </c>
      <c r="E343" s="108" t="s">
        <v>718</v>
      </c>
      <c r="F343" s="35" t="str">
        <f t="shared" si="5"/>
        <v>99560</v>
      </c>
      <c r="G343" s="36" t="s">
        <v>603</v>
      </c>
      <c r="H343" s="52">
        <v>5</v>
      </c>
      <c r="I343" s="40"/>
    </row>
    <row r="344" spans="1:9" ht="15.6">
      <c r="A344" s="8" t="s">
        <v>714</v>
      </c>
      <c r="B344" s="8" t="s">
        <v>68</v>
      </c>
      <c r="C344" s="79" t="s">
        <v>714</v>
      </c>
      <c r="D344" s="76" t="s">
        <v>68</v>
      </c>
      <c r="E344" s="108" t="s">
        <v>719</v>
      </c>
      <c r="F344" s="35" t="str">
        <f t="shared" si="5"/>
        <v>99570</v>
      </c>
      <c r="G344" s="36" t="s">
        <v>605</v>
      </c>
      <c r="H344" s="52">
        <v>5</v>
      </c>
      <c r="I344" s="40"/>
    </row>
  </sheetData>
  <autoFilter ref="A1:I344" xr:uid="{6CF0A2BD-0EA6-4F08-8419-6E41B82A0F9E}"/>
  <conditionalFormatting sqref="F1:F1048576">
    <cfRule type="duplicateValues" dxfId="1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2E29-C382-4F91-B4FB-62784EE3B048}">
  <sheetPr>
    <tabColor theme="9" tint="0.59999389629810485"/>
  </sheetPr>
  <dimension ref="A2:V255"/>
  <sheetViews>
    <sheetView tabSelected="1" topLeftCell="A5" zoomScale="90" zoomScaleNormal="160" workbookViewId="0">
      <selection activeCell="B26" sqref="B26:H49"/>
    </sheetView>
  </sheetViews>
  <sheetFormatPr defaultColWidth="8.7109375" defaultRowHeight="15.6"/>
  <cols>
    <col min="1" max="1" width="13.28515625" style="4" customWidth="1"/>
    <col min="2" max="2" width="22.28515625" style="3" customWidth="1"/>
    <col min="3" max="3" width="3.140625" style="3" customWidth="1"/>
    <col min="4" max="4" width="12.42578125" style="4" bestFit="1" customWidth="1"/>
    <col min="5" max="5" width="40.5703125" style="3" bestFit="1" customWidth="1"/>
    <col min="6" max="6" width="3.85546875" style="3" customWidth="1"/>
    <col min="7" max="7" width="13.5703125" style="4" customWidth="1"/>
    <col min="8" max="8" width="42" style="3" customWidth="1"/>
    <col min="9" max="9" width="4.28515625" style="3" customWidth="1"/>
    <col min="10" max="10" width="10.85546875" style="3" customWidth="1"/>
    <col min="11" max="11" width="40.85546875" style="3" customWidth="1"/>
    <col min="12" max="12" width="7.42578125" style="3" customWidth="1"/>
    <col min="13" max="13" width="12.42578125" style="3" customWidth="1"/>
    <col min="14" max="14" width="12.5703125" style="3" hidden="1" customWidth="1"/>
    <col min="15" max="15" width="50.7109375" style="3" customWidth="1"/>
    <col min="16" max="16" width="11" style="3" customWidth="1"/>
    <col min="17" max="17" width="17.42578125" style="3" customWidth="1"/>
    <col min="18" max="18" width="27.28515625" style="3" hidden="1" customWidth="1"/>
    <col min="19" max="19" width="62.140625" style="3" customWidth="1"/>
    <col min="20" max="20" width="13.42578125" style="91" customWidth="1"/>
    <col min="21" max="21" width="19" style="3" customWidth="1"/>
    <col min="22" max="22" width="62.140625" style="3" customWidth="1"/>
    <col min="23" max="16384" width="8.7109375" style="3"/>
  </cols>
  <sheetData>
    <row r="2" spans="1:22" ht="26.1">
      <c r="A2" s="2" t="s">
        <v>0</v>
      </c>
      <c r="B2" s="2"/>
      <c r="O2" s="3" t="s">
        <v>720</v>
      </c>
      <c r="R2" s="91"/>
      <c r="U2" s="91"/>
    </row>
    <row r="3" spans="1:22">
      <c r="A3" s="183"/>
      <c r="B3" s="183"/>
      <c r="C3" s="183"/>
      <c r="D3" s="183"/>
      <c r="O3" s="125" t="str">
        <f>D9&amp;G13&amp;"-"&amp;M30&amp;"-"&amp;RIGHT(R129,3)</f>
        <v>BRP4-A2-17-010</v>
      </c>
      <c r="R3" s="91">
        <f>_xlfn.XLOOKUP(O3,'Borumba WBS'!L:L,'Borumba WBS'!G:G,0,0)</f>
        <v>0</v>
      </c>
      <c r="U3" s="91"/>
    </row>
    <row r="4" spans="1:22">
      <c r="A4" s="186" t="s">
        <v>721</v>
      </c>
      <c r="B4" s="186"/>
      <c r="C4" s="186"/>
      <c r="D4" s="186"/>
    </row>
    <row r="5" spans="1:22" ht="18.600000000000001">
      <c r="A5" s="184" t="s">
        <v>2</v>
      </c>
      <c r="B5" s="184"/>
      <c r="C5" s="184"/>
      <c r="D5" s="184"/>
      <c r="E5" s="184"/>
      <c r="F5" s="184"/>
      <c r="G5" s="184"/>
      <c r="H5" s="184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</row>
    <row r="7" spans="1:22" ht="30.95">
      <c r="A7" s="5" t="s">
        <v>3</v>
      </c>
      <c r="D7" s="6" t="s">
        <v>4</v>
      </c>
      <c r="G7" s="7" t="s">
        <v>5</v>
      </c>
      <c r="J7" s="173" t="s">
        <v>6</v>
      </c>
      <c r="K7" s="174"/>
      <c r="L7" s="175"/>
      <c r="M7" s="176" t="s">
        <v>722</v>
      </c>
      <c r="N7" s="175"/>
      <c r="O7" s="174"/>
      <c r="P7" s="175"/>
      <c r="Q7" s="177" t="s">
        <v>723</v>
      </c>
      <c r="R7" s="177" t="s">
        <v>723</v>
      </c>
      <c r="S7" s="178" t="s">
        <v>724</v>
      </c>
      <c r="U7" s="177" t="s">
        <v>723</v>
      </c>
      <c r="V7" s="121" t="s">
        <v>725</v>
      </c>
    </row>
    <row r="8" spans="1:22">
      <c r="A8" s="10" t="s">
        <v>11</v>
      </c>
      <c r="B8" s="10" t="s">
        <v>12</v>
      </c>
      <c r="D8" s="10" t="s">
        <v>11</v>
      </c>
      <c r="E8" s="10" t="s">
        <v>12</v>
      </c>
      <c r="G8" s="10" t="s">
        <v>11</v>
      </c>
      <c r="H8" s="10" t="s">
        <v>12</v>
      </c>
      <c r="J8" s="10" t="s">
        <v>11</v>
      </c>
      <c r="K8" s="10" t="s">
        <v>12</v>
      </c>
      <c r="M8" s="10" t="s">
        <v>11</v>
      </c>
      <c r="O8" s="10" t="s">
        <v>12</v>
      </c>
      <c r="Q8" s="10" t="s">
        <v>11</v>
      </c>
      <c r="R8" s="10" t="s">
        <v>11</v>
      </c>
      <c r="S8" s="10" t="s">
        <v>13</v>
      </c>
      <c r="U8" s="10" t="s">
        <v>11</v>
      </c>
      <c r="V8" s="10" t="s">
        <v>13</v>
      </c>
    </row>
    <row r="9" spans="1:22">
      <c r="A9" s="11" t="s">
        <v>14</v>
      </c>
      <c r="B9" s="12" t="s">
        <v>15</v>
      </c>
      <c r="D9" s="13" t="s">
        <v>232</v>
      </c>
      <c r="E9" s="12" t="s">
        <v>17</v>
      </c>
      <c r="G9" s="13" t="s">
        <v>18</v>
      </c>
      <c r="H9" s="12" t="s">
        <v>19</v>
      </c>
      <c r="J9" s="13" t="s">
        <v>726</v>
      </c>
      <c r="K9" s="12" t="s">
        <v>20</v>
      </c>
      <c r="M9" s="122" t="str">
        <f>"A"&amp;LEFT(N9,1)&amp;"-"&amp;MID(N9,2,2)</f>
        <v>A1-10</v>
      </c>
      <c r="N9" s="13">
        <v>110000</v>
      </c>
      <c r="O9" s="12" t="s">
        <v>21</v>
      </c>
      <c r="Q9" s="14" t="str">
        <f>LEFT(R9,2)&amp;"-"&amp;MID(R9,3,2)&amp;"-"&amp;RIGHT(R9,3)</f>
        <v>A1-10-010</v>
      </c>
      <c r="R9" s="14" t="s">
        <v>727</v>
      </c>
      <c r="S9" s="15" t="s">
        <v>23</v>
      </c>
      <c r="U9" s="14"/>
      <c r="V9" s="15"/>
    </row>
    <row r="10" spans="1:22">
      <c r="D10" s="13" t="s">
        <v>728</v>
      </c>
      <c r="E10" s="12" t="s">
        <v>25</v>
      </c>
      <c r="G10" s="13" t="s">
        <v>26</v>
      </c>
      <c r="H10" s="12" t="s">
        <v>27</v>
      </c>
      <c r="J10" s="13" t="s">
        <v>729</v>
      </c>
      <c r="K10" s="12" t="s">
        <v>28</v>
      </c>
      <c r="M10" s="122" t="str">
        <f t="shared" ref="M10:M73" si="0">"A"&amp;LEFT(N10,1)&amp;"-"&amp;MID(N10,2,2)</f>
        <v>A1-20</v>
      </c>
      <c r="N10" s="13" t="s">
        <v>730</v>
      </c>
      <c r="O10" s="12" t="s">
        <v>29</v>
      </c>
      <c r="Q10" s="14" t="str">
        <f t="shared" ref="Q10:Q73" si="1">LEFT(R10,2)&amp;"-"&amp;MID(R10,3,2)&amp;"-"&amp;RIGHT(R10,3)</f>
        <v>A1-10-020</v>
      </c>
      <c r="R10" s="14" t="s">
        <v>731</v>
      </c>
      <c r="S10" s="15" t="s">
        <v>31</v>
      </c>
      <c r="U10" s="14"/>
      <c r="V10" s="15"/>
    </row>
    <row r="11" spans="1:22" ht="21">
      <c r="D11" s="13" t="s">
        <v>14</v>
      </c>
      <c r="E11" s="12" t="s">
        <v>33</v>
      </c>
      <c r="G11" s="13" t="s">
        <v>34</v>
      </c>
      <c r="H11" s="12" t="s">
        <v>35</v>
      </c>
      <c r="J11" s="13" t="s">
        <v>732</v>
      </c>
      <c r="K11" s="12" t="s">
        <v>36</v>
      </c>
      <c r="M11" s="122" t="str">
        <f t="shared" si="0"/>
        <v>A1-30</v>
      </c>
      <c r="N11" s="13" t="s">
        <v>733</v>
      </c>
      <c r="O11" s="12" t="s">
        <v>37</v>
      </c>
      <c r="Q11" s="14" t="str">
        <f t="shared" si="1"/>
        <v>A1-10-030</v>
      </c>
      <c r="R11" s="14" t="s">
        <v>734</v>
      </c>
      <c r="S11" s="15" t="s">
        <v>39</v>
      </c>
      <c r="U11" s="14"/>
      <c r="V11" s="180" t="s">
        <v>735</v>
      </c>
    </row>
    <row r="12" spans="1:22">
      <c r="D12" s="26"/>
      <c r="E12" s="27"/>
      <c r="G12" s="13" t="s">
        <v>40</v>
      </c>
      <c r="H12" s="12" t="s">
        <v>41</v>
      </c>
      <c r="J12" s="13" t="s">
        <v>736</v>
      </c>
      <c r="K12" s="12" t="s">
        <v>42</v>
      </c>
      <c r="M12" s="122" t="str">
        <f t="shared" si="0"/>
        <v>A1-40</v>
      </c>
      <c r="N12" s="13" t="s">
        <v>737</v>
      </c>
      <c r="O12" s="12" t="s">
        <v>43</v>
      </c>
      <c r="Q12" s="14" t="str">
        <f t="shared" si="1"/>
        <v>A1-10-040</v>
      </c>
      <c r="R12" s="14" t="s">
        <v>738</v>
      </c>
      <c r="S12" s="15" t="s">
        <v>45</v>
      </c>
      <c r="U12" s="14"/>
      <c r="V12" s="15"/>
    </row>
    <row r="13" spans="1:22">
      <c r="D13" s="28"/>
      <c r="E13" s="25"/>
      <c r="G13" s="13" t="s">
        <v>46</v>
      </c>
      <c r="H13" s="12" t="s">
        <v>47</v>
      </c>
      <c r="J13" s="13" t="s">
        <v>739</v>
      </c>
      <c r="K13" s="12" t="s">
        <v>48</v>
      </c>
      <c r="M13" s="122" t="str">
        <f t="shared" si="0"/>
        <v>A1-50</v>
      </c>
      <c r="N13" s="13" t="s">
        <v>740</v>
      </c>
      <c r="O13" s="12" t="s">
        <v>49</v>
      </c>
      <c r="Q13" s="14" t="str">
        <f t="shared" si="1"/>
        <v>A1-10-050</v>
      </c>
      <c r="R13" s="14" t="s">
        <v>741</v>
      </c>
      <c r="S13" s="15" t="s">
        <v>51</v>
      </c>
      <c r="U13" s="14"/>
      <c r="V13" s="15"/>
    </row>
    <row r="14" spans="1:22">
      <c r="G14" s="13" t="s">
        <v>52</v>
      </c>
      <c r="H14" s="12" t="s">
        <v>53</v>
      </c>
      <c r="J14" s="13" t="s">
        <v>742</v>
      </c>
      <c r="K14" s="12" t="s">
        <v>54</v>
      </c>
      <c r="M14" s="122" t="str">
        <f t="shared" si="0"/>
        <v>A1-60</v>
      </c>
      <c r="N14" s="13" t="s">
        <v>743</v>
      </c>
      <c r="O14" s="12" t="s">
        <v>61</v>
      </c>
      <c r="Q14" s="14" t="str">
        <f t="shared" si="1"/>
        <v>A1-10-060</v>
      </c>
      <c r="R14" s="14" t="s">
        <v>744</v>
      </c>
      <c r="S14" s="15" t="s">
        <v>57</v>
      </c>
      <c r="U14" s="14"/>
      <c r="V14" s="15"/>
    </row>
    <row r="15" spans="1:22">
      <c r="G15" s="13" t="s">
        <v>58</v>
      </c>
      <c r="H15" s="12" t="s">
        <v>59</v>
      </c>
      <c r="J15" s="13" t="s">
        <v>745</v>
      </c>
      <c r="K15" s="12" t="s">
        <v>60</v>
      </c>
      <c r="M15" s="122" t="str">
        <f t="shared" si="0"/>
        <v>A1-70</v>
      </c>
      <c r="N15" s="13" t="s">
        <v>746</v>
      </c>
      <c r="O15" s="12" t="s">
        <v>65</v>
      </c>
      <c r="Q15" s="14" t="str">
        <f t="shared" si="1"/>
        <v>A1-10-070</v>
      </c>
      <c r="R15" s="14" t="s">
        <v>747</v>
      </c>
      <c r="S15" s="15" t="s">
        <v>63</v>
      </c>
      <c r="U15" s="14"/>
      <c r="V15" s="15"/>
    </row>
    <row r="16" spans="1:22">
      <c r="J16" s="13" t="s">
        <v>748</v>
      </c>
      <c r="K16" s="12" t="s">
        <v>64</v>
      </c>
      <c r="M16" s="122" t="str">
        <f t="shared" si="0"/>
        <v>A1-80</v>
      </c>
      <c r="N16" s="13" t="s">
        <v>749</v>
      </c>
      <c r="O16" s="12" t="s">
        <v>69</v>
      </c>
      <c r="Q16" s="14" t="str">
        <f t="shared" si="1"/>
        <v>A1-10-080</v>
      </c>
      <c r="R16" s="14" t="s">
        <v>750</v>
      </c>
      <c r="S16" s="15" t="s">
        <v>67</v>
      </c>
      <c r="U16" s="14"/>
      <c r="V16" s="15"/>
    </row>
    <row r="17" spans="9:22">
      <c r="J17" s="13" t="s">
        <v>751</v>
      </c>
      <c r="K17" s="12" t="s">
        <v>68</v>
      </c>
      <c r="M17" s="122" t="str">
        <f t="shared" si="0"/>
        <v>A2-01</v>
      </c>
      <c r="N17" s="13" t="s">
        <v>752</v>
      </c>
      <c r="O17" s="12" t="s">
        <v>72</v>
      </c>
      <c r="Q17" s="14" t="str">
        <f t="shared" si="1"/>
        <v>A1-10-090</v>
      </c>
      <c r="R17" s="14" t="s">
        <v>753</v>
      </c>
      <c r="S17" s="15" t="s">
        <v>71</v>
      </c>
      <c r="U17" s="14"/>
      <c r="V17" s="15"/>
    </row>
    <row r="18" spans="9:22">
      <c r="M18" s="122" t="str">
        <f t="shared" si="0"/>
        <v>A2-02</v>
      </c>
      <c r="N18" s="13" t="s">
        <v>754</v>
      </c>
      <c r="O18" s="12" t="s">
        <v>75</v>
      </c>
      <c r="Q18" s="14" t="str">
        <f t="shared" si="1"/>
        <v>A1-10-100</v>
      </c>
      <c r="R18" s="14" t="s">
        <v>755</v>
      </c>
      <c r="S18" s="15" t="s">
        <v>74</v>
      </c>
      <c r="U18" s="14"/>
      <c r="V18" s="15"/>
    </row>
    <row r="19" spans="9:22">
      <c r="M19" s="122" t="str">
        <f t="shared" si="0"/>
        <v>A2-03</v>
      </c>
      <c r="N19" s="13" t="s">
        <v>756</v>
      </c>
      <c r="O19" s="12" t="s">
        <v>78</v>
      </c>
      <c r="Q19" s="14" t="str">
        <f t="shared" si="1"/>
        <v>A1-20-010</v>
      </c>
      <c r="R19" s="14" t="s">
        <v>757</v>
      </c>
      <c r="S19" s="15" t="s">
        <v>77</v>
      </c>
      <c r="U19" s="14"/>
      <c r="V19" s="15"/>
    </row>
    <row r="20" spans="9:22">
      <c r="M20" s="122" t="str">
        <f t="shared" si="0"/>
        <v>A2-04</v>
      </c>
      <c r="N20" s="13" t="s">
        <v>758</v>
      </c>
      <c r="O20" s="12" t="s">
        <v>82</v>
      </c>
      <c r="Q20" s="14" t="str">
        <f t="shared" si="1"/>
        <v>A1-20-020</v>
      </c>
      <c r="R20" s="14" t="s">
        <v>759</v>
      </c>
      <c r="S20" s="15" t="s">
        <v>80</v>
      </c>
      <c r="U20" s="14"/>
      <c r="V20" s="15"/>
    </row>
    <row r="21" spans="9:22">
      <c r="M21" s="122" t="str">
        <f t="shared" si="0"/>
        <v>A2-05</v>
      </c>
      <c r="N21" s="13" t="s">
        <v>760</v>
      </c>
      <c r="O21" s="12" t="s">
        <v>88</v>
      </c>
      <c r="Q21" s="14" t="str">
        <f t="shared" si="1"/>
        <v>A1-20-030</v>
      </c>
      <c r="R21" s="14" t="s">
        <v>761</v>
      </c>
      <c r="S21" s="15" t="s">
        <v>84</v>
      </c>
      <c r="U21" s="14"/>
      <c r="V21" s="15"/>
    </row>
    <row r="22" spans="9:22">
      <c r="M22" s="122" t="str">
        <f t="shared" si="0"/>
        <v>A2-06</v>
      </c>
      <c r="N22" s="13" t="s">
        <v>762</v>
      </c>
      <c r="O22" s="12" t="s">
        <v>91</v>
      </c>
      <c r="Q22" s="14" t="str">
        <f t="shared" si="1"/>
        <v>A1-20-040</v>
      </c>
      <c r="R22" s="14" t="s">
        <v>763</v>
      </c>
      <c r="S22" s="15" t="s">
        <v>90</v>
      </c>
      <c r="U22" s="14"/>
      <c r="V22" s="15"/>
    </row>
    <row r="23" spans="9:22">
      <c r="M23" s="122" t="str">
        <f t="shared" si="0"/>
        <v>A2-07</v>
      </c>
      <c r="N23" s="13" t="s">
        <v>764</v>
      </c>
      <c r="O23" s="12" t="s">
        <v>97</v>
      </c>
      <c r="Q23" s="14" t="str">
        <f t="shared" si="1"/>
        <v>A1-20-050</v>
      </c>
      <c r="R23" s="14" t="s">
        <v>765</v>
      </c>
      <c r="S23" s="15" t="s">
        <v>93</v>
      </c>
      <c r="U23" s="14"/>
      <c r="V23" s="15"/>
    </row>
    <row r="24" spans="9:22">
      <c r="M24" s="122" t="str">
        <f t="shared" si="0"/>
        <v>A2-10</v>
      </c>
      <c r="N24" s="13" t="s">
        <v>766</v>
      </c>
      <c r="O24" s="12" t="s">
        <v>104</v>
      </c>
      <c r="Q24" s="14" t="str">
        <f t="shared" si="1"/>
        <v>A1-20-060</v>
      </c>
      <c r="R24" s="14" t="s">
        <v>767</v>
      </c>
      <c r="S24" s="15" t="s">
        <v>99</v>
      </c>
      <c r="U24" s="14"/>
      <c r="V24" s="15"/>
    </row>
    <row r="25" spans="9:22">
      <c r="J25" s="25"/>
      <c r="K25" s="25"/>
      <c r="M25" s="122" t="str">
        <f t="shared" si="0"/>
        <v>A2-12</v>
      </c>
      <c r="N25" s="13" t="s">
        <v>768</v>
      </c>
      <c r="O25" s="12" t="s">
        <v>109</v>
      </c>
      <c r="Q25" s="14" t="str">
        <f t="shared" si="1"/>
        <v>A1-20-070</v>
      </c>
      <c r="R25" s="14" t="s">
        <v>769</v>
      </c>
      <c r="S25" s="15" t="s">
        <v>100</v>
      </c>
      <c r="U25" s="14"/>
      <c r="V25" s="15"/>
    </row>
    <row r="26" spans="9:22">
      <c r="J26" s="25"/>
      <c r="K26" s="25"/>
      <c r="M26" s="122" t="str">
        <f t="shared" si="0"/>
        <v>A2-13</v>
      </c>
      <c r="N26" s="13" t="s">
        <v>770</v>
      </c>
      <c r="O26" s="12" t="s">
        <v>114</v>
      </c>
      <c r="Q26" s="14" t="str">
        <f t="shared" si="1"/>
        <v>A1-20-080</v>
      </c>
      <c r="R26" s="14" t="s">
        <v>771</v>
      </c>
      <c r="S26" s="15" t="s">
        <v>106</v>
      </c>
      <c r="U26" s="14"/>
      <c r="V26" s="15"/>
    </row>
    <row r="27" spans="9:22">
      <c r="J27" s="25" t="s">
        <v>772</v>
      </c>
      <c r="K27" s="25"/>
      <c r="M27" s="122" t="str">
        <f t="shared" si="0"/>
        <v>A2-14</v>
      </c>
      <c r="N27" s="13" t="s">
        <v>773</v>
      </c>
      <c r="O27" s="12" t="s">
        <v>120</v>
      </c>
      <c r="Q27" s="14" t="str">
        <f t="shared" si="1"/>
        <v>A1-30-010</v>
      </c>
      <c r="R27" s="14" t="s">
        <v>774</v>
      </c>
      <c r="S27" s="15" t="s">
        <v>775</v>
      </c>
      <c r="U27" s="14"/>
      <c r="V27" s="15"/>
    </row>
    <row r="28" spans="9:22">
      <c r="J28" s="28" t="s">
        <v>94</v>
      </c>
      <c r="K28" s="25" t="s">
        <v>95</v>
      </c>
      <c r="M28" s="122" t="str">
        <f t="shared" si="0"/>
        <v>A2-15</v>
      </c>
      <c r="N28" s="13" t="s">
        <v>776</v>
      </c>
      <c r="O28" s="12" t="s">
        <v>126</v>
      </c>
      <c r="Q28" s="14" t="str">
        <f t="shared" si="1"/>
        <v>A1-30-020</v>
      </c>
      <c r="R28" s="14" t="s">
        <v>777</v>
      </c>
      <c r="S28" s="15" t="s">
        <v>116</v>
      </c>
      <c r="U28" s="14"/>
      <c r="V28" s="15"/>
    </row>
    <row r="29" spans="9:22">
      <c r="I29" s="24"/>
      <c r="J29" s="28" t="s">
        <v>101</v>
      </c>
      <c r="K29" s="25" t="s">
        <v>778</v>
      </c>
      <c r="M29" s="122" t="str">
        <f t="shared" si="0"/>
        <v>A2-16</v>
      </c>
      <c r="N29" s="13" t="s">
        <v>779</v>
      </c>
      <c r="O29" s="12" t="s">
        <v>132</v>
      </c>
      <c r="Q29" s="14" t="str">
        <f t="shared" si="1"/>
        <v>A1-30-030</v>
      </c>
      <c r="R29" s="14" t="s">
        <v>780</v>
      </c>
      <c r="S29" s="15" t="s">
        <v>122</v>
      </c>
      <c r="U29" s="14"/>
      <c r="V29" s="15"/>
    </row>
    <row r="30" spans="9:22">
      <c r="I30" s="24"/>
      <c r="J30" s="28" t="s">
        <v>107</v>
      </c>
      <c r="K30" s="25" t="s">
        <v>108</v>
      </c>
      <c r="M30" s="122" t="str">
        <f t="shared" si="0"/>
        <v>A2-17</v>
      </c>
      <c r="N30" s="13" t="s">
        <v>781</v>
      </c>
      <c r="O30" s="12" t="s">
        <v>137</v>
      </c>
      <c r="Q30" s="14" t="str">
        <f t="shared" si="1"/>
        <v>A1-30-040</v>
      </c>
      <c r="R30" s="14" t="s">
        <v>782</v>
      </c>
      <c r="S30" s="15" t="s">
        <v>128</v>
      </c>
      <c r="U30" s="14"/>
      <c r="V30" s="15"/>
    </row>
    <row r="31" spans="9:22">
      <c r="I31" s="24"/>
      <c r="J31" s="28" t="s">
        <v>112</v>
      </c>
      <c r="K31" s="25" t="s">
        <v>113</v>
      </c>
      <c r="M31" s="122" t="str">
        <f t="shared" si="0"/>
        <v>A2-18</v>
      </c>
      <c r="N31" s="13" t="s">
        <v>783</v>
      </c>
      <c r="O31" s="12" t="s">
        <v>142</v>
      </c>
      <c r="Q31" s="14" t="str">
        <f t="shared" si="1"/>
        <v>A1-30-050</v>
      </c>
      <c r="R31" s="14" t="s">
        <v>784</v>
      </c>
      <c r="S31" s="15" t="s">
        <v>134</v>
      </c>
      <c r="U31" s="14"/>
      <c r="V31" s="15"/>
    </row>
    <row r="32" spans="9:22">
      <c r="I32" s="24"/>
      <c r="J32" s="28" t="s">
        <v>117</v>
      </c>
      <c r="K32" s="25" t="s">
        <v>124</v>
      </c>
      <c r="M32" s="122" t="str">
        <f t="shared" si="0"/>
        <v>A2-19</v>
      </c>
      <c r="N32" s="13" t="s">
        <v>785</v>
      </c>
      <c r="O32" s="12" t="s">
        <v>147</v>
      </c>
      <c r="Q32" s="14" t="str">
        <f t="shared" si="1"/>
        <v>A1-30-060</v>
      </c>
      <c r="R32" s="14" t="s">
        <v>786</v>
      </c>
      <c r="S32" s="15" t="s">
        <v>139</v>
      </c>
      <c r="U32" s="14"/>
      <c r="V32" s="15"/>
    </row>
    <row r="33" spans="2:22">
      <c r="I33" s="24"/>
      <c r="J33" s="28" t="s">
        <v>123</v>
      </c>
      <c r="K33" s="25" t="s">
        <v>351</v>
      </c>
      <c r="M33" s="122" t="str">
        <f t="shared" si="0"/>
        <v>A2-20</v>
      </c>
      <c r="N33" s="13" t="s">
        <v>787</v>
      </c>
      <c r="O33" s="12" t="s">
        <v>152</v>
      </c>
      <c r="Q33" s="14" t="str">
        <f t="shared" si="1"/>
        <v>A1-30-070</v>
      </c>
      <c r="R33" s="14" t="s">
        <v>788</v>
      </c>
      <c r="S33" s="15" t="s">
        <v>144</v>
      </c>
      <c r="U33" s="14"/>
      <c r="V33" s="15"/>
    </row>
    <row r="34" spans="2:22">
      <c r="I34" s="24"/>
      <c r="J34" s="28" t="s">
        <v>129</v>
      </c>
      <c r="K34" s="25" t="s">
        <v>789</v>
      </c>
      <c r="M34" s="122" t="str">
        <f t="shared" si="0"/>
        <v>A2-21</v>
      </c>
      <c r="N34" s="13" t="s">
        <v>790</v>
      </c>
      <c r="O34" s="12" t="s">
        <v>157</v>
      </c>
      <c r="Q34" s="14" t="str">
        <f t="shared" si="1"/>
        <v>A1-30-080</v>
      </c>
      <c r="R34" s="14" t="s">
        <v>791</v>
      </c>
      <c r="S34" s="15" t="s">
        <v>149</v>
      </c>
      <c r="U34" s="14"/>
      <c r="V34" s="15"/>
    </row>
    <row r="35" spans="2:22">
      <c r="I35" s="24"/>
      <c r="J35" s="28" t="s">
        <v>135</v>
      </c>
      <c r="K35" s="25" t="s">
        <v>141</v>
      </c>
      <c r="M35" s="122" t="str">
        <f t="shared" si="0"/>
        <v>A2-22</v>
      </c>
      <c r="N35" s="13" t="s">
        <v>792</v>
      </c>
      <c r="O35" s="12" t="s">
        <v>162</v>
      </c>
      <c r="Q35" s="14" t="str">
        <f t="shared" si="1"/>
        <v>A1-40-010</v>
      </c>
      <c r="R35" s="14" t="s">
        <v>793</v>
      </c>
      <c r="S35" s="15" t="s">
        <v>154</v>
      </c>
      <c r="U35" s="14"/>
      <c r="V35" s="15"/>
    </row>
    <row r="36" spans="2:22">
      <c r="I36" s="24"/>
      <c r="J36" s="28" t="s">
        <v>140</v>
      </c>
      <c r="K36" s="25" t="s">
        <v>118</v>
      </c>
      <c r="M36" s="122" t="str">
        <f t="shared" si="0"/>
        <v>A2-23</v>
      </c>
      <c r="N36" s="13" t="s">
        <v>794</v>
      </c>
      <c r="O36" s="12" t="s">
        <v>166</v>
      </c>
      <c r="Q36" s="14" t="str">
        <f t="shared" si="1"/>
        <v>A1-40-020</v>
      </c>
      <c r="R36" s="14" t="s">
        <v>795</v>
      </c>
      <c r="S36" s="15" t="s">
        <v>159</v>
      </c>
      <c r="U36" s="14"/>
      <c r="V36" s="15"/>
    </row>
    <row r="37" spans="2:22">
      <c r="I37" s="24"/>
      <c r="J37" s="28" t="s">
        <v>145</v>
      </c>
      <c r="K37" s="25" t="s">
        <v>136</v>
      </c>
      <c r="M37" s="122" t="str">
        <f t="shared" si="0"/>
        <v>A3-01</v>
      </c>
      <c r="N37" s="13" t="s">
        <v>796</v>
      </c>
      <c r="O37" s="12" t="s">
        <v>170</v>
      </c>
      <c r="Q37" s="14" t="str">
        <f t="shared" si="1"/>
        <v>A1-40-030</v>
      </c>
      <c r="R37" s="14" t="s">
        <v>797</v>
      </c>
      <c r="S37" s="15" t="s">
        <v>164</v>
      </c>
      <c r="U37" s="14"/>
      <c r="V37" s="15"/>
    </row>
    <row r="38" spans="2:22">
      <c r="I38" s="24"/>
      <c r="J38" s="28" t="s">
        <v>150</v>
      </c>
      <c r="K38" s="25" t="s">
        <v>798</v>
      </c>
      <c r="M38" s="122" t="str">
        <f t="shared" si="0"/>
        <v>A3-02</v>
      </c>
      <c r="N38" s="13" t="s">
        <v>799</v>
      </c>
      <c r="O38" s="12" t="s">
        <v>175</v>
      </c>
      <c r="Q38" s="14" t="str">
        <f t="shared" si="1"/>
        <v>A1-40-040</v>
      </c>
      <c r="R38" s="14" t="s">
        <v>800</v>
      </c>
      <c r="S38" s="15" t="s">
        <v>168</v>
      </c>
      <c r="U38" s="14"/>
      <c r="V38" s="15"/>
    </row>
    <row r="39" spans="2:22">
      <c r="I39" s="24"/>
      <c r="J39" s="28" t="s">
        <v>155</v>
      </c>
      <c r="K39" s="25" t="s">
        <v>68</v>
      </c>
      <c r="M39" s="122" t="str">
        <f t="shared" si="0"/>
        <v>A3-10</v>
      </c>
      <c r="N39" s="13" t="s">
        <v>801</v>
      </c>
      <c r="O39" s="12" t="s">
        <v>179</v>
      </c>
      <c r="Q39" s="14" t="str">
        <f t="shared" si="1"/>
        <v>A1-40-050</v>
      </c>
      <c r="R39" s="14" t="s">
        <v>802</v>
      </c>
      <c r="S39" s="15" t="s">
        <v>172</v>
      </c>
      <c r="U39" s="14"/>
      <c r="V39" s="15"/>
    </row>
    <row r="40" spans="2:22">
      <c r="I40" s="24"/>
      <c r="J40" s="28"/>
      <c r="K40" s="25"/>
      <c r="M40" s="122" t="str">
        <f t="shared" si="0"/>
        <v>A3-20</v>
      </c>
      <c r="N40" s="13" t="s">
        <v>803</v>
      </c>
      <c r="O40" s="12" t="s">
        <v>184</v>
      </c>
      <c r="Q40" s="14" t="str">
        <f t="shared" si="1"/>
        <v>A1-40-060</v>
      </c>
      <c r="R40" s="14" t="s">
        <v>804</v>
      </c>
      <c r="S40" s="15" t="s">
        <v>177</v>
      </c>
      <c r="U40" s="14"/>
      <c r="V40" s="15"/>
    </row>
    <row r="41" spans="2:22">
      <c r="I41" s="24"/>
      <c r="J41" s="24"/>
      <c r="K41" s="24"/>
      <c r="M41" s="122" t="str">
        <f t="shared" si="0"/>
        <v>A3-30</v>
      </c>
      <c r="N41" s="13" t="s">
        <v>805</v>
      </c>
      <c r="O41" s="12" t="s">
        <v>188</v>
      </c>
      <c r="Q41" s="14" t="str">
        <f t="shared" si="1"/>
        <v>A1-40-070</v>
      </c>
      <c r="R41" s="14" t="s">
        <v>806</v>
      </c>
      <c r="S41" s="15" t="s">
        <v>181</v>
      </c>
      <c r="U41" s="14"/>
      <c r="V41" s="15"/>
    </row>
    <row r="42" spans="2:22">
      <c r="I42" s="24"/>
      <c r="M42" s="122" t="str">
        <f t="shared" si="0"/>
        <v>A3-40</v>
      </c>
      <c r="N42" s="13" t="s">
        <v>807</v>
      </c>
      <c r="O42" s="12" t="s">
        <v>191</v>
      </c>
      <c r="Q42" s="14" t="str">
        <f t="shared" si="1"/>
        <v>A1-40-080</v>
      </c>
      <c r="R42" s="14" t="s">
        <v>808</v>
      </c>
      <c r="S42" s="15" t="s">
        <v>186</v>
      </c>
      <c r="U42" s="14"/>
      <c r="V42" s="15"/>
    </row>
    <row r="43" spans="2:22">
      <c r="I43" s="24"/>
      <c r="M43" s="122" t="str">
        <f t="shared" si="0"/>
        <v>A3-50</v>
      </c>
      <c r="N43" s="13" t="s">
        <v>809</v>
      </c>
      <c r="O43" s="12" t="s">
        <v>195</v>
      </c>
      <c r="Q43" s="14" t="str">
        <f t="shared" si="1"/>
        <v>A1-40-090</v>
      </c>
      <c r="R43" s="14" t="s">
        <v>810</v>
      </c>
      <c r="S43" s="15" t="s">
        <v>190</v>
      </c>
      <c r="U43" s="14"/>
      <c r="V43" s="15"/>
    </row>
    <row r="44" spans="2:22">
      <c r="I44" s="24"/>
      <c r="M44" s="122" t="str">
        <f t="shared" si="0"/>
        <v>A3-60</v>
      </c>
      <c r="N44" s="13" t="s">
        <v>811</v>
      </c>
      <c r="O44" s="12" t="s">
        <v>198</v>
      </c>
      <c r="Q44" s="14" t="str">
        <f t="shared" si="1"/>
        <v>A1-40-100</v>
      </c>
      <c r="R44" s="14" t="s">
        <v>812</v>
      </c>
      <c r="S44" s="15" t="s">
        <v>193</v>
      </c>
      <c r="U44" s="14"/>
      <c r="V44" s="15"/>
    </row>
    <row r="45" spans="2:22">
      <c r="B45" s="187"/>
      <c r="C45" s="187"/>
      <c r="D45" s="187"/>
      <c r="E45" s="187"/>
      <c r="F45" s="187"/>
      <c r="G45" s="187"/>
      <c r="M45" s="122" t="str">
        <f t="shared" si="0"/>
        <v>A3-70</v>
      </c>
      <c r="N45" s="13" t="s">
        <v>813</v>
      </c>
      <c r="O45" s="12" t="s">
        <v>203</v>
      </c>
      <c r="Q45" s="14" t="str">
        <f t="shared" si="1"/>
        <v>A1-40-110</v>
      </c>
      <c r="R45" s="14" t="s">
        <v>814</v>
      </c>
      <c r="S45" s="15" t="s">
        <v>197</v>
      </c>
      <c r="U45" s="14"/>
      <c r="V45" s="15"/>
    </row>
    <row r="46" spans="2:22">
      <c r="M46" s="122" t="str">
        <f t="shared" si="0"/>
        <v>A4-01</v>
      </c>
      <c r="N46" s="13">
        <v>401000</v>
      </c>
      <c r="O46" s="12" t="s">
        <v>72</v>
      </c>
      <c r="Q46" s="14" t="str">
        <f t="shared" si="1"/>
        <v>A1-40-120</v>
      </c>
      <c r="R46" s="14" t="s">
        <v>815</v>
      </c>
      <c r="S46" s="15" t="s">
        <v>200</v>
      </c>
      <c r="U46" s="14"/>
      <c r="V46" s="15"/>
    </row>
    <row r="47" spans="2:22">
      <c r="E47" s="94"/>
      <c r="M47" s="122" t="str">
        <f t="shared" si="0"/>
        <v>A4-02</v>
      </c>
      <c r="N47" s="13">
        <v>402000</v>
      </c>
      <c r="O47" s="12" t="s">
        <v>175</v>
      </c>
      <c r="Q47" s="14" t="str">
        <f t="shared" si="1"/>
        <v>A1-40-130</v>
      </c>
      <c r="R47" s="14" t="s">
        <v>816</v>
      </c>
      <c r="S47" s="15" t="s">
        <v>205</v>
      </c>
      <c r="U47" s="14"/>
      <c r="V47" s="15"/>
    </row>
    <row r="48" spans="2:22">
      <c r="M48" s="122" t="str">
        <f t="shared" si="0"/>
        <v>A4-03</v>
      </c>
      <c r="N48" s="13" t="s">
        <v>817</v>
      </c>
      <c r="O48" s="12" t="s">
        <v>216</v>
      </c>
      <c r="Q48" s="14" t="str">
        <f t="shared" si="1"/>
        <v>A1-40-140</v>
      </c>
      <c r="R48" s="14" t="s">
        <v>818</v>
      </c>
      <c r="S48" s="15" t="s">
        <v>209</v>
      </c>
      <c r="U48" s="14"/>
      <c r="V48" s="15"/>
    </row>
    <row r="49" spans="8:22">
      <c r="M49" s="122" t="str">
        <f t="shared" si="0"/>
        <v>A4-04</v>
      </c>
      <c r="N49" s="13" t="s">
        <v>819</v>
      </c>
      <c r="O49" s="12" t="s">
        <v>221</v>
      </c>
      <c r="Q49" s="14" t="str">
        <f t="shared" si="1"/>
        <v>A1-50-010</v>
      </c>
      <c r="R49" s="14" t="s">
        <v>820</v>
      </c>
      <c r="S49" s="15" t="s">
        <v>213</v>
      </c>
      <c r="U49" s="14"/>
      <c r="V49" s="15"/>
    </row>
    <row r="50" spans="8:22">
      <c r="M50" s="122" t="str">
        <f t="shared" si="0"/>
        <v>A4-05</v>
      </c>
      <c r="N50" s="13" t="s">
        <v>821</v>
      </c>
      <c r="O50" s="12" t="s">
        <v>225</v>
      </c>
      <c r="Q50" s="14" t="str">
        <f t="shared" si="1"/>
        <v>A1-50-020</v>
      </c>
      <c r="R50" s="14" t="s">
        <v>822</v>
      </c>
      <c r="S50" s="15" t="s">
        <v>218</v>
      </c>
      <c r="U50" s="14"/>
      <c r="V50" s="15"/>
    </row>
    <row r="51" spans="8:22">
      <c r="M51" s="122" t="str">
        <f t="shared" si="0"/>
        <v>A4-06</v>
      </c>
      <c r="N51" s="13" t="s">
        <v>823</v>
      </c>
      <c r="O51" s="12" t="s">
        <v>229</v>
      </c>
      <c r="Q51" s="14" t="str">
        <f t="shared" si="1"/>
        <v>A1-50-030</v>
      </c>
      <c r="R51" s="14" t="s">
        <v>824</v>
      </c>
      <c r="S51" s="15" t="s">
        <v>223</v>
      </c>
      <c r="U51" s="14"/>
      <c r="V51" s="15"/>
    </row>
    <row r="52" spans="8:22">
      <c r="M52" s="122" t="str">
        <f t="shared" si="0"/>
        <v>A4-07</v>
      </c>
      <c r="N52" s="13" t="s">
        <v>825</v>
      </c>
      <c r="O52" s="12" t="s">
        <v>234</v>
      </c>
      <c r="Q52" s="14" t="str">
        <f t="shared" si="1"/>
        <v>A1-50-040</v>
      </c>
      <c r="R52" s="14" t="s">
        <v>826</v>
      </c>
      <c r="S52" s="15" t="s">
        <v>227</v>
      </c>
      <c r="U52" s="14"/>
      <c r="V52" s="15"/>
    </row>
    <row r="53" spans="8:22">
      <c r="M53" s="122" t="str">
        <f t="shared" si="0"/>
        <v>A4-08</v>
      </c>
      <c r="N53" s="13" t="s">
        <v>827</v>
      </c>
      <c r="O53" s="12" t="s">
        <v>237</v>
      </c>
      <c r="Q53" s="14" t="str">
        <f t="shared" si="1"/>
        <v>A1-50-050</v>
      </c>
      <c r="R53" s="14" t="s">
        <v>828</v>
      </c>
      <c r="S53" s="15" t="s">
        <v>231</v>
      </c>
      <c r="U53" s="14"/>
      <c r="V53" s="15"/>
    </row>
    <row r="54" spans="8:22">
      <c r="M54" s="122" t="str">
        <f t="shared" si="0"/>
        <v>A4-09</v>
      </c>
      <c r="N54" s="13" t="s">
        <v>829</v>
      </c>
      <c r="O54" s="12" t="s">
        <v>240</v>
      </c>
      <c r="Q54" s="14" t="str">
        <f t="shared" si="1"/>
        <v>A1-50-060</v>
      </c>
      <c r="R54" s="14" t="s">
        <v>830</v>
      </c>
      <c r="S54" s="15" t="s">
        <v>236</v>
      </c>
      <c r="U54" s="14"/>
      <c r="V54" s="15"/>
    </row>
    <row r="55" spans="8:22">
      <c r="H55" s="3" t="s">
        <v>831</v>
      </c>
      <c r="M55" s="122" t="str">
        <f t="shared" si="0"/>
        <v>A4-10</v>
      </c>
      <c r="N55" s="13" t="s">
        <v>832</v>
      </c>
      <c r="O55" s="12" t="s">
        <v>243</v>
      </c>
      <c r="Q55" s="14" t="str">
        <f t="shared" si="1"/>
        <v>A1-50-070</v>
      </c>
      <c r="R55" s="14" t="s">
        <v>833</v>
      </c>
      <c r="S55" s="15" t="s">
        <v>239</v>
      </c>
      <c r="U55" s="14"/>
      <c r="V55" s="15"/>
    </row>
    <row r="56" spans="8:22">
      <c r="M56" s="122" t="str">
        <f t="shared" si="0"/>
        <v>A4-12</v>
      </c>
      <c r="N56" s="13">
        <v>412000</v>
      </c>
      <c r="O56" s="12" t="s">
        <v>203</v>
      </c>
      <c r="Q56" s="14" t="str">
        <f t="shared" si="1"/>
        <v>A1-50-080</v>
      </c>
      <c r="R56" s="14" t="s">
        <v>834</v>
      </c>
      <c r="S56" s="15" t="s">
        <v>242</v>
      </c>
      <c r="U56" s="14"/>
      <c r="V56" s="15"/>
    </row>
    <row r="57" spans="8:22">
      <c r="M57" s="122" t="str">
        <f t="shared" si="0"/>
        <v>A5-01</v>
      </c>
      <c r="N57" s="13">
        <v>501000</v>
      </c>
      <c r="O57" s="12" t="s">
        <v>72</v>
      </c>
      <c r="Q57" s="14" t="str">
        <f t="shared" si="1"/>
        <v>A1-50-090</v>
      </c>
      <c r="R57" s="14" t="s">
        <v>835</v>
      </c>
      <c r="S57" s="15" t="s">
        <v>245</v>
      </c>
      <c r="U57" s="14"/>
      <c r="V57" s="15"/>
    </row>
    <row r="58" spans="8:22">
      <c r="M58" s="122" t="str">
        <f t="shared" si="0"/>
        <v>A5-02</v>
      </c>
      <c r="N58" s="13">
        <v>502000</v>
      </c>
      <c r="O58" s="12" t="s">
        <v>175</v>
      </c>
      <c r="Q58" s="14" t="str">
        <f t="shared" si="1"/>
        <v>A1-60-010</v>
      </c>
      <c r="R58" s="14" t="s">
        <v>836</v>
      </c>
      <c r="S58" s="15" t="s">
        <v>249</v>
      </c>
      <c r="U58" s="14"/>
      <c r="V58" s="15"/>
    </row>
    <row r="59" spans="8:22">
      <c r="M59" s="122" t="str">
        <f t="shared" si="0"/>
        <v>A5-03</v>
      </c>
      <c r="N59" s="13" t="s">
        <v>837</v>
      </c>
      <c r="O59" s="12" t="s">
        <v>252</v>
      </c>
      <c r="Q59" s="14" t="str">
        <f t="shared" si="1"/>
        <v>A1-60-020</v>
      </c>
      <c r="R59" s="14" t="s">
        <v>838</v>
      </c>
      <c r="S59" s="15" t="s">
        <v>131</v>
      </c>
      <c r="U59" s="14"/>
      <c r="V59" s="15"/>
    </row>
    <row r="60" spans="8:22">
      <c r="M60" s="122" t="str">
        <f t="shared" si="0"/>
        <v>A5-04</v>
      </c>
      <c r="N60" s="13" t="s">
        <v>839</v>
      </c>
      <c r="O60" s="12" t="s">
        <v>256</v>
      </c>
      <c r="Q60" s="14" t="str">
        <f t="shared" si="1"/>
        <v>A1-60-030</v>
      </c>
      <c r="R60" s="14" t="s">
        <v>840</v>
      </c>
      <c r="S60" s="15" t="s">
        <v>254</v>
      </c>
      <c r="U60" s="14"/>
      <c r="V60" s="15"/>
    </row>
    <row r="61" spans="8:22">
      <c r="M61" s="122" t="str">
        <f t="shared" si="0"/>
        <v>A5-05</v>
      </c>
      <c r="N61" s="13" t="s">
        <v>841</v>
      </c>
      <c r="O61" s="12" t="s">
        <v>259</v>
      </c>
      <c r="Q61" s="14" t="str">
        <f t="shared" si="1"/>
        <v>A1-70-010</v>
      </c>
      <c r="R61" s="14" t="s">
        <v>842</v>
      </c>
      <c r="S61" s="15" t="s">
        <v>258</v>
      </c>
      <c r="U61" s="14"/>
      <c r="V61" s="15"/>
    </row>
    <row r="62" spans="8:22">
      <c r="M62" s="122" t="str">
        <f t="shared" si="0"/>
        <v>A5-06</v>
      </c>
      <c r="N62" s="13" t="s">
        <v>843</v>
      </c>
      <c r="O62" s="12" t="s">
        <v>261</v>
      </c>
      <c r="Q62" s="14" t="str">
        <f t="shared" si="1"/>
        <v>A1-70-020</v>
      </c>
      <c r="R62" s="14" t="s">
        <v>844</v>
      </c>
      <c r="S62" s="15" t="s">
        <v>247</v>
      </c>
      <c r="U62" s="14"/>
      <c r="V62" s="15"/>
    </row>
    <row r="63" spans="8:22">
      <c r="M63" s="122" t="str">
        <f t="shared" si="0"/>
        <v>A5-07</v>
      </c>
      <c r="N63" s="13" t="s">
        <v>845</v>
      </c>
      <c r="O63" s="12" t="s">
        <v>263</v>
      </c>
      <c r="Q63" s="14" t="str">
        <f t="shared" si="1"/>
        <v>A1-70-030</v>
      </c>
      <c r="R63" s="14" t="s">
        <v>846</v>
      </c>
      <c r="S63" s="15" t="s">
        <v>255</v>
      </c>
      <c r="U63" s="14"/>
      <c r="V63" s="15"/>
    </row>
    <row r="64" spans="8:22">
      <c r="M64" s="122" t="str">
        <f t="shared" si="0"/>
        <v>A5-08</v>
      </c>
      <c r="N64" s="13" t="s">
        <v>847</v>
      </c>
      <c r="O64" s="12" t="s">
        <v>266</v>
      </c>
      <c r="Q64" s="14" t="str">
        <f t="shared" si="1"/>
        <v>A1-70-040</v>
      </c>
      <c r="R64" s="14" t="s">
        <v>848</v>
      </c>
      <c r="S64" s="15" t="s">
        <v>265</v>
      </c>
      <c r="U64" s="14"/>
      <c r="V64" s="15"/>
    </row>
    <row r="65" spans="13:22">
      <c r="M65" s="122" t="str">
        <f t="shared" si="0"/>
        <v>A5-09</v>
      </c>
      <c r="N65" s="13" t="s">
        <v>849</v>
      </c>
      <c r="O65" s="12" t="s">
        <v>269</v>
      </c>
      <c r="Q65" s="14" t="str">
        <f t="shared" si="1"/>
        <v>A1-70-050</v>
      </c>
      <c r="R65" s="14" t="s">
        <v>850</v>
      </c>
      <c r="S65" s="15" t="s">
        <v>268</v>
      </c>
      <c r="U65" s="14"/>
      <c r="V65" s="15"/>
    </row>
    <row r="66" spans="13:22">
      <c r="M66" s="122" t="str">
        <f t="shared" si="0"/>
        <v>A5-10</v>
      </c>
      <c r="N66" s="13">
        <v>510000</v>
      </c>
      <c r="O66" s="12" t="s">
        <v>203</v>
      </c>
      <c r="Q66" s="14" t="str">
        <f t="shared" si="1"/>
        <v>A1-70-060</v>
      </c>
      <c r="R66" s="14" t="s">
        <v>851</v>
      </c>
      <c r="S66" s="15" t="s">
        <v>271</v>
      </c>
      <c r="U66" s="14"/>
      <c r="V66" s="15"/>
    </row>
    <row r="67" spans="13:22">
      <c r="M67" s="122" t="str">
        <f t="shared" si="0"/>
        <v>A6-01</v>
      </c>
      <c r="N67" s="13">
        <v>601000</v>
      </c>
      <c r="O67" s="12" t="s">
        <v>72</v>
      </c>
      <c r="Q67" s="14" t="str">
        <f t="shared" si="1"/>
        <v>A1-70-070</v>
      </c>
      <c r="R67" s="14" t="s">
        <v>852</v>
      </c>
      <c r="S67" s="15" t="s">
        <v>251</v>
      </c>
      <c r="U67" s="14"/>
      <c r="V67" s="15"/>
    </row>
    <row r="68" spans="13:22">
      <c r="M68" s="122" t="str">
        <f t="shared" si="0"/>
        <v>A6-02</v>
      </c>
      <c r="N68" s="13">
        <v>602000</v>
      </c>
      <c r="O68" s="12" t="s">
        <v>75</v>
      </c>
      <c r="Q68" s="14" t="str">
        <f t="shared" si="1"/>
        <v>A1-70-080</v>
      </c>
      <c r="R68" s="14" t="s">
        <v>853</v>
      </c>
      <c r="S68" s="15" t="s">
        <v>275</v>
      </c>
      <c r="U68" s="14"/>
      <c r="V68" s="15"/>
    </row>
    <row r="69" spans="13:22">
      <c r="M69" s="122" t="str">
        <f t="shared" si="0"/>
        <v>A6-03</v>
      </c>
      <c r="N69" s="13">
        <v>603000</v>
      </c>
      <c r="O69" s="12" t="s">
        <v>216</v>
      </c>
      <c r="Q69" s="14" t="str">
        <f t="shared" si="1"/>
        <v>A1-70-090</v>
      </c>
      <c r="R69" s="14" t="s">
        <v>854</v>
      </c>
      <c r="S69" s="15" t="s">
        <v>277</v>
      </c>
      <c r="U69" s="14"/>
      <c r="V69" s="15"/>
    </row>
    <row r="70" spans="13:22">
      <c r="M70" s="122" t="str">
        <f t="shared" si="0"/>
        <v>A6-04</v>
      </c>
      <c r="N70" s="13" t="s">
        <v>855</v>
      </c>
      <c r="O70" s="12" t="s">
        <v>280</v>
      </c>
      <c r="Q70" s="14" t="str">
        <f t="shared" si="1"/>
        <v>A1-70-100</v>
      </c>
      <c r="R70" s="14" t="s">
        <v>856</v>
      </c>
      <c r="S70" s="15" t="s">
        <v>279</v>
      </c>
      <c r="U70" s="14"/>
      <c r="V70" s="15"/>
    </row>
    <row r="71" spans="13:22">
      <c r="M71" s="122" t="str">
        <f t="shared" si="0"/>
        <v>A6-05</v>
      </c>
      <c r="N71" s="13" t="s">
        <v>857</v>
      </c>
      <c r="O71" s="12" t="s">
        <v>283</v>
      </c>
      <c r="Q71" s="14" t="str">
        <f t="shared" si="1"/>
        <v>A1-70-110</v>
      </c>
      <c r="R71" s="14" t="s">
        <v>858</v>
      </c>
      <c r="S71" s="15" t="s">
        <v>282</v>
      </c>
      <c r="U71" s="14"/>
      <c r="V71" s="15"/>
    </row>
    <row r="72" spans="13:22">
      <c r="M72" s="122" t="str">
        <f t="shared" si="0"/>
        <v>A6-06</v>
      </c>
      <c r="N72" s="13" t="s">
        <v>859</v>
      </c>
      <c r="O72" s="12" t="s">
        <v>286</v>
      </c>
      <c r="Q72" s="14" t="str">
        <f t="shared" si="1"/>
        <v>A1-70-120</v>
      </c>
      <c r="R72" s="14" t="s">
        <v>860</v>
      </c>
      <c r="S72" s="15" t="s">
        <v>285</v>
      </c>
      <c r="U72" s="14"/>
      <c r="V72" s="15"/>
    </row>
    <row r="73" spans="13:22">
      <c r="M73" s="122" t="str">
        <f t="shared" si="0"/>
        <v>A6-07</v>
      </c>
      <c r="N73" s="13" t="s">
        <v>861</v>
      </c>
      <c r="O73" s="12" t="s">
        <v>289</v>
      </c>
      <c r="Q73" s="14" t="str">
        <f t="shared" si="1"/>
        <v>A1-70-130</v>
      </c>
      <c r="R73" s="14" t="s">
        <v>862</v>
      </c>
      <c r="S73" s="15" t="s">
        <v>288</v>
      </c>
      <c r="U73" s="14"/>
      <c r="V73" s="15"/>
    </row>
    <row r="74" spans="13:22">
      <c r="M74" s="122" t="str">
        <f t="shared" ref="M74:M94" si="2">"A"&amp;LEFT(N74,1)&amp;"-"&amp;MID(N74,2,2)</f>
        <v>A6-08</v>
      </c>
      <c r="N74" s="13" t="s">
        <v>863</v>
      </c>
      <c r="O74" s="12" t="s">
        <v>292</v>
      </c>
      <c r="Q74" s="14" t="str">
        <f t="shared" ref="Q74:Q137" si="3">LEFT(R74,2)&amp;"-"&amp;MID(R74,3,2)&amp;"-"&amp;RIGHT(R74,3)</f>
        <v>A1-70-140</v>
      </c>
      <c r="R74" s="14" t="s">
        <v>864</v>
      </c>
      <c r="S74" s="15" t="s">
        <v>291</v>
      </c>
      <c r="U74" s="14"/>
      <c r="V74" s="15"/>
    </row>
    <row r="75" spans="13:22">
      <c r="M75" s="122" t="str">
        <f t="shared" si="2"/>
        <v>A6-09</v>
      </c>
      <c r="N75" s="13" t="s">
        <v>865</v>
      </c>
      <c r="O75" s="12" t="s">
        <v>295</v>
      </c>
      <c r="Q75" s="14" t="str">
        <f t="shared" si="3"/>
        <v>A1-70-150</v>
      </c>
      <c r="R75" s="14" t="s">
        <v>866</v>
      </c>
      <c r="S75" s="15" t="s">
        <v>294</v>
      </c>
      <c r="U75" s="14"/>
      <c r="V75" s="15"/>
    </row>
    <row r="76" spans="13:22">
      <c r="M76" s="122" t="str">
        <f t="shared" si="2"/>
        <v>A6-10</v>
      </c>
      <c r="N76" s="13" t="s">
        <v>867</v>
      </c>
      <c r="O76" s="12" t="s">
        <v>298</v>
      </c>
      <c r="Q76" s="14" t="str">
        <f t="shared" si="3"/>
        <v>A1-70-160</v>
      </c>
      <c r="R76" s="14" t="s">
        <v>868</v>
      </c>
      <c r="S76" s="15" t="s">
        <v>297</v>
      </c>
      <c r="U76" s="14"/>
      <c r="V76" s="15"/>
    </row>
    <row r="77" spans="13:22">
      <c r="M77" s="122" t="str">
        <f t="shared" si="2"/>
        <v>A6-11</v>
      </c>
      <c r="N77" s="13" t="s">
        <v>869</v>
      </c>
      <c r="O77" s="12" t="s">
        <v>301</v>
      </c>
      <c r="Q77" s="14" t="str">
        <f t="shared" si="3"/>
        <v>A1-70-170</v>
      </c>
      <c r="R77" s="14" t="s">
        <v>870</v>
      </c>
      <c r="S77" s="15" t="s">
        <v>300</v>
      </c>
      <c r="U77" s="14"/>
      <c r="V77" s="15"/>
    </row>
    <row r="78" spans="13:22">
      <c r="M78" s="122" t="str">
        <f t="shared" si="2"/>
        <v>A6-12</v>
      </c>
      <c r="N78" s="13" t="s">
        <v>871</v>
      </c>
      <c r="O78" s="12" t="s">
        <v>304</v>
      </c>
      <c r="Q78" s="14" t="str">
        <f t="shared" si="3"/>
        <v>A1-70-180</v>
      </c>
      <c r="R78" s="14" t="s">
        <v>872</v>
      </c>
      <c r="S78" s="15" t="s">
        <v>303</v>
      </c>
      <c r="U78" s="14"/>
      <c r="V78" s="15"/>
    </row>
    <row r="79" spans="13:22">
      <c r="M79" s="122" t="str">
        <f t="shared" si="2"/>
        <v>A6-13</v>
      </c>
      <c r="N79" s="13">
        <v>613000</v>
      </c>
      <c r="O79" s="12" t="s">
        <v>307</v>
      </c>
      <c r="Q79" s="14" t="str">
        <f t="shared" si="3"/>
        <v>A1-80-010</v>
      </c>
      <c r="R79" s="14" t="s">
        <v>873</v>
      </c>
      <c r="S79" s="15" t="s">
        <v>306</v>
      </c>
      <c r="U79" s="14"/>
      <c r="V79" s="15"/>
    </row>
    <row r="80" spans="13:22">
      <c r="M80" s="122" t="str">
        <f t="shared" si="2"/>
        <v>A6-14</v>
      </c>
      <c r="N80" s="13" t="s">
        <v>874</v>
      </c>
      <c r="O80" s="12" t="s">
        <v>309</v>
      </c>
      <c r="Q80" s="14" t="str">
        <f t="shared" si="3"/>
        <v>A1-80-020</v>
      </c>
      <c r="R80" s="14" t="s">
        <v>875</v>
      </c>
      <c r="S80" s="15" t="s">
        <v>183</v>
      </c>
      <c r="U80" s="14"/>
      <c r="V80" s="15"/>
    </row>
    <row r="81" spans="13:22">
      <c r="M81" s="122" t="str">
        <f t="shared" si="2"/>
        <v>A7-01</v>
      </c>
      <c r="N81" s="13">
        <v>701000</v>
      </c>
      <c r="O81" s="12" t="s">
        <v>72</v>
      </c>
      <c r="Q81" s="14" t="str">
        <f t="shared" si="3"/>
        <v>A1-80-030</v>
      </c>
      <c r="R81" s="14" t="s">
        <v>876</v>
      </c>
      <c r="S81" s="15" t="s">
        <v>311</v>
      </c>
      <c r="U81" s="14"/>
      <c r="V81" s="15"/>
    </row>
    <row r="82" spans="13:22">
      <c r="M82" s="122" t="str">
        <f t="shared" si="2"/>
        <v>A7-02</v>
      </c>
      <c r="N82" s="13">
        <v>702000</v>
      </c>
      <c r="O82" s="12" t="s">
        <v>75</v>
      </c>
      <c r="Q82" s="16" t="str">
        <f t="shared" si="3"/>
        <v>A2-01-010</v>
      </c>
      <c r="R82" s="16" t="s">
        <v>877</v>
      </c>
      <c r="S82" s="17" t="s">
        <v>313</v>
      </c>
      <c r="U82" s="16"/>
      <c r="V82" s="17"/>
    </row>
    <row r="83" spans="13:22">
      <c r="M83" s="122" t="str">
        <f t="shared" si="2"/>
        <v>A7-03</v>
      </c>
      <c r="N83" s="13">
        <v>703000</v>
      </c>
      <c r="O83" s="12" t="s">
        <v>216</v>
      </c>
      <c r="Q83" s="16" t="str">
        <f t="shared" si="3"/>
        <v>A2-01-020</v>
      </c>
      <c r="R83" s="16" t="s">
        <v>878</v>
      </c>
      <c r="S83" s="17" t="s">
        <v>315</v>
      </c>
      <c r="U83" s="16"/>
      <c r="V83" s="17"/>
    </row>
    <row r="84" spans="13:22">
      <c r="M84" s="122" t="str">
        <f t="shared" si="2"/>
        <v>A7-04</v>
      </c>
      <c r="N84" s="13">
        <v>704000</v>
      </c>
      <c r="O84" s="12" t="s">
        <v>280</v>
      </c>
      <c r="Q84" s="16" t="str">
        <f t="shared" si="3"/>
        <v>A2-01-030</v>
      </c>
      <c r="R84" s="16" t="s">
        <v>879</v>
      </c>
      <c r="S84" s="17" t="s">
        <v>317</v>
      </c>
      <c r="U84" s="16"/>
      <c r="V84" s="17"/>
    </row>
    <row r="85" spans="13:22">
      <c r="M85" s="122" t="str">
        <f t="shared" si="2"/>
        <v>A7-05</v>
      </c>
      <c r="N85" s="13">
        <v>705000</v>
      </c>
      <c r="O85" s="12" t="s">
        <v>283</v>
      </c>
      <c r="Q85" s="16" t="str">
        <f t="shared" si="3"/>
        <v>A2-01-040</v>
      </c>
      <c r="R85" s="16" t="s">
        <v>880</v>
      </c>
      <c r="S85" s="17" t="s">
        <v>319</v>
      </c>
      <c r="U85" s="16"/>
      <c r="V85" s="17"/>
    </row>
    <row r="86" spans="13:22">
      <c r="M86" s="122" t="str">
        <f t="shared" si="2"/>
        <v>A7-06</v>
      </c>
      <c r="N86" s="13">
        <v>706000</v>
      </c>
      <c r="O86" s="12" t="s">
        <v>286</v>
      </c>
      <c r="Q86" s="16" t="str">
        <f t="shared" si="3"/>
        <v>A2-02-010</v>
      </c>
      <c r="R86" s="16" t="s">
        <v>881</v>
      </c>
      <c r="S86" s="17" t="s">
        <v>321</v>
      </c>
      <c r="U86" s="16"/>
      <c r="V86" s="17"/>
    </row>
    <row r="87" spans="13:22">
      <c r="M87" s="122" t="str">
        <f t="shared" si="2"/>
        <v>A7-07</v>
      </c>
      <c r="N87" s="13">
        <v>707000</v>
      </c>
      <c r="O87" s="12" t="s">
        <v>289</v>
      </c>
      <c r="Q87" s="16" t="str">
        <f t="shared" si="3"/>
        <v>A2-02-020</v>
      </c>
      <c r="R87" s="16" t="s">
        <v>882</v>
      </c>
      <c r="S87" s="17" t="s">
        <v>323</v>
      </c>
      <c r="U87" s="16"/>
      <c r="V87" s="17"/>
    </row>
    <row r="88" spans="13:22">
      <c r="M88" s="122" t="str">
        <f t="shared" si="2"/>
        <v>A7-08</v>
      </c>
      <c r="N88" s="13">
        <v>708000</v>
      </c>
      <c r="O88" s="12" t="s">
        <v>326</v>
      </c>
      <c r="Q88" s="16" t="str">
        <f t="shared" si="3"/>
        <v>A2-02-030</v>
      </c>
      <c r="R88" s="16" t="s">
        <v>883</v>
      </c>
      <c r="S88" s="17" t="s">
        <v>325</v>
      </c>
      <c r="U88" s="16"/>
      <c r="V88" s="17"/>
    </row>
    <row r="89" spans="13:22">
      <c r="M89" s="122" t="str">
        <f t="shared" si="2"/>
        <v>A7-09</v>
      </c>
      <c r="N89" s="13">
        <v>709000</v>
      </c>
      <c r="O89" s="12" t="s">
        <v>307</v>
      </c>
      <c r="Q89" s="16" t="str">
        <f t="shared" si="3"/>
        <v>A2-03-010</v>
      </c>
      <c r="R89" s="16" t="s">
        <v>884</v>
      </c>
      <c r="S89" s="17" t="s">
        <v>328</v>
      </c>
      <c r="U89" s="16"/>
      <c r="V89" s="17"/>
    </row>
    <row r="90" spans="13:22">
      <c r="M90" s="122" t="str">
        <f t="shared" si="2"/>
        <v>A7-10</v>
      </c>
      <c r="N90" s="13">
        <v>710000</v>
      </c>
      <c r="O90" s="12" t="s">
        <v>309</v>
      </c>
      <c r="Q90" s="16" t="str">
        <f t="shared" si="3"/>
        <v>A2-03-020</v>
      </c>
      <c r="R90" s="16" t="s">
        <v>885</v>
      </c>
      <c r="S90" s="17" t="s">
        <v>330</v>
      </c>
      <c r="U90" s="16"/>
      <c r="V90" s="17"/>
    </row>
    <row r="91" spans="13:22">
      <c r="M91" s="122" t="str">
        <f t="shared" si="2"/>
        <v>A8-01</v>
      </c>
      <c r="N91" s="13" t="s">
        <v>886</v>
      </c>
      <c r="O91" s="12" t="s">
        <v>333</v>
      </c>
      <c r="Q91" s="16" t="str">
        <f t="shared" si="3"/>
        <v>A2-03-030</v>
      </c>
      <c r="R91" s="16" t="s">
        <v>887</v>
      </c>
      <c r="S91" s="17" t="s">
        <v>332</v>
      </c>
      <c r="U91" s="16"/>
      <c r="V91" s="17"/>
    </row>
    <row r="92" spans="13:22">
      <c r="M92" s="122" t="str">
        <f t="shared" si="2"/>
        <v>A8-02</v>
      </c>
      <c r="N92" s="13" t="s">
        <v>888</v>
      </c>
      <c r="O92" s="12" t="s">
        <v>336</v>
      </c>
      <c r="Q92" s="16" t="str">
        <f t="shared" si="3"/>
        <v>A2-03-040</v>
      </c>
      <c r="R92" s="16" t="s">
        <v>889</v>
      </c>
      <c r="S92" s="17" t="s">
        <v>335</v>
      </c>
      <c r="U92" s="16"/>
      <c r="V92" s="17"/>
    </row>
    <row r="93" spans="13:22">
      <c r="M93" s="122" t="str">
        <f t="shared" si="2"/>
        <v>A9-91</v>
      </c>
      <c r="N93" s="13" t="s">
        <v>890</v>
      </c>
      <c r="O93" s="12" t="s">
        <v>339</v>
      </c>
      <c r="Q93" s="16" t="str">
        <f t="shared" si="3"/>
        <v>A2-03-050</v>
      </c>
      <c r="R93" s="16" t="s">
        <v>891</v>
      </c>
      <c r="S93" s="17" t="s">
        <v>338</v>
      </c>
      <c r="U93" s="16"/>
      <c r="V93" s="17"/>
    </row>
    <row r="94" spans="13:22">
      <c r="M94" s="122" t="str">
        <f t="shared" si="2"/>
        <v>A9-95</v>
      </c>
      <c r="N94" s="13" t="s">
        <v>892</v>
      </c>
      <c r="O94" s="12" t="s">
        <v>342</v>
      </c>
      <c r="Q94" s="16" t="str">
        <f t="shared" si="3"/>
        <v>A2-03-060</v>
      </c>
      <c r="R94" s="16" t="s">
        <v>893</v>
      </c>
      <c r="S94" s="17" t="s">
        <v>341</v>
      </c>
      <c r="U94" s="16"/>
      <c r="V94" s="17"/>
    </row>
    <row r="95" spans="13:22">
      <c r="Q95" s="16" t="str">
        <f t="shared" si="3"/>
        <v>A2-03-070</v>
      </c>
      <c r="R95" s="16" t="s">
        <v>894</v>
      </c>
      <c r="S95" s="17" t="s">
        <v>344</v>
      </c>
      <c r="U95" s="16"/>
      <c r="V95" s="17"/>
    </row>
    <row r="96" spans="13:22">
      <c r="Q96" s="16" t="str">
        <f t="shared" si="3"/>
        <v>A2-03-080</v>
      </c>
      <c r="R96" s="16" t="s">
        <v>895</v>
      </c>
      <c r="S96" s="17" t="s">
        <v>346</v>
      </c>
      <c r="U96" s="16"/>
      <c r="V96" s="17"/>
    </row>
    <row r="97" spans="17:22">
      <c r="Q97" s="16" t="str">
        <f t="shared" si="3"/>
        <v>A2-04-010</v>
      </c>
      <c r="R97" s="16" t="s">
        <v>896</v>
      </c>
      <c r="S97" s="17" t="s">
        <v>72</v>
      </c>
      <c r="U97" s="16"/>
      <c r="V97" s="17"/>
    </row>
    <row r="98" spans="17:22">
      <c r="Q98" s="16" t="str">
        <f t="shared" si="3"/>
        <v>A2-04-020</v>
      </c>
      <c r="R98" s="16" t="s">
        <v>897</v>
      </c>
      <c r="S98" s="17" t="s">
        <v>349</v>
      </c>
      <c r="U98" s="16"/>
      <c r="V98" s="17"/>
    </row>
    <row r="99" spans="17:22">
      <c r="Q99" s="16" t="str">
        <f t="shared" si="3"/>
        <v>A2-04-030</v>
      </c>
      <c r="R99" s="16" t="s">
        <v>898</v>
      </c>
      <c r="S99" s="17" t="s">
        <v>351</v>
      </c>
      <c r="U99" s="16"/>
      <c r="V99" s="17"/>
    </row>
    <row r="100" spans="17:22">
      <c r="Q100" s="16" t="str">
        <f t="shared" si="3"/>
        <v>A2-04-040</v>
      </c>
      <c r="R100" s="16" t="s">
        <v>899</v>
      </c>
      <c r="S100" s="17" t="s">
        <v>353</v>
      </c>
      <c r="U100" s="16"/>
      <c r="V100" s="17"/>
    </row>
    <row r="101" spans="17:22">
      <c r="Q101" s="16" t="str">
        <f t="shared" si="3"/>
        <v>A2-05-010</v>
      </c>
      <c r="R101" s="16" t="s">
        <v>900</v>
      </c>
      <c r="S101" s="17" t="s">
        <v>355</v>
      </c>
      <c r="U101" s="16"/>
      <c r="V101" s="17"/>
    </row>
    <row r="102" spans="17:22">
      <c r="Q102" s="16" t="str">
        <f t="shared" si="3"/>
        <v>A2-05-020</v>
      </c>
      <c r="R102" s="16" t="s">
        <v>901</v>
      </c>
      <c r="S102" s="17" t="s">
        <v>88</v>
      </c>
      <c r="U102" s="16"/>
      <c r="V102" s="17"/>
    </row>
    <row r="103" spans="17:22">
      <c r="Q103" s="16" t="str">
        <f t="shared" si="3"/>
        <v>A2-05-030</v>
      </c>
      <c r="R103" s="16" t="s">
        <v>902</v>
      </c>
      <c r="S103" s="17" t="s">
        <v>358</v>
      </c>
      <c r="U103" s="16"/>
      <c r="V103" s="17"/>
    </row>
    <row r="104" spans="17:22">
      <c r="Q104" s="16" t="str">
        <f t="shared" si="3"/>
        <v>A2-06-010</v>
      </c>
      <c r="R104" s="16" t="s">
        <v>903</v>
      </c>
      <c r="S104" s="17" t="s">
        <v>360</v>
      </c>
      <c r="U104" s="16"/>
      <c r="V104" s="17"/>
    </row>
    <row r="105" spans="17:22">
      <c r="Q105" s="16" t="str">
        <f t="shared" si="3"/>
        <v>A2-06-020</v>
      </c>
      <c r="R105" s="16" t="s">
        <v>904</v>
      </c>
      <c r="S105" s="17" t="s">
        <v>91</v>
      </c>
      <c r="U105" s="16"/>
      <c r="V105" s="17"/>
    </row>
    <row r="106" spans="17:22">
      <c r="Q106" s="16" t="str">
        <f t="shared" si="3"/>
        <v>A2-07-010</v>
      </c>
      <c r="R106" s="16" t="s">
        <v>905</v>
      </c>
      <c r="S106" s="17" t="s">
        <v>363</v>
      </c>
      <c r="U106" s="16"/>
      <c r="V106" s="17"/>
    </row>
    <row r="107" spans="17:22">
      <c r="Q107" s="16" t="str">
        <f t="shared" si="3"/>
        <v>A2-07-020</v>
      </c>
      <c r="R107" s="16" t="s">
        <v>906</v>
      </c>
      <c r="S107" s="17" t="s">
        <v>97</v>
      </c>
      <c r="U107" s="16"/>
      <c r="V107" s="17"/>
    </row>
    <row r="108" spans="17:22">
      <c r="Q108" s="16" t="str">
        <f t="shared" si="3"/>
        <v>A2-10-010</v>
      </c>
      <c r="R108" s="16" t="s">
        <v>907</v>
      </c>
      <c r="S108" s="17" t="s">
        <v>366</v>
      </c>
      <c r="U108" s="16"/>
      <c r="V108" s="17"/>
    </row>
    <row r="109" spans="17:22">
      <c r="Q109" s="16" t="str">
        <f t="shared" si="3"/>
        <v>A2-10-020</v>
      </c>
      <c r="R109" s="16" t="s">
        <v>908</v>
      </c>
      <c r="S109" s="17" t="s">
        <v>368</v>
      </c>
      <c r="U109" s="16"/>
      <c r="V109" s="17"/>
    </row>
    <row r="110" spans="17:22">
      <c r="Q110" s="16" t="str">
        <f t="shared" si="3"/>
        <v>A2-10-030</v>
      </c>
      <c r="R110" s="16" t="s">
        <v>909</v>
      </c>
      <c r="S110" s="17" t="s">
        <v>370</v>
      </c>
      <c r="U110" s="16"/>
      <c r="V110" s="17"/>
    </row>
    <row r="111" spans="17:22">
      <c r="Q111" s="16" t="str">
        <f t="shared" si="3"/>
        <v>A2-10-040</v>
      </c>
      <c r="R111" s="16" t="s">
        <v>910</v>
      </c>
      <c r="S111" s="17" t="s">
        <v>372</v>
      </c>
      <c r="U111" s="16"/>
      <c r="V111" s="17"/>
    </row>
    <row r="112" spans="17:22">
      <c r="Q112" s="16" t="str">
        <f t="shared" si="3"/>
        <v>A2-10-050</v>
      </c>
      <c r="R112" s="16" t="s">
        <v>911</v>
      </c>
      <c r="S112" s="17" t="s">
        <v>374</v>
      </c>
      <c r="U112" s="16"/>
      <c r="V112" s="17"/>
    </row>
    <row r="113" spans="17:22">
      <c r="Q113" s="16" t="str">
        <f t="shared" si="3"/>
        <v>A2-10-060</v>
      </c>
      <c r="R113" s="16" t="s">
        <v>912</v>
      </c>
      <c r="S113" s="17" t="s">
        <v>376</v>
      </c>
      <c r="U113" s="16"/>
      <c r="V113" s="17"/>
    </row>
    <row r="114" spans="17:22">
      <c r="Q114" s="16" t="str">
        <f t="shared" si="3"/>
        <v>A2-10-070</v>
      </c>
      <c r="R114" s="16" t="s">
        <v>913</v>
      </c>
      <c r="S114" s="17" t="s">
        <v>378</v>
      </c>
      <c r="U114" s="16"/>
      <c r="V114" s="17"/>
    </row>
    <row r="115" spans="17:22">
      <c r="Q115" s="16" t="str">
        <f t="shared" si="3"/>
        <v>A2-10-080</v>
      </c>
      <c r="R115" s="16" t="s">
        <v>914</v>
      </c>
      <c r="S115" s="17" t="s">
        <v>380</v>
      </c>
      <c r="U115" s="16"/>
      <c r="V115" s="17"/>
    </row>
    <row r="116" spans="17:22">
      <c r="Q116" s="16" t="str">
        <f t="shared" si="3"/>
        <v>A2-10-090</v>
      </c>
      <c r="R116" s="16" t="s">
        <v>915</v>
      </c>
      <c r="S116" s="17" t="s">
        <v>382</v>
      </c>
      <c r="U116" s="16"/>
      <c r="V116" s="17"/>
    </row>
    <row r="117" spans="17:22">
      <c r="Q117" s="16" t="str">
        <f t="shared" si="3"/>
        <v>A2-10-100</v>
      </c>
      <c r="R117" s="16" t="s">
        <v>916</v>
      </c>
      <c r="S117" s="17" t="s">
        <v>384</v>
      </c>
      <c r="U117" s="16"/>
      <c r="V117" s="17"/>
    </row>
    <row r="118" spans="17:22">
      <c r="Q118" s="16" t="str">
        <f t="shared" si="3"/>
        <v>A2-10-110</v>
      </c>
      <c r="R118" s="16" t="s">
        <v>917</v>
      </c>
      <c r="S118" s="17" t="s">
        <v>386</v>
      </c>
      <c r="U118" s="16"/>
      <c r="V118" s="17"/>
    </row>
    <row r="119" spans="17:22">
      <c r="Q119" s="16" t="str">
        <f t="shared" si="3"/>
        <v>A2-10-120</v>
      </c>
      <c r="R119" s="16" t="s">
        <v>918</v>
      </c>
      <c r="S119" s="17" t="s">
        <v>388</v>
      </c>
      <c r="U119" s="16"/>
      <c r="V119" s="17"/>
    </row>
    <row r="120" spans="17:22">
      <c r="Q120" s="16" t="str">
        <f t="shared" si="3"/>
        <v>A2-12-010</v>
      </c>
      <c r="R120" s="16" t="s">
        <v>919</v>
      </c>
      <c r="S120" s="17" t="s">
        <v>390</v>
      </c>
      <c r="U120" s="16"/>
      <c r="V120" s="17"/>
    </row>
    <row r="121" spans="17:22">
      <c r="Q121" s="16" t="str">
        <f t="shared" si="3"/>
        <v>A2-12-020</v>
      </c>
      <c r="R121" s="16" t="s">
        <v>920</v>
      </c>
      <c r="S121" s="17" t="s">
        <v>392</v>
      </c>
      <c r="U121" s="16"/>
      <c r="V121" s="17"/>
    </row>
    <row r="122" spans="17:22">
      <c r="Q122" s="16" t="str">
        <f t="shared" si="3"/>
        <v>A2-13-010</v>
      </c>
      <c r="R122" s="16" t="s">
        <v>921</v>
      </c>
      <c r="S122" s="17" t="s">
        <v>394</v>
      </c>
      <c r="U122" s="16"/>
      <c r="V122" s="17"/>
    </row>
    <row r="123" spans="17:22">
      <c r="Q123" s="16" t="str">
        <f t="shared" si="3"/>
        <v>A2-13-020</v>
      </c>
      <c r="R123" s="16" t="s">
        <v>922</v>
      </c>
      <c r="S123" s="17" t="s">
        <v>396</v>
      </c>
      <c r="U123" s="16"/>
      <c r="V123" s="17"/>
    </row>
    <row r="124" spans="17:22">
      <c r="Q124" s="16" t="str">
        <f t="shared" si="3"/>
        <v>A2-14-010</v>
      </c>
      <c r="R124" s="16" t="s">
        <v>923</v>
      </c>
      <c r="S124" s="17" t="s">
        <v>398</v>
      </c>
      <c r="U124" s="16"/>
      <c r="V124" s="17"/>
    </row>
    <row r="125" spans="17:22">
      <c r="Q125" s="16" t="str">
        <f t="shared" si="3"/>
        <v>A2-14-020</v>
      </c>
      <c r="R125" s="16" t="s">
        <v>924</v>
      </c>
      <c r="S125" s="17" t="s">
        <v>400</v>
      </c>
      <c r="U125" s="16"/>
      <c r="V125" s="17"/>
    </row>
    <row r="126" spans="17:22">
      <c r="Q126" s="16" t="str">
        <f t="shared" si="3"/>
        <v>A2-15-010</v>
      </c>
      <c r="R126" s="16" t="s">
        <v>925</v>
      </c>
      <c r="S126" s="17" t="s">
        <v>402</v>
      </c>
      <c r="U126" s="16"/>
      <c r="V126" s="17"/>
    </row>
    <row r="127" spans="17:22">
      <c r="Q127" s="16" t="str">
        <f t="shared" si="3"/>
        <v>A2-15-020</v>
      </c>
      <c r="R127" s="16" t="s">
        <v>926</v>
      </c>
      <c r="S127" s="17" t="s">
        <v>126</v>
      </c>
      <c r="U127" s="16"/>
      <c r="V127" s="17"/>
    </row>
    <row r="128" spans="17:22">
      <c r="Q128" s="16" t="str">
        <f t="shared" si="3"/>
        <v>A2-16-010</v>
      </c>
      <c r="R128" s="16" t="s">
        <v>927</v>
      </c>
      <c r="S128" s="17" t="s">
        <v>132</v>
      </c>
      <c r="U128" s="16"/>
      <c r="V128" s="17"/>
    </row>
    <row r="129" spans="17:22">
      <c r="Q129" s="16" t="str">
        <f t="shared" si="3"/>
        <v>A2-17-010</v>
      </c>
      <c r="R129" s="16" t="s">
        <v>928</v>
      </c>
      <c r="S129" s="17" t="s">
        <v>137</v>
      </c>
      <c r="U129" s="16"/>
      <c r="V129" s="17"/>
    </row>
    <row r="130" spans="17:22">
      <c r="Q130" s="16" t="str">
        <f t="shared" si="3"/>
        <v>A2-18-010</v>
      </c>
      <c r="R130" s="16" t="s">
        <v>929</v>
      </c>
      <c r="S130" s="17" t="s">
        <v>142</v>
      </c>
      <c r="U130" s="16"/>
      <c r="V130" s="17"/>
    </row>
    <row r="131" spans="17:22">
      <c r="Q131" s="16" t="str">
        <f t="shared" si="3"/>
        <v>A2-19-010</v>
      </c>
      <c r="R131" s="16" t="s">
        <v>930</v>
      </c>
      <c r="S131" s="17" t="s">
        <v>147</v>
      </c>
      <c r="U131" s="16"/>
      <c r="V131" s="17"/>
    </row>
    <row r="132" spans="17:22">
      <c r="Q132" s="16" t="str">
        <f t="shared" si="3"/>
        <v>A2-20-010</v>
      </c>
      <c r="R132" s="16" t="s">
        <v>931</v>
      </c>
      <c r="S132" s="17" t="s">
        <v>152</v>
      </c>
      <c r="U132" s="16"/>
      <c r="V132" s="17"/>
    </row>
    <row r="133" spans="17:22">
      <c r="Q133" s="16" t="str">
        <f t="shared" si="3"/>
        <v>A2-21-010</v>
      </c>
      <c r="R133" s="16" t="s">
        <v>932</v>
      </c>
      <c r="S133" s="17" t="s">
        <v>157</v>
      </c>
      <c r="U133" s="16"/>
      <c r="V133" s="17"/>
    </row>
    <row r="134" spans="17:22">
      <c r="Q134" s="16" t="str">
        <f t="shared" si="3"/>
        <v>A2-22-010</v>
      </c>
      <c r="R134" s="16" t="s">
        <v>933</v>
      </c>
      <c r="S134" s="17" t="s">
        <v>162</v>
      </c>
      <c r="U134" s="16"/>
      <c r="V134" s="17"/>
    </row>
    <row r="135" spans="17:22">
      <c r="Q135" s="16" t="str">
        <f t="shared" si="3"/>
        <v>A2-23-010</v>
      </c>
      <c r="R135" s="16" t="s">
        <v>934</v>
      </c>
      <c r="S135" s="17" t="s">
        <v>166</v>
      </c>
      <c r="U135" s="16"/>
      <c r="V135" s="17"/>
    </row>
    <row r="136" spans="17:22">
      <c r="Q136" s="16" t="str">
        <f t="shared" si="3"/>
        <v>A2-24-010</v>
      </c>
      <c r="R136" s="16" t="s">
        <v>935</v>
      </c>
      <c r="S136" s="17" t="s">
        <v>413</v>
      </c>
      <c r="U136" s="16"/>
      <c r="V136" s="17"/>
    </row>
    <row r="137" spans="17:22">
      <c r="Q137" s="18" t="str">
        <f t="shared" si="3"/>
        <v>A3-01-110</v>
      </c>
      <c r="R137" s="18" t="s">
        <v>936</v>
      </c>
      <c r="S137" s="19" t="s">
        <v>414</v>
      </c>
      <c r="U137" s="18"/>
      <c r="V137" s="19"/>
    </row>
    <row r="138" spans="17:22">
      <c r="Q138" s="18" t="str">
        <f t="shared" ref="Q138:Q201" si="4">LEFT(R138,2)&amp;"-"&amp;MID(R138,3,2)&amp;"-"&amp;RIGHT(R138,3)</f>
        <v>A3-02-210</v>
      </c>
      <c r="R138" s="18" t="s">
        <v>937</v>
      </c>
      <c r="S138" s="19" t="s">
        <v>175</v>
      </c>
      <c r="U138" s="18"/>
      <c r="V138" s="19"/>
    </row>
    <row r="139" spans="17:22">
      <c r="Q139" s="18" t="str">
        <f t="shared" si="4"/>
        <v>A3-10-010</v>
      </c>
      <c r="R139" s="18" t="s">
        <v>938</v>
      </c>
      <c r="S139" s="19" t="s">
        <v>417</v>
      </c>
      <c r="U139" s="18"/>
      <c r="V139" s="19"/>
    </row>
    <row r="140" spans="17:22">
      <c r="Q140" s="18" t="str">
        <f t="shared" si="4"/>
        <v>A3-10-020</v>
      </c>
      <c r="R140" s="18" t="s">
        <v>939</v>
      </c>
      <c r="S140" s="19" t="s">
        <v>419</v>
      </c>
      <c r="U140" s="18"/>
      <c r="V140" s="19"/>
    </row>
    <row r="141" spans="17:22">
      <c r="Q141" s="18" t="str">
        <f t="shared" si="4"/>
        <v>A3-10-030</v>
      </c>
      <c r="R141" s="18" t="s">
        <v>940</v>
      </c>
      <c r="S141" s="19" t="s">
        <v>421</v>
      </c>
      <c r="U141" s="18"/>
      <c r="V141" s="19"/>
    </row>
    <row r="142" spans="17:22">
      <c r="Q142" s="18" t="str">
        <f t="shared" si="4"/>
        <v>A3-10-040</v>
      </c>
      <c r="R142" s="18" t="s">
        <v>941</v>
      </c>
      <c r="S142" s="19" t="s">
        <v>423</v>
      </c>
      <c r="U142" s="18"/>
      <c r="V142" s="19"/>
    </row>
    <row r="143" spans="17:22">
      <c r="Q143" s="18" t="str">
        <f t="shared" si="4"/>
        <v>A3-10-050</v>
      </c>
      <c r="R143" s="18" t="s">
        <v>942</v>
      </c>
      <c r="S143" s="19" t="s">
        <v>425</v>
      </c>
      <c r="U143" s="18"/>
      <c r="V143" s="19"/>
    </row>
    <row r="144" spans="17:22">
      <c r="Q144" s="18" t="str">
        <f t="shared" si="4"/>
        <v>A3-10-060</v>
      </c>
      <c r="R144" s="18" t="s">
        <v>943</v>
      </c>
      <c r="S144" s="19" t="s">
        <v>427</v>
      </c>
      <c r="U144" s="18"/>
      <c r="V144" s="19"/>
    </row>
    <row r="145" spans="17:22">
      <c r="Q145" s="18" t="str">
        <f t="shared" si="4"/>
        <v>A3-10-070</v>
      </c>
      <c r="R145" s="18" t="s">
        <v>944</v>
      </c>
      <c r="S145" s="19" t="s">
        <v>429</v>
      </c>
      <c r="U145" s="18"/>
      <c r="V145" s="19"/>
    </row>
    <row r="146" spans="17:22">
      <c r="Q146" s="18" t="str">
        <f t="shared" si="4"/>
        <v>A3-10-080</v>
      </c>
      <c r="R146" s="18" t="s">
        <v>945</v>
      </c>
      <c r="S146" s="19" t="s">
        <v>431</v>
      </c>
      <c r="U146" s="18"/>
      <c r="V146" s="19"/>
    </row>
    <row r="147" spans="17:22">
      <c r="Q147" s="18" t="str">
        <f t="shared" si="4"/>
        <v>A3-10-090</v>
      </c>
      <c r="R147" s="18" t="s">
        <v>946</v>
      </c>
      <c r="S147" s="19" t="s">
        <v>433</v>
      </c>
      <c r="U147" s="18"/>
      <c r="V147" s="19"/>
    </row>
    <row r="148" spans="17:22">
      <c r="Q148" s="18" t="str">
        <f t="shared" si="4"/>
        <v>A3-10-100</v>
      </c>
      <c r="R148" s="18" t="s">
        <v>947</v>
      </c>
      <c r="S148" s="19" t="s">
        <v>435</v>
      </c>
      <c r="U148" s="18"/>
      <c r="V148" s="19"/>
    </row>
    <row r="149" spans="17:22">
      <c r="Q149" s="18" t="str">
        <f t="shared" si="4"/>
        <v>A3-10-110</v>
      </c>
      <c r="R149" s="18" t="s">
        <v>948</v>
      </c>
      <c r="S149" s="19" t="s">
        <v>437</v>
      </c>
      <c r="U149" s="18"/>
      <c r="V149" s="19"/>
    </row>
    <row r="150" spans="17:22">
      <c r="Q150" s="18" t="str">
        <f t="shared" si="4"/>
        <v>A3-10-120</v>
      </c>
      <c r="R150" s="18" t="s">
        <v>949</v>
      </c>
      <c r="S150" s="19" t="s">
        <v>439</v>
      </c>
      <c r="U150" s="18"/>
      <c r="V150" s="19"/>
    </row>
    <row r="151" spans="17:22">
      <c r="Q151" s="18" t="str">
        <f t="shared" si="4"/>
        <v>A3-10-130</v>
      </c>
      <c r="R151" s="18" t="s">
        <v>950</v>
      </c>
      <c r="S151" s="19" t="s">
        <v>441</v>
      </c>
      <c r="U151" s="18"/>
      <c r="V151" s="19"/>
    </row>
    <row r="152" spans="17:22">
      <c r="Q152" s="18" t="str">
        <f t="shared" si="4"/>
        <v>A3-10-140</v>
      </c>
      <c r="R152" s="18" t="s">
        <v>951</v>
      </c>
      <c r="S152" s="19" t="s">
        <v>443</v>
      </c>
      <c r="U152" s="18"/>
      <c r="V152" s="19"/>
    </row>
    <row r="153" spans="17:22">
      <c r="Q153" s="18" t="str">
        <f t="shared" si="4"/>
        <v>A3-20-010</v>
      </c>
      <c r="R153" s="18" t="s">
        <v>952</v>
      </c>
      <c r="S153" s="19" t="s">
        <v>445</v>
      </c>
      <c r="U153" s="18"/>
      <c r="V153" s="19"/>
    </row>
    <row r="154" spans="17:22">
      <c r="Q154" s="18" t="str">
        <f t="shared" si="4"/>
        <v>A3-20-020</v>
      </c>
      <c r="R154" s="18" t="s">
        <v>953</v>
      </c>
      <c r="S154" s="19" t="s">
        <v>447</v>
      </c>
      <c r="U154" s="18"/>
      <c r="V154" s="19"/>
    </row>
    <row r="155" spans="17:22">
      <c r="Q155" s="18" t="str">
        <f t="shared" si="4"/>
        <v>A3-20-030</v>
      </c>
      <c r="R155" s="18" t="s">
        <v>954</v>
      </c>
      <c r="S155" s="19" t="s">
        <v>449</v>
      </c>
      <c r="U155" s="18"/>
      <c r="V155" s="19"/>
    </row>
    <row r="156" spans="17:22">
      <c r="Q156" s="18" t="str">
        <f t="shared" si="4"/>
        <v>A3-20-040</v>
      </c>
      <c r="R156" s="18" t="s">
        <v>955</v>
      </c>
      <c r="S156" s="19" t="s">
        <v>451</v>
      </c>
      <c r="U156" s="18"/>
      <c r="V156" s="19"/>
    </row>
    <row r="157" spans="17:22">
      <c r="Q157" s="18" t="str">
        <f t="shared" si="4"/>
        <v>A3-20-050</v>
      </c>
      <c r="R157" s="18" t="s">
        <v>956</v>
      </c>
      <c r="S157" s="19" t="s">
        <v>453</v>
      </c>
      <c r="U157" s="18"/>
      <c r="V157" s="19"/>
    </row>
    <row r="158" spans="17:22">
      <c r="Q158" s="18" t="str">
        <f t="shared" si="4"/>
        <v>A3-20-060</v>
      </c>
      <c r="R158" s="18" t="s">
        <v>957</v>
      </c>
      <c r="S158" s="19" t="s">
        <v>455</v>
      </c>
      <c r="U158" s="18"/>
      <c r="V158" s="19"/>
    </row>
    <row r="159" spans="17:22">
      <c r="Q159" s="18" t="str">
        <f t="shared" si="4"/>
        <v>A3-20-070</v>
      </c>
      <c r="R159" s="18" t="s">
        <v>958</v>
      </c>
      <c r="S159" s="19" t="s">
        <v>457</v>
      </c>
      <c r="U159" s="18"/>
      <c r="V159" s="19"/>
    </row>
    <row r="160" spans="17:22">
      <c r="Q160" s="18" t="str">
        <f t="shared" si="4"/>
        <v>A3-20-080</v>
      </c>
      <c r="R160" s="18" t="s">
        <v>959</v>
      </c>
      <c r="S160" s="19" t="s">
        <v>459</v>
      </c>
      <c r="U160" s="18"/>
      <c r="V160" s="19"/>
    </row>
    <row r="161" spans="17:22">
      <c r="Q161" s="18" t="str">
        <f t="shared" si="4"/>
        <v>A3-20-090</v>
      </c>
      <c r="R161" s="18" t="s">
        <v>960</v>
      </c>
      <c r="S161" s="19" t="s">
        <v>461</v>
      </c>
      <c r="U161" s="18"/>
      <c r="V161" s="19"/>
    </row>
    <row r="162" spans="17:22">
      <c r="Q162" s="18" t="str">
        <f t="shared" si="4"/>
        <v>A3-20-100</v>
      </c>
      <c r="R162" s="18" t="s">
        <v>961</v>
      </c>
      <c r="S162" s="19" t="s">
        <v>463</v>
      </c>
      <c r="U162" s="18"/>
      <c r="V162" s="19"/>
    </row>
    <row r="163" spans="17:22">
      <c r="Q163" s="18" t="str">
        <f t="shared" si="4"/>
        <v>A3-20-110</v>
      </c>
      <c r="R163" s="18" t="s">
        <v>962</v>
      </c>
      <c r="S163" s="19" t="s">
        <v>465</v>
      </c>
      <c r="U163" s="18"/>
      <c r="V163" s="19"/>
    </row>
    <row r="164" spans="17:22">
      <c r="Q164" s="18" t="str">
        <f t="shared" si="4"/>
        <v>A3-20-120</v>
      </c>
      <c r="R164" s="18" t="s">
        <v>963</v>
      </c>
      <c r="S164" s="19" t="s">
        <v>467</v>
      </c>
      <c r="U164" s="18"/>
      <c r="V164" s="19"/>
    </row>
    <row r="165" spans="17:22">
      <c r="Q165" s="18" t="str">
        <f t="shared" si="4"/>
        <v>A3-20-130</v>
      </c>
      <c r="R165" s="18" t="s">
        <v>964</v>
      </c>
      <c r="S165" s="19" t="s">
        <v>469</v>
      </c>
      <c r="U165" s="18"/>
      <c r="V165" s="19"/>
    </row>
    <row r="166" spans="17:22">
      <c r="Q166" s="18" t="str">
        <f t="shared" si="4"/>
        <v>A3-20-140</v>
      </c>
      <c r="R166" s="18" t="s">
        <v>965</v>
      </c>
      <c r="S166" s="19" t="s">
        <v>471</v>
      </c>
      <c r="U166" s="18"/>
      <c r="V166" s="19"/>
    </row>
    <row r="167" spans="17:22">
      <c r="Q167" s="18" t="str">
        <f t="shared" si="4"/>
        <v>A3-30-010</v>
      </c>
      <c r="R167" s="18" t="s">
        <v>966</v>
      </c>
      <c r="S167" s="19" t="s">
        <v>473</v>
      </c>
      <c r="U167" s="18"/>
      <c r="V167" s="19"/>
    </row>
    <row r="168" spans="17:22">
      <c r="Q168" s="18" t="str">
        <f t="shared" si="4"/>
        <v>A3-30-020</v>
      </c>
      <c r="R168" s="18" t="s">
        <v>967</v>
      </c>
      <c r="S168" s="19" t="s">
        <v>475</v>
      </c>
      <c r="U168" s="18"/>
      <c r="V168" s="19"/>
    </row>
    <row r="169" spans="17:22">
      <c r="Q169" s="18" t="str">
        <f t="shared" si="4"/>
        <v>A3-40-010</v>
      </c>
      <c r="R169" s="18" t="s">
        <v>968</v>
      </c>
      <c r="S169" s="19" t="s">
        <v>477</v>
      </c>
      <c r="U169" s="18"/>
      <c r="V169" s="19"/>
    </row>
    <row r="170" spans="17:22">
      <c r="Q170" s="18" t="str">
        <f t="shared" si="4"/>
        <v>A3-50-010</v>
      </c>
      <c r="R170" s="18" t="s">
        <v>969</v>
      </c>
      <c r="S170" s="19" t="s">
        <v>195</v>
      </c>
      <c r="U170" s="18"/>
      <c r="V170" s="19"/>
    </row>
    <row r="171" spans="17:22">
      <c r="Q171" s="18" t="str">
        <f t="shared" si="4"/>
        <v>A3-60-010</v>
      </c>
      <c r="R171" s="18" t="s">
        <v>970</v>
      </c>
      <c r="S171" s="19" t="s">
        <v>480</v>
      </c>
      <c r="U171" s="18"/>
      <c r="V171" s="19"/>
    </row>
    <row r="172" spans="17:22">
      <c r="Q172" s="18" t="str">
        <f t="shared" si="4"/>
        <v>A3-60-020</v>
      </c>
      <c r="R172" s="18" t="s">
        <v>971</v>
      </c>
      <c r="S172" s="19" t="s">
        <v>482</v>
      </c>
      <c r="U172" s="18"/>
      <c r="V172" s="19"/>
    </row>
    <row r="173" spans="17:22">
      <c r="Q173" s="18" t="str">
        <f t="shared" si="4"/>
        <v>A3-70-010</v>
      </c>
      <c r="R173" s="18" t="s">
        <v>972</v>
      </c>
      <c r="S173" s="19" t="s">
        <v>203</v>
      </c>
      <c r="U173" s="18"/>
      <c r="V173" s="19"/>
    </row>
    <row r="174" spans="17:22">
      <c r="Q174" s="38" t="str">
        <f t="shared" si="4"/>
        <v>A4-01-010</v>
      </c>
      <c r="R174" s="38" t="s">
        <v>973</v>
      </c>
      <c r="S174" s="39" t="s">
        <v>414</v>
      </c>
      <c r="U174" s="38"/>
      <c r="V174" s="39"/>
    </row>
    <row r="175" spans="17:22">
      <c r="Q175" s="38" t="str">
        <f t="shared" si="4"/>
        <v>A4-02-010</v>
      </c>
      <c r="R175" s="38" t="s">
        <v>974</v>
      </c>
      <c r="S175" s="39" t="s">
        <v>486</v>
      </c>
      <c r="U175" s="38"/>
      <c r="V175" s="39"/>
    </row>
    <row r="176" spans="17:22">
      <c r="Q176" s="38" t="str">
        <f t="shared" si="4"/>
        <v>A4-02-020</v>
      </c>
      <c r="R176" s="38" t="s">
        <v>975</v>
      </c>
      <c r="S176" s="39" t="s">
        <v>488</v>
      </c>
      <c r="U176" s="38"/>
      <c r="V176" s="39"/>
    </row>
    <row r="177" spans="17:22">
      <c r="Q177" s="38" t="str">
        <f t="shared" si="4"/>
        <v>A4-03-010</v>
      </c>
      <c r="R177" s="38" t="s">
        <v>976</v>
      </c>
      <c r="S177" s="39" t="s">
        <v>216</v>
      </c>
      <c r="U177" s="38"/>
      <c r="V177" s="39"/>
    </row>
    <row r="178" spans="17:22">
      <c r="Q178" s="38" t="str">
        <f t="shared" si="4"/>
        <v>A4-04-010</v>
      </c>
      <c r="R178" s="38" t="s">
        <v>977</v>
      </c>
      <c r="S178" s="39" t="s">
        <v>491</v>
      </c>
      <c r="U178" s="38"/>
      <c r="V178" s="39"/>
    </row>
    <row r="179" spans="17:22">
      <c r="Q179" s="38" t="str">
        <f t="shared" si="4"/>
        <v>A4-04-020</v>
      </c>
      <c r="R179" s="38" t="s">
        <v>978</v>
      </c>
      <c r="S179" s="39" t="s">
        <v>493</v>
      </c>
      <c r="U179" s="38"/>
      <c r="V179" s="39"/>
    </row>
    <row r="180" spans="17:22">
      <c r="Q180" s="38" t="str">
        <f t="shared" si="4"/>
        <v>A4-04-030</v>
      </c>
      <c r="R180" s="38" t="s">
        <v>979</v>
      </c>
      <c r="S180" s="39" t="s">
        <v>495</v>
      </c>
      <c r="U180" s="38"/>
      <c r="V180" s="39"/>
    </row>
    <row r="181" spans="17:22">
      <c r="Q181" s="38" t="str">
        <f t="shared" si="4"/>
        <v>A4-04-040</v>
      </c>
      <c r="R181" s="38" t="s">
        <v>980</v>
      </c>
      <c r="S181" s="39" t="s">
        <v>497</v>
      </c>
      <c r="U181" s="38"/>
      <c r="V181" s="39"/>
    </row>
    <row r="182" spans="17:22">
      <c r="Q182" s="38" t="str">
        <f t="shared" si="4"/>
        <v>A4-04-050</v>
      </c>
      <c r="R182" s="38" t="s">
        <v>981</v>
      </c>
      <c r="S182" s="39" t="s">
        <v>499</v>
      </c>
      <c r="U182" s="38"/>
      <c r="V182" s="39"/>
    </row>
    <row r="183" spans="17:22">
      <c r="Q183" s="38" t="str">
        <f t="shared" si="4"/>
        <v>A4-05-010</v>
      </c>
      <c r="R183" s="38" t="s">
        <v>982</v>
      </c>
      <c r="S183" s="39" t="s">
        <v>501</v>
      </c>
      <c r="U183" s="38"/>
      <c r="V183" s="39"/>
    </row>
    <row r="184" spans="17:22">
      <c r="Q184" s="38" t="str">
        <f t="shared" si="4"/>
        <v>A4-05-020</v>
      </c>
      <c r="R184" s="38" t="s">
        <v>983</v>
      </c>
      <c r="S184" s="39" t="s">
        <v>503</v>
      </c>
      <c r="U184" s="38"/>
      <c r="V184" s="39"/>
    </row>
    <row r="185" spans="17:22">
      <c r="Q185" s="38" t="str">
        <f t="shared" si="4"/>
        <v>A4-05-030</v>
      </c>
      <c r="R185" s="38" t="s">
        <v>984</v>
      </c>
      <c r="S185" s="39" t="s">
        <v>505</v>
      </c>
      <c r="U185" s="38"/>
      <c r="V185" s="39"/>
    </row>
    <row r="186" spans="17:22">
      <c r="Q186" s="38" t="str">
        <f t="shared" si="4"/>
        <v>A4-05-040</v>
      </c>
      <c r="R186" s="38" t="s">
        <v>985</v>
      </c>
      <c r="S186" s="39" t="s">
        <v>507</v>
      </c>
      <c r="U186" s="38"/>
      <c r="V186" s="39"/>
    </row>
    <row r="187" spans="17:22">
      <c r="Q187" s="38" t="str">
        <f t="shared" si="4"/>
        <v>A4-06-010</v>
      </c>
      <c r="R187" s="38" t="s">
        <v>986</v>
      </c>
      <c r="S187" s="39" t="s">
        <v>509</v>
      </c>
      <c r="U187" s="38"/>
      <c r="V187" s="39"/>
    </row>
    <row r="188" spans="17:22">
      <c r="Q188" s="38" t="str">
        <f t="shared" si="4"/>
        <v>A4-06-020</v>
      </c>
      <c r="R188" s="38" t="s">
        <v>987</v>
      </c>
      <c r="S188" s="39" t="s">
        <v>511</v>
      </c>
      <c r="U188" s="38"/>
      <c r="V188" s="39"/>
    </row>
    <row r="189" spans="17:22">
      <c r="Q189" s="38" t="str">
        <f t="shared" si="4"/>
        <v>A4-07-010</v>
      </c>
      <c r="R189" s="38" t="s">
        <v>988</v>
      </c>
      <c r="S189" s="39" t="s">
        <v>234</v>
      </c>
      <c r="U189" s="38"/>
      <c r="V189" s="39"/>
    </row>
    <row r="190" spans="17:22">
      <c r="Q190" s="38" t="str">
        <f t="shared" si="4"/>
        <v>A4-08-010</v>
      </c>
      <c r="R190" s="38" t="s">
        <v>989</v>
      </c>
      <c r="S190" s="39" t="s">
        <v>237</v>
      </c>
      <c r="U190" s="38"/>
      <c r="V190" s="39"/>
    </row>
    <row r="191" spans="17:22">
      <c r="Q191" s="38" t="str">
        <f t="shared" si="4"/>
        <v>A4-09-010</v>
      </c>
      <c r="R191" s="38" t="s">
        <v>990</v>
      </c>
      <c r="S191" s="39" t="s">
        <v>240</v>
      </c>
      <c r="U191" s="38"/>
      <c r="V191" s="39"/>
    </row>
    <row r="192" spans="17:22">
      <c r="Q192" s="38" t="str">
        <f t="shared" si="4"/>
        <v>A4-10-010</v>
      </c>
      <c r="R192" s="38" t="s">
        <v>991</v>
      </c>
      <c r="S192" s="39" t="s">
        <v>243</v>
      </c>
      <c r="U192" s="38"/>
      <c r="V192" s="39"/>
    </row>
    <row r="193" spans="17:22">
      <c r="Q193" s="38" t="str">
        <f t="shared" si="4"/>
        <v>A4-12-010</v>
      </c>
      <c r="R193" s="38" t="s">
        <v>992</v>
      </c>
      <c r="S193" s="39" t="s">
        <v>203</v>
      </c>
      <c r="U193" s="38"/>
      <c r="V193" s="39"/>
    </row>
    <row r="194" spans="17:22">
      <c r="Q194" s="20" t="str">
        <f t="shared" si="4"/>
        <v>A5-01-010</v>
      </c>
      <c r="R194" s="20" t="s">
        <v>993</v>
      </c>
      <c r="S194" s="21" t="s">
        <v>414</v>
      </c>
      <c r="U194" s="20"/>
      <c r="V194" s="21"/>
    </row>
    <row r="195" spans="17:22">
      <c r="Q195" s="20" t="str">
        <f t="shared" si="4"/>
        <v>A5-02-010</v>
      </c>
      <c r="R195" s="20" t="s">
        <v>994</v>
      </c>
      <c r="S195" s="21" t="s">
        <v>175</v>
      </c>
      <c r="U195" s="20"/>
      <c r="V195" s="21"/>
    </row>
    <row r="196" spans="17:22">
      <c r="Q196" s="20" t="str">
        <f t="shared" si="4"/>
        <v>A5-03-010</v>
      </c>
      <c r="R196" s="20" t="s">
        <v>995</v>
      </c>
      <c r="S196" s="21" t="s">
        <v>252</v>
      </c>
      <c r="U196" s="20"/>
      <c r="V196" s="21"/>
    </row>
    <row r="197" spans="17:22">
      <c r="Q197" s="20" t="str">
        <f t="shared" si="4"/>
        <v>A5-04-010</v>
      </c>
      <c r="R197" s="20" t="s">
        <v>996</v>
      </c>
      <c r="S197" s="21" t="s">
        <v>256</v>
      </c>
      <c r="U197" s="20"/>
      <c r="V197" s="21"/>
    </row>
    <row r="198" spans="17:22">
      <c r="Q198" s="20" t="str">
        <f t="shared" si="4"/>
        <v>A5-05-010</v>
      </c>
      <c r="R198" s="20" t="s">
        <v>997</v>
      </c>
      <c r="S198" s="21" t="s">
        <v>259</v>
      </c>
      <c r="U198" s="20"/>
      <c r="V198" s="21"/>
    </row>
    <row r="199" spans="17:22">
      <c r="Q199" s="20" t="str">
        <f t="shared" si="4"/>
        <v>A5-06-010</v>
      </c>
      <c r="R199" s="20" t="s">
        <v>998</v>
      </c>
      <c r="S199" s="21" t="s">
        <v>261</v>
      </c>
      <c r="U199" s="20"/>
      <c r="V199" s="21"/>
    </row>
    <row r="200" spans="17:22">
      <c r="Q200" s="20" t="str">
        <f t="shared" si="4"/>
        <v>A5-07-010</v>
      </c>
      <c r="R200" s="20" t="s">
        <v>999</v>
      </c>
      <c r="S200" s="21" t="s">
        <v>263</v>
      </c>
      <c r="U200" s="20"/>
      <c r="V200" s="21"/>
    </row>
    <row r="201" spans="17:22">
      <c r="Q201" s="20" t="str">
        <f t="shared" si="4"/>
        <v>A5-08-010</v>
      </c>
      <c r="R201" s="20" t="s">
        <v>1000</v>
      </c>
      <c r="S201" s="21" t="s">
        <v>266</v>
      </c>
      <c r="U201" s="20"/>
      <c r="V201" s="21"/>
    </row>
    <row r="202" spans="17:22">
      <c r="Q202" s="20" t="str">
        <f t="shared" ref="Q202:Q255" si="5">LEFT(R202,2)&amp;"-"&amp;MID(R202,3,2)&amp;"-"&amp;RIGHT(R202,3)</f>
        <v>A5-09-010</v>
      </c>
      <c r="R202" s="20" t="s">
        <v>1001</v>
      </c>
      <c r="S202" s="21" t="s">
        <v>269</v>
      </c>
      <c r="U202" s="20"/>
      <c r="V202" s="21"/>
    </row>
    <row r="203" spans="17:22">
      <c r="Q203" s="20" t="str">
        <f t="shared" si="5"/>
        <v>A5-10-010</v>
      </c>
      <c r="R203" s="20" t="s">
        <v>1002</v>
      </c>
      <c r="S203" s="21" t="s">
        <v>203</v>
      </c>
      <c r="U203" s="20"/>
      <c r="V203" s="21"/>
    </row>
    <row r="204" spans="17:22">
      <c r="Q204" s="22" t="str">
        <f t="shared" si="5"/>
        <v>A6-01-010</v>
      </c>
      <c r="R204" s="22" t="s">
        <v>1003</v>
      </c>
      <c r="S204" s="23" t="s">
        <v>72</v>
      </c>
      <c r="U204" s="22"/>
      <c r="V204" s="23"/>
    </row>
    <row r="205" spans="17:22">
      <c r="Q205" s="22" t="str">
        <f t="shared" si="5"/>
        <v>A6-02-010</v>
      </c>
      <c r="R205" s="22" t="s">
        <v>1004</v>
      </c>
      <c r="S205" s="23" t="s">
        <v>75</v>
      </c>
      <c r="U205" s="22"/>
      <c r="V205" s="23"/>
    </row>
    <row r="206" spans="17:22">
      <c r="Q206" s="22" t="str">
        <f t="shared" si="5"/>
        <v>A6-03-010</v>
      </c>
      <c r="R206" s="22" t="s">
        <v>1005</v>
      </c>
      <c r="S206" s="23" t="s">
        <v>216</v>
      </c>
      <c r="U206" s="22"/>
      <c r="V206" s="23"/>
    </row>
    <row r="207" spans="17:22">
      <c r="Q207" s="22" t="str">
        <f t="shared" si="5"/>
        <v>A6-04-010</v>
      </c>
      <c r="R207" s="22" t="s">
        <v>1006</v>
      </c>
      <c r="S207" s="23" t="s">
        <v>280</v>
      </c>
      <c r="U207" s="22"/>
      <c r="V207" s="23"/>
    </row>
    <row r="208" spans="17:22">
      <c r="Q208" s="22" t="str">
        <f t="shared" si="5"/>
        <v>A6-05-010</v>
      </c>
      <c r="R208" s="22" t="s">
        <v>1007</v>
      </c>
      <c r="S208" s="23" t="s">
        <v>283</v>
      </c>
      <c r="U208" s="22"/>
      <c r="V208" s="23"/>
    </row>
    <row r="209" spans="17:22">
      <c r="Q209" s="22" t="str">
        <f t="shared" si="5"/>
        <v>A6-06-010</v>
      </c>
      <c r="R209" s="22" t="s">
        <v>1008</v>
      </c>
      <c r="S209" s="23" t="s">
        <v>286</v>
      </c>
      <c r="U209" s="22"/>
      <c r="V209" s="23"/>
    </row>
    <row r="210" spans="17:22">
      <c r="Q210" s="22" t="str">
        <f t="shared" si="5"/>
        <v>A6-07-010</v>
      </c>
      <c r="R210" s="22" t="s">
        <v>1009</v>
      </c>
      <c r="S210" s="23" t="s">
        <v>289</v>
      </c>
      <c r="U210" s="22"/>
      <c r="V210" s="23"/>
    </row>
    <row r="211" spans="17:22">
      <c r="Q211" s="22" t="str">
        <f t="shared" si="5"/>
        <v>A6-08-010</v>
      </c>
      <c r="R211" s="22" t="s">
        <v>1010</v>
      </c>
      <c r="S211" s="23" t="s">
        <v>292</v>
      </c>
      <c r="U211" s="22"/>
      <c r="V211" s="23"/>
    </row>
    <row r="212" spans="17:22">
      <c r="Q212" s="22" t="str">
        <f t="shared" si="5"/>
        <v>A6-09-010</v>
      </c>
      <c r="R212" s="22" t="s">
        <v>1011</v>
      </c>
      <c r="S212" s="23" t="s">
        <v>295</v>
      </c>
      <c r="U212" s="22"/>
      <c r="V212" s="23"/>
    </row>
    <row r="213" spans="17:22">
      <c r="Q213" s="22" t="str">
        <f t="shared" si="5"/>
        <v>A6-10-010</v>
      </c>
      <c r="R213" s="22" t="s">
        <v>1012</v>
      </c>
      <c r="S213" s="23" t="s">
        <v>298</v>
      </c>
      <c r="U213" s="22"/>
      <c r="V213" s="23"/>
    </row>
    <row r="214" spans="17:22">
      <c r="Q214" s="22" t="str">
        <f t="shared" si="5"/>
        <v>A6-11-010</v>
      </c>
      <c r="R214" s="22" t="s">
        <v>1013</v>
      </c>
      <c r="S214" s="23" t="s">
        <v>301</v>
      </c>
      <c r="U214" s="22"/>
      <c r="V214" s="23"/>
    </row>
    <row r="215" spans="17:22">
      <c r="Q215" s="22" t="str">
        <f t="shared" si="5"/>
        <v>A6-12-010</v>
      </c>
      <c r="R215" s="22" t="s">
        <v>1014</v>
      </c>
      <c r="S215" s="23" t="s">
        <v>304</v>
      </c>
      <c r="U215" s="22"/>
      <c r="V215" s="23"/>
    </row>
    <row r="216" spans="17:22">
      <c r="Q216" s="22" t="str">
        <f t="shared" si="5"/>
        <v>A6-13-010</v>
      </c>
      <c r="R216" s="22" t="s">
        <v>1015</v>
      </c>
      <c r="S216" s="23" t="s">
        <v>307</v>
      </c>
      <c r="U216" s="22"/>
      <c r="V216" s="23"/>
    </row>
    <row r="217" spans="17:22">
      <c r="Q217" s="22" t="str">
        <f t="shared" si="5"/>
        <v>A6-14-010</v>
      </c>
      <c r="R217" s="22" t="s">
        <v>1016</v>
      </c>
      <c r="S217" s="23" t="s">
        <v>309</v>
      </c>
      <c r="U217" s="22"/>
      <c r="V217" s="23"/>
    </row>
    <row r="218" spans="17:22">
      <c r="Q218" s="31" t="str">
        <f t="shared" si="5"/>
        <v>A7-01-010</v>
      </c>
      <c r="R218" s="31" t="s">
        <v>1017</v>
      </c>
      <c r="S218" s="32" t="s">
        <v>72</v>
      </c>
      <c r="U218" s="31"/>
      <c r="V218" s="32"/>
    </row>
    <row r="219" spans="17:22">
      <c r="Q219" s="31" t="str">
        <f t="shared" si="5"/>
        <v>A7-02-010</v>
      </c>
      <c r="R219" s="31" t="s">
        <v>1018</v>
      </c>
      <c r="S219" s="32" t="s">
        <v>75</v>
      </c>
      <c r="U219" s="31"/>
      <c r="V219" s="32"/>
    </row>
    <row r="220" spans="17:22">
      <c r="Q220" s="31" t="str">
        <f t="shared" si="5"/>
        <v>A7-03-010</v>
      </c>
      <c r="R220" s="31" t="s">
        <v>1019</v>
      </c>
      <c r="S220" s="32" t="s">
        <v>216</v>
      </c>
      <c r="U220" s="31"/>
      <c r="V220" s="32"/>
    </row>
    <row r="221" spans="17:22">
      <c r="Q221" s="31" t="str">
        <f t="shared" si="5"/>
        <v>A7-04-010</v>
      </c>
      <c r="R221" s="31" t="s">
        <v>1020</v>
      </c>
      <c r="S221" s="32" t="s">
        <v>280</v>
      </c>
      <c r="U221" s="31"/>
      <c r="V221" s="32"/>
    </row>
    <row r="222" spans="17:22">
      <c r="Q222" s="31" t="str">
        <f t="shared" si="5"/>
        <v>A7-05-010</v>
      </c>
      <c r="R222" s="31" t="s">
        <v>1021</v>
      </c>
      <c r="S222" s="32" t="s">
        <v>283</v>
      </c>
      <c r="U222" s="31"/>
      <c r="V222" s="32"/>
    </row>
    <row r="223" spans="17:22">
      <c r="Q223" s="31" t="str">
        <f t="shared" si="5"/>
        <v>A7-06-010</v>
      </c>
      <c r="R223" s="31" t="s">
        <v>1022</v>
      </c>
      <c r="S223" s="32" t="s">
        <v>286</v>
      </c>
      <c r="U223" s="31"/>
      <c r="V223" s="32"/>
    </row>
    <row r="224" spans="17:22">
      <c r="Q224" s="31" t="str">
        <f t="shared" si="5"/>
        <v>A7-07-010</v>
      </c>
      <c r="R224" s="31" t="s">
        <v>1023</v>
      </c>
      <c r="S224" s="32" t="s">
        <v>548</v>
      </c>
      <c r="U224" s="31"/>
      <c r="V224" s="32"/>
    </row>
    <row r="225" spans="17:22">
      <c r="Q225" s="31" t="str">
        <f t="shared" si="5"/>
        <v>A7-07-020</v>
      </c>
      <c r="R225" s="31" t="s">
        <v>1024</v>
      </c>
      <c r="S225" s="32" t="s">
        <v>550</v>
      </c>
      <c r="U225" s="31"/>
      <c r="V225" s="32"/>
    </row>
    <row r="226" spans="17:22">
      <c r="Q226" s="31" t="str">
        <f t="shared" si="5"/>
        <v>A7-07-030</v>
      </c>
      <c r="R226" s="31" t="s">
        <v>1025</v>
      </c>
      <c r="S226" s="32" t="s">
        <v>552</v>
      </c>
      <c r="U226" s="31"/>
      <c r="V226" s="32"/>
    </row>
    <row r="227" spans="17:22">
      <c r="Q227" s="31" t="str">
        <f t="shared" si="5"/>
        <v>A7-07-040</v>
      </c>
      <c r="R227" s="31" t="s">
        <v>1026</v>
      </c>
      <c r="S227" s="32" t="s">
        <v>554</v>
      </c>
      <c r="U227" s="31"/>
      <c r="V227" s="32"/>
    </row>
    <row r="228" spans="17:22">
      <c r="Q228" s="31" t="str">
        <f t="shared" si="5"/>
        <v>A7-07-050</v>
      </c>
      <c r="R228" s="31" t="s">
        <v>1027</v>
      </c>
      <c r="S228" s="32" t="s">
        <v>556</v>
      </c>
      <c r="U228" s="31"/>
      <c r="V228" s="32"/>
    </row>
    <row r="229" spans="17:22">
      <c r="Q229" s="31" t="str">
        <f t="shared" si="5"/>
        <v>A7-07-060</v>
      </c>
      <c r="R229" s="31" t="s">
        <v>1028</v>
      </c>
      <c r="S229" s="32" t="s">
        <v>558</v>
      </c>
      <c r="U229" s="31"/>
      <c r="V229" s="32"/>
    </row>
    <row r="230" spans="17:22">
      <c r="Q230" s="31" t="str">
        <f t="shared" si="5"/>
        <v>A7-08-010</v>
      </c>
      <c r="R230" s="31" t="s">
        <v>1029</v>
      </c>
      <c r="S230" s="32" t="s">
        <v>326</v>
      </c>
      <c r="U230" s="31"/>
      <c r="V230" s="32"/>
    </row>
    <row r="231" spans="17:22">
      <c r="Q231" s="31" t="str">
        <f t="shared" si="5"/>
        <v>A7-09-010</v>
      </c>
      <c r="R231" s="31" t="s">
        <v>1030</v>
      </c>
      <c r="S231" s="32" t="s">
        <v>307</v>
      </c>
      <c r="U231" s="31"/>
      <c r="V231" s="32"/>
    </row>
    <row r="232" spans="17:22">
      <c r="Q232" s="31" t="str">
        <f t="shared" si="5"/>
        <v>A7-10-010</v>
      </c>
      <c r="R232" s="31" t="s">
        <v>1031</v>
      </c>
      <c r="S232" s="32" t="s">
        <v>309</v>
      </c>
      <c r="U232" s="31"/>
      <c r="V232" s="32"/>
    </row>
    <row r="233" spans="17:22">
      <c r="Q233" s="33" t="str">
        <f t="shared" si="5"/>
        <v>A8-01-010</v>
      </c>
      <c r="R233" s="33" t="s">
        <v>1032</v>
      </c>
      <c r="S233" s="34" t="s">
        <v>333</v>
      </c>
      <c r="U233" s="33"/>
      <c r="V233" s="34"/>
    </row>
    <row r="234" spans="17:22">
      <c r="Q234" s="33" t="str">
        <f t="shared" si="5"/>
        <v>A8-02-110</v>
      </c>
      <c r="R234" s="33" t="s">
        <v>1033</v>
      </c>
      <c r="S234" s="34" t="s">
        <v>336</v>
      </c>
      <c r="U234" s="33"/>
      <c r="V234" s="34"/>
    </row>
    <row r="235" spans="17:22">
      <c r="Q235" s="35" t="str">
        <f t="shared" si="5"/>
        <v>A9-91-010</v>
      </c>
      <c r="R235" s="35" t="s">
        <v>1034</v>
      </c>
      <c r="S235" s="36" t="s">
        <v>565</v>
      </c>
      <c r="U235" s="35"/>
      <c r="V235" s="36"/>
    </row>
    <row r="236" spans="17:22">
      <c r="Q236" s="35" t="str">
        <f t="shared" si="5"/>
        <v>A9-91-020</v>
      </c>
      <c r="R236" s="35" t="s">
        <v>1035</v>
      </c>
      <c r="S236" s="36" t="s">
        <v>567</v>
      </c>
      <c r="U236" s="35"/>
      <c r="V236" s="36"/>
    </row>
    <row r="237" spans="17:22">
      <c r="Q237" s="35" t="str">
        <f t="shared" si="5"/>
        <v>A9-91-030</v>
      </c>
      <c r="R237" s="35" t="s">
        <v>1036</v>
      </c>
      <c r="S237" s="36" t="s">
        <v>569</v>
      </c>
      <c r="U237" s="35"/>
      <c r="V237" s="36"/>
    </row>
    <row r="238" spans="17:22">
      <c r="Q238" s="35" t="str">
        <f t="shared" si="5"/>
        <v>A9-91-040</v>
      </c>
      <c r="R238" s="35" t="s">
        <v>1037</v>
      </c>
      <c r="S238" s="36" t="s">
        <v>571</v>
      </c>
      <c r="U238" s="35"/>
      <c r="V238" s="36"/>
    </row>
    <row r="239" spans="17:22">
      <c r="Q239" s="35" t="str">
        <f t="shared" si="5"/>
        <v>A9-91-050</v>
      </c>
      <c r="R239" s="35" t="s">
        <v>1038</v>
      </c>
      <c r="S239" s="36" t="s">
        <v>573</v>
      </c>
      <c r="U239" s="35"/>
      <c r="V239" s="36"/>
    </row>
    <row r="240" spans="17:22">
      <c r="Q240" s="35" t="str">
        <f t="shared" si="5"/>
        <v>A9-91-060</v>
      </c>
      <c r="R240" s="35" t="s">
        <v>1039</v>
      </c>
      <c r="S240" s="36" t="s">
        <v>575</v>
      </c>
      <c r="U240" s="35"/>
      <c r="V240" s="36"/>
    </row>
    <row r="241" spans="17:22">
      <c r="Q241" s="35" t="str">
        <f t="shared" si="5"/>
        <v>A9-91-070</v>
      </c>
      <c r="R241" s="35" t="s">
        <v>1040</v>
      </c>
      <c r="S241" s="36" t="s">
        <v>577</v>
      </c>
      <c r="U241" s="35"/>
      <c r="V241" s="36"/>
    </row>
    <row r="242" spans="17:22">
      <c r="Q242" s="35" t="str">
        <f t="shared" si="5"/>
        <v>A9-91-080</v>
      </c>
      <c r="R242" s="35" t="s">
        <v>1041</v>
      </c>
      <c r="S242" s="36" t="s">
        <v>579</v>
      </c>
      <c r="U242" s="35"/>
      <c r="V242" s="36"/>
    </row>
    <row r="243" spans="17:22">
      <c r="Q243" s="35" t="str">
        <f t="shared" si="5"/>
        <v>A9-91-090</v>
      </c>
      <c r="R243" s="35" t="s">
        <v>1042</v>
      </c>
      <c r="S243" s="36" t="s">
        <v>581</v>
      </c>
      <c r="U243" s="35"/>
      <c r="V243" s="36"/>
    </row>
    <row r="244" spans="17:22">
      <c r="Q244" s="35" t="str">
        <f t="shared" si="5"/>
        <v>A9-91-100</v>
      </c>
      <c r="R244" s="35" t="s">
        <v>1043</v>
      </c>
      <c r="S244" s="36" t="s">
        <v>583</v>
      </c>
      <c r="U244" s="35"/>
      <c r="V244" s="36"/>
    </row>
    <row r="245" spans="17:22">
      <c r="Q245" s="35" t="str">
        <f t="shared" si="5"/>
        <v>A9-91-110</v>
      </c>
      <c r="R245" s="35" t="s">
        <v>1044</v>
      </c>
      <c r="S245" s="36" t="s">
        <v>585</v>
      </c>
      <c r="U245" s="35"/>
      <c r="V245" s="36"/>
    </row>
    <row r="246" spans="17:22">
      <c r="Q246" s="35" t="str">
        <f t="shared" si="5"/>
        <v>A9-91-120</v>
      </c>
      <c r="R246" s="35" t="s">
        <v>1045</v>
      </c>
      <c r="S246" s="36" t="s">
        <v>587</v>
      </c>
      <c r="U246" s="35"/>
      <c r="V246" s="36"/>
    </row>
    <row r="247" spans="17:22">
      <c r="Q247" s="35" t="str">
        <f t="shared" si="5"/>
        <v>A9-91-130</v>
      </c>
      <c r="R247" s="35" t="s">
        <v>1046</v>
      </c>
      <c r="S247" s="36" t="s">
        <v>589</v>
      </c>
      <c r="U247" s="35"/>
      <c r="V247" s="36"/>
    </row>
    <row r="248" spans="17:22">
      <c r="Q248" s="35" t="str">
        <f t="shared" si="5"/>
        <v>A9-91-140</v>
      </c>
      <c r="R248" s="35" t="s">
        <v>1047</v>
      </c>
      <c r="S248" s="36" t="s">
        <v>591</v>
      </c>
      <c r="U248" s="35"/>
      <c r="V248" s="36"/>
    </row>
    <row r="249" spans="17:22">
      <c r="Q249" s="35" t="str">
        <f t="shared" si="5"/>
        <v>A9-95-010</v>
      </c>
      <c r="R249" s="35" t="s">
        <v>1048</v>
      </c>
      <c r="S249" s="36" t="s">
        <v>593</v>
      </c>
      <c r="U249" s="35"/>
      <c r="V249" s="36"/>
    </row>
    <row r="250" spans="17:22">
      <c r="Q250" s="35" t="str">
        <f t="shared" si="5"/>
        <v>A9-95-020</v>
      </c>
      <c r="R250" s="35" t="s">
        <v>1049</v>
      </c>
      <c r="S250" s="36" t="s">
        <v>595</v>
      </c>
      <c r="U250" s="35"/>
      <c r="V250" s="36"/>
    </row>
    <row r="251" spans="17:22">
      <c r="Q251" s="35" t="str">
        <f t="shared" si="5"/>
        <v>A9-95-030</v>
      </c>
      <c r="R251" s="35" t="s">
        <v>1050</v>
      </c>
      <c r="S251" s="36" t="s">
        <v>597</v>
      </c>
      <c r="U251" s="35"/>
      <c r="V251" s="36"/>
    </row>
    <row r="252" spans="17:22">
      <c r="Q252" s="35" t="str">
        <f t="shared" si="5"/>
        <v>A9-95-040</v>
      </c>
      <c r="R252" s="35" t="s">
        <v>1051</v>
      </c>
      <c r="S252" s="36" t="s">
        <v>599</v>
      </c>
      <c r="U252" s="35"/>
      <c r="V252" s="36"/>
    </row>
    <row r="253" spans="17:22">
      <c r="Q253" s="35" t="str">
        <f t="shared" si="5"/>
        <v>A9-95-050</v>
      </c>
      <c r="R253" s="35" t="s">
        <v>1052</v>
      </c>
      <c r="S253" s="36" t="s">
        <v>601</v>
      </c>
      <c r="U253" s="35"/>
      <c r="V253" s="36"/>
    </row>
    <row r="254" spans="17:22">
      <c r="Q254" s="35" t="str">
        <f t="shared" si="5"/>
        <v>A9-95-060</v>
      </c>
      <c r="R254" s="35" t="s">
        <v>1053</v>
      </c>
      <c r="S254" s="36" t="s">
        <v>603</v>
      </c>
      <c r="U254" s="35"/>
      <c r="V254" s="36"/>
    </row>
    <row r="255" spans="17:22">
      <c r="Q255" s="35" t="str">
        <f t="shared" si="5"/>
        <v>A9-95-070</v>
      </c>
      <c r="R255" s="35" t="s">
        <v>1054</v>
      </c>
      <c r="S255" s="36" t="s">
        <v>605</v>
      </c>
      <c r="U255" s="35"/>
      <c r="V255" s="36"/>
    </row>
  </sheetData>
  <mergeCells count="5">
    <mergeCell ref="A3:D3"/>
    <mergeCell ref="A4:D4"/>
    <mergeCell ref="A5:H5"/>
    <mergeCell ref="J5:V5"/>
    <mergeCell ref="B45:G45"/>
  </mergeCells>
  <conditionalFormatting sqref="R9:R255">
    <cfRule type="duplicateValues" dxfId="9" priority="8"/>
  </conditionalFormatting>
  <conditionalFormatting sqref="S136">
    <cfRule type="duplicateValues" dxfId="8" priority="7"/>
  </conditionalFormatting>
  <conditionalFormatting sqref="N1:N6 N9:N1048576 M7:M8">
    <cfRule type="duplicateValues" dxfId="7" priority="6"/>
  </conditionalFormatting>
  <conditionalFormatting sqref="U9:U255">
    <cfRule type="duplicateValues" dxfId="6" priority="5"/>
  </conditionalFormatting>
  <conditionalFormatting sqref="V136">
    <cfRule type="duplicateValues" dxfId="5" priority="4"/>
  </conditionalFormatting>
  <conditionalFormatting sqref="Q9:Q255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6201-622D-4327-9291-5FC28DA8A132}">
  <sheetPr>
    <tabColor theme="9" tint="0.59999389629810485"/>
  </sheetPr>
  <dimension ref="A1:P347"/>
  <sheetViews>
    <sheetView zoomScale="74" zoomScaleNormal="55" workbookViewId="0">
      <pane ySplit="1" topLeftCell="A2" activePane="bottomLeft" state="frozen"/>
      <selection pane="bottomLeft" activeCell="G1" sqref="G1"/>
    </sheetView>
  </sheetViews>
  <sheetFormatPr defaultRowHeight="14.45"/>
  <cols>
    <col min="1" max="1" width="5.28515625" customWidth="1"/>
    <col min="2" max="2" width="24.5703125" customWidth="1"/>
    <col min="3" max="3" width="6.140625" style="52" customWidth="1"/>
    <col min="4" max="4" width="26.85546875" customWidth="1"/>
    <col min="5" max="5" width="7.7109375" style="52" customWidth="1"/>
    <col min="6" max="6" width="14.7109375" customWidth="1"/>
    <col min="7" max="7" width="52.85546875" customWidth="1"/>
    <col min="8" max="8" width="10.140625" style="52" customWidth="1"/>
    <col min="9" max="9" width="18.85546875" style="67" customWidth="1"/>
    <col min="10" max="10" width="10.85546875" style="67" customWidth="1"/>
    <col min="11" max="11" width="1.85546875" customWidth="1"/>
    <col min="12" max="12" width="21.28515625" style="67" customWidth="1"/>
    <col min="13" max="15" width="16.42578125" customWidth="1"/>
    <col min="16" max="16" width="18" customWidth="1"/>
    <col min="17" max="17" width="19.42578125" customWidth="1"/>
  </cols>
  <sheetData>
    <row r="1" spans="1:16" ht="44.25" customHeight="1">
      <c r="A1" s="50" t="s">
        <v>624</v>
      </c>
      <c r="B1" s="50" t="s">
        <v>625</v>
      </c>
      <c r="C1" s="51" t="s">
        <v>626</v>
      </c>
      <c r="D1" s="50" t="s">
        <v>627</v>
      </c>
      <c r="E1" s="51" t="s">
        <v>628</v>
      </c>
      <c r="F1" s="50" t="s">
        <v>629</v>
      </c>
      <c r="G1" s="50" t="s">
        <v>630</v>
      </c>
      <c r="H1" s="51" t="s">
        <v>614</v>
      </c>
      <c r="I1" s="168" t="s">
        <v>1055</v>
      </c>
      <c r="J1" s="168" t="s">
        <v>631</v>
      </c>
      <c r="L1" s="172" t="s">
        <v>1056</v>
      </c>
      <c r="P1" s="96" t="e">
        <f>SUM(P2:P347)</f>
        <v>#VALUE!</v>
      </c>
    </row>
    <row r="2" spans="1:16" ht="15.6">
      <c r="A2" s="8" t="s">
        <v>726</v>
      </c>
      <c r="B2" s="8" t="s">
        <v>20</v>
      </c>
      <c r="C2" s="86" t="s">
        <v>616</v>
      </c>
      <c r="D2" s="88" t="s">
        <v>20</v>
      </c>
      <c r="E2" s="8" t="s">
        <v>641</v>
      </c>
      <c r="F2" s="8">
        <v>100000</v>
      </c>
      <c r="G2" s="89" t="s">
        <v>20</v>
      </c>
      <c r="H2" s="8">
        <v>3</v>
      </c>
      <c r="I2" s="89"/>
      <c r="J2" s="89" t="s">
        <v>632</v>
      </c>
      <c r="K2" s="8"/>
      <c r="L2" s="89" t="str">
        <f>"BR-P4-"&amp;A2&amp;"-"&amp;C2&amp;"-"&amp;E2</f>
        <v>BR-P4-A1-00-000</v>
      </c>
      <c r="M2" t="str">
        <f>"BRI" &amp; "P4" &amp; CONCATENATE(F2)</f>
        <v>BRIP4100000</v>
      </c>
      <c r="O2" t="str">
        <f>"BRI" &amp; "P4" &amp; CONCATENATE(F2)</f>
        <v>BRIP4100000</v>
      </c>
      <c r="P2" s="95" t="e">
        <f>SUMIFS('[1]SCOPE BOOK'!$N:$N,'[1]SCOPE BOOK'!$J:$J,$O2)</f>
        <v>#VALUE!</v>
      </c>
    </row>
    <row r="3" spans="1:16" ht="15.6">
      <c r="A3" s="8" t="s">
        <v>726</v>
      </c>
      <c r="B3" s="8" t="s">
        <v>20</v>
      </c>
      <c r="C3" s="79">
        <v>10</v>
      </c>
      <c r="D3" s="76" t="s">
        <v>21</v>
      </c>
      <c r="E3" s="97" t="s">
        <v>641</v>
      </c>
      <c r="F3" s="77" t="str">
        <f>A3&amp;C3&amp;E3</f>
        <v>A110000</v>
      </c>
      <c r="G3" s="78" t="s">
        <v>21</v>
      </c>
      <c r="H3" s="79">
        <v>4</v>
      </c>
      <c r="I3" s="169"/>
      <c r="J3" s="169" t="s">
        <v>642</v>
      </c>
      <c r="L3" s="169" t="str">
        <f t="shared" ref="L3:L66" si="0">"BR-P4-"&amp;A3&amp;"-"&amp;C3&amp;"-"&amp;E3</f>
        <v>BR-P4-A1-10-000</v>
      </c>
      <c r="M3" t="str">
        <f t="shared" ref="M3:M66" si="1">"BRI" &amp; "P4" &amp; CONCATENATE(F3)</f>
        <v>BRIP4A110000</v>
      </c>
      <c r="N3" t="s">
        <v>1057</v>
      </c>
      <c r="O3" t="str">
        <f t="shared" ref="O3:O66" si="2">"BRI" &amp; "P4" &amp; CONCATENATE(F3)</f>
        <v>BRIP4A110000</v>
      </c>
      <c r="P3" s="95" t="e">
        <f>SUMIFS('[1]SCOPE BOOK'!$N:$N,'[1]SCOPE BOOK'!$J:$J,$O3)</f>
        <v>#VALUE!</v>
      </c>
    </row>
    <row r="4" spans="1:16" ht="15.6">
      <c r="A4" s="8" t="s">
        <v>726</v>
      </c>
      <c r="B4" s="8" t="s">
        <v>20</v>
      </c>
      <c r="C4" s="79">
        <v>10</v>
      </c>
      <c r="D4" s="76" t="s">
        <v>21</v>
      </c>
      <c r="E4" s="98" t="s">
        <v>643</v>
      </c>
      <c r="F4" s="14" t="str">
        <f t="shared" ref="F4:F67" si="3">A4&amp;C4&amp;E4</f>
        <v>A110010</v>
      </c>
      <c r="G4" s="15" t="s">
        <v>23</v>
      </c>
      <c r="H4" s="52">
        <v>5</v>
      </c>
      <c r="I4" s="67" t="s">
        <v>1058</v>
      </c>
      <c r="L4" s="67" t="str">
        <f t="shared" si="0"/>
        <v>BR-P4-A1-10-010</v>
      </c>
      <c r="M4" t="str">
        <f t="shared" si="1"/>
        <v>BRIP4A110010</v>
      </c>
      <c r="N4" t="s">
        <v>1059</v>
      </c>
      <c r="O4" t="str">
        <f t="shared" si="2"/>
        <v>BRIP4A110010</v>
      </c>
      <c r="P4" s="95" t="e">
        <f>SUMIFS('[1]SCOPE BOOK'!$N:$N,'[1]SCOPE BOOK'!$J:$J,$O4)</f>
        <v>#VALUE!</v>
      </c>
    </row>
    <row r="5" spans="1:16" ht="15.6">
      <c r="A5" s="8" t="s">
        <v>726</v>
      </c>
      <c r="B5" s="8" t="s">
        <v>20</v>
      </c>
      <c r="C5" s="79">
        <v>10</v>
      </c>
      <c r="D5" s="76" t="s">
        <v>21</v>
      </c>
      <c r="E5" s="98" t="s">
        <v>644</v>
      </c>
      <c r="F5" s="14" t="str">
        <f t="shared" si="3"/>
        <v>A110020</v>
      </c>
      <c r="G5" s="15" t="s">
        <v>31</v>
      </c>
      <c r="H5" s="52">
        <v>5</v>
      </c>
      <c r="I5" s="67" t="s">
        <v>1060</v>
      </c>
      <c r="L5" s="67" t="str">
        <f t="shared" si="0"/>
        <v>BR-P4-A1-10-020</v>
      </c>
      <c r="M5" t="str">
        <f t="shared" si="1"/>
        <v>BRIP4A110020</v>
      </c>
      <c r="N5" t="s">
        <v>1061</v>
      </c>
      <c r="O5" t="str">
        <f t="shared" si="2"/>
        <v>BRIP4A110020</v>
      </c>
      <c r="P5" s="95" t="e">
        <f>SUMIFS('[1]SCOPE BOOK'!$N:$N,'[1]SCOPE BOOK'!$J:$J,$O5)</f>
        <v>#VALUE!</v>
      </c>
    </row>
    <row r="6" spans="1:16" ht="15.6">
      <c r="A6" s="8" t="s">
        <v>726</v>
      </c>
      <c r="B6" s="8" t="s">
        <v>20</v>
      </c>
      <c r="C6" s="79">
        <v>10</v>
      </c>
      <c r="D6" s="76" t="s">
        <v>21</v>
      </c>
      <c r="E6" s="98" t="s">
        <v>645</v>
      </c>
      <c r="F6" s="14" t="str">
        <f t="shared" si="3"/>
        <v>A110030</v>
      </c>
      <c r="G6" s="15" t="s">
        <v>39</v>
      </c>
      <c r="H6" s="52">
        <v>5</v>
      </c>
      <c r="I6" s="67" t="s">
        <v>1062</v>
      </c>
      <c r="L6" s="67" t="str">
        <f t="shared" si="0"/>
        <v>BR-P4-A1-10-030</v>
      </c>
      <c r="M6" t="str">
        <f t="shared" si="1"/>
        <v>BRIP4A110030</v>
      </c>
      <c r="N6" t="s">
        <v>1063</v>
      </c>
      <c r="O6" t="str">
        <f t="shared" si="2"/>
        <v>BRIP4A110030</v>
      </c>
      <c r="P6" s="95" t="e">
        <f>SUMIFS('[1]SCOPE BOOK'!$N:$N,'[1]SCOPE BOOK'!$J:$J,$O6)</f>
        <v>#VALUE!</v>
      </c>
    </row>
    <row r="7" spans="1:16" ht="15.6">
      <c r="A7" s="8" t="s">
        <v>726</v>
      </c>
      <c r="B7" s="8" t="s">
        <v>20</v>
      </c>
      <c r="C7" s="79">
        <v>10</v>
      </c>
      <c r="D7" s="76" t="s">
        <v>21</v>
      </c>
      <c r="E7" s="98" t="s">
        <v>646</v>
      </c>
      <c r="F7" s="14" t="str">
        <f t="shared" si="3"/>
        <v>A110040</v>
      </c>
      <c r="G7" s="15" t="s">
        <v>45</v>
      </c>
      <c r="H7" s="52">
        <v>5</v>
      </c>
      <c r="I7" s="67" t="s">
        <v>1064</v>
      </c>
      <c r="L7" s="67" t="str">
        <f t="shared" si="0"/>
        <v>BR-P4-A1-10-040</v>
      </c>
      <c r="M7" t="str">
        <f t="shared" si="1"/>
        <v>BRIP4A110040</v>
      </c>
      <c r="N7" t="s">
        <v>1065</v>
      </c>
      <c r="O7" t="str">
        <f t="shared" si="2"/>
        <v>BRIP4A110040</v>
      </c>
      <c r="P7" s="95" t="e">
        <f>SUMIFS('[1]SCOPE BOOK'!$N:$N,'[1]SCOPE BOOK'!$J:$J,$O7)</f>
        <v>#VALUE!</v>
      </c>
    </row>
    <row r="8" spans="1:16" ht="15.6">
      <c r="A8" s="8" t="s">
        <v>726</v>
      </c>
      <c r="B8" s="8" t="s">
        <v>20</v>
      </c>
      <c r="C8" s="79">
        <v>10</v>
      </c>
      <c r="D8" s="76" t="s">
        <v>21</v>
      </c>
      <c r="E8" s="98" t="s">
        <v>647</v>
      </c>
      <c r="F8" s="14" t="str">
        <f t="shared" si="3"/>
        <v>A110050</v>
      </c>
      <c r="G8" s="15" t="s">
        <v>51</v>
      </c>
      <c r="H8" s="52">
        <v>5</v>
      </c>
      <c r="I8" s="67" t="s">
        <v>1066</v>
      </c>
      <c r="L8" s="67" t="str">
        <f t="shared" si="0"/>
        <v>BR-P4-A1-10-050</v>
      </c>
      <c r="M8" t="str">
        <f t="shared" si="1"/>
        <v>BRIP4A110050</v>
      </c>
      <c r="N8" t="s">
        <v>1067</v>
      </c>
      <c r="O8" t="str">
        <f t="shared" si="2"/>
        <v>BRIP4A110050</v>
      </c>
      <c r="P8" s="95" t="e">
        <f>SUMIFS('[1]SCOPE BOOK'!$N:$N,'[1]SCOPE BOOK'!$J:$J,$O8)</f>
        <v>#VALUE!</v>
      </c>
    </row>
    <row r="9" spans="1:16" ht="15.6">
      <c r="A9" s="8" t="s">
        <v>726</v>
      </c>
      <c r="B9" s="8" t="s">
        <v>20</v>
      </c>
      <c r="C9" s="79">
        <v>10</v>
      </c>
      <c r="D9" s="76" t="s">
        <v>21</v>
      </c>
      <c r="E9" s="98" t="s">
        <v>648</v>
      </c>
      <c r="F9" s="14" t="str">
        <f t="shared" si="3"/>
        <v>A110060</v>
      </c>
      <c r="G9" s="15" t="s">
        <v>57</v>
      </c>
      <c r="H9" s="52">
        <v>5</v>
      </c>
      <c r="I9" s="67" t="s">
        <v>1068</v>
      </c>
      <c r="L9" s="67" t="str">
        <f t="shared" si="0"/>
        <v>BR-P4-A1-10-060</v>
      </c>
      <c r="M9" t="str">
        <f t="shared" si="1"/>
        <v>BRIP4A110060</v>
      </c>
      <c r="N9" t="s">
        <v>1069</v>
      </c>
      <c r="O9" t="str">
        <f t="shared" si="2"/>
        <v>BRIP4A110060</v>
      </c>
      <c r="P9" s="95" t="e">
        <f>SUMIFS('[1]SCOPE BOOK'!$N:$N,'[1]SCOPE BOOK'!$J:$J,$O9)</f>
        <v>#VALUE!</v>
      </c>
    </row>
    <row r="10" spans="1:16" ht="15.6">
      <c r="A10" s="8" t="s">
        <v>726</v>
      </c>
      <c r="B10" s="8" t="s">
        <v>20</v>
      </c>
      <c r="C10" s="79">
        <v>10</v>
      </c>
      <c r="D10" s="76" t="s">
        <v>21</v>
      </c>
      <c r="E10" s="98" t="s">
        <v>649</v>
      </c>
      <c r="F10" s="14" t="str">
        <f t="shared" si="3"/>
        <v>A110070</v>
      </c>
      <c r="G10" s="15" t="s">
        <v>63</v>
      </c>
      <c r="H10" s="52">
        <v>5</v>
      </c>
      <c r="I10" s="67" t="s">
        <v>1070</v>
      </c>
      <c r="L10" s="67" t="str">
        <f t="shared" si="0"/>
        <v>BR-P4-A1-10-070</v>
      </c>
      <c r="M10" t="str">
        <f t="shared" si="1"/>
        <v>BRIP4A110070</v>
      </c>
      <c r="N10" t="s">
        <v>1071</v>
      </c>
      <c r="O10" t="str">
        <f t="shared" si="2"/>
        <v>BRIP4A110070</v>
      </c>
      <c r="P10" s="95" t="e">
        <f>SUMIFS('[1]SCOPE BOOK'!$N:$N,'[1]SCOPE BOOK'!$J:$J,$O10)</f>
        <v>#VALUE!</v>
      </c>
    </row>
    <row r="11" spans="1:16" ht="15.6">
      <c r="A11" s="8" t="s">
        <v>726</v>
      </c>
      <c r="B11" s="8" t="s">
        <v>20</v>
      </c>
      <c r="C11" s="79">
        <v>10</v>
      </c>
      <c r="D11" s="76" t="s">
        <v>21</v>
      </c>
      <c r="E11" s="98" t="s">
        <v>650</v>
      </c>
      <c r="F11" s="14" t="str">
        <f t="shared" si="3"/>
        <v>A110080</v>
      </c>
      <c r="G11" s="15" t="s">
        <v>67</v>
      </c>
      <c r="H11" s="52">
        <v>5</v>
      </c>
      <c r="I11" s="67" t="s">
        <v>1072</v>
      </c>
      <c r="L11" s="67" t="str">
        <f t="shared" si="0"/>
        <v>BR-P4-A1-10-080</v>
      </c>
      <c r="M11" t="str">
        <f t="shared" si="1"/>
        <v>BRIP4A110080</v>
      </c>
      <c r="N11" t="s">
        <v>1073</v>
      </c>
      <c r="O11" t="str">
        <f t="shared" si="2"/>
        <v>BRIP4A110080</v>
      </c>
      <c r="P11" s="95" t="e">
        <f>SUMIFS('[1]SCOPE BOOK'!$N:$N,'[1]SCOPE BOOK'!$J:$J,$O11)</f>
        <v>#VALUE!</v>
      </c>
    </row>
    <row r="12" spans="1:16" ht="15.6">
      <c r="A12" s="8" t="s">
        <v>726</v>
      </c>
      <c r="B12" s="8" t="s">
        <v>20</v>
      </c>
      <c r="C12" s="79">
        <v>10</v>
      </c>
      <c r="D12" s="76" t="s">
        <v>21</v>
      </c>
      <c r="E12" s="98" t="s">
        <v>651</v>
      </c>
      <c r="F12" s="14" t="str">
        <f t="shared" si="3"/>
        <v>A110090</v>
      </c>
      <c r="G12" s="15" t="s">
        <v>71</v>
      </c>
      <c r="H12" s="52">
        <v>5</v>
      </c>
      <c r="I12" s="67" t="s">
        <v>1074</v>
      </c>
      <c r="L12" s="67" t="str">
        <f t="shared" si="0"/>
        <v>BR-P4-A1-10-090</v>
      </c>
      <c r="M12" t="str">
        <f t="shared" si="1"/>
        <v>BRIP4A110090</v>
      </c>
      <c r="N12" t="s">
        <v>1075</v>
      </c>
      <c r="O12" t="str">
        <f t="shared" si="2"/>
        <v>BRIP4A110090</v>
      </c>
      <c r="P12" s="95" t="e">
        <f>SUMIFS('[1]SCOPE BOOK'!$N:$N,'[1]SCOPE BOOK'!$J:$J,$O12)</f>
        <v>#VALUE!</v>
      </c>
    </row>
    <row r="13" spans="1:16" ht="15.6">
      <c r="A13" s="8" t="s">
        <v>726</v>
      </c>
      <c r="B13" s="8" t="s">
        <v>20</v>
      </c>
      <c r="C13" s="79">
        <v>10</v>
      </c>
      <c r="D13" s="76" t="s">
        <v>21</v>
      </c>
      <c r="E13" s="98" t="s">
        <v>652</v>
      </c>
      <c r="F13" s="14" t="str">
        <f t="shared" si="3"/>
        <v>A110100</v>
      </c>
      <c r="G13" s="15" t="s">
        <v>74</v>
      </c>
      <c r="H13" s="52">
        <v>5</v>
      </c>
      <c r="I13" s="67" t="s">
        <v>1076</v>
      </c>
      <c r="L13" s="67" t="str">
        <f t="shared" si="0"/>
        <v>BR-P4-A1-10-100</v>
      </c>
      <c r="M13" t="str">
        <f t="shared" si="1"/>
        <v>BRIP4A110100</v>
      </c>
      <c r="N13" t="s">
        <v>1077</v>
      </c>
      <c r="O13" t="str">
        <f t="shared" si="2"/>
        <v>BRIP4A110100</v>
      </c>
      <c r="P13" s="95" t="e">
        <f>SUMIFS('[1]SCOPE BOOK'!$N:$N,'[1]SCOPE BOOK'!$J:$J,$O13)</f>
        <v>#VALUE!</v>
      </c>
    </row>
    <row r="14" spans="1:16" ht="15.6">
      <c r="A14" s="8" t="s">
        <v>726</v>
      </c>
      <c r="B14" s="8" t="s">
        <v>20</v>
      </c>
      <c r="C14" s="79">
        <v>20</v>
      </c>
      <c r="D14" s="76" t="s">
        <v>29</v>
      </c>
      <c r="E14" s="97" t="s">
        <v>641</v>
      </c>
      <c r="F14" s="77" t="str">
        <f t="shared" si="3"/>
        <v>A120000</v>
      </c>
      <c r="G14" s="78" t="s">
        <v>29</v>
      </c>
      <c r="H14" s="79">
        <v>4</v>
      </c>
      <c r="I14" s="169"/>
      <c r="J14" s="169"/>
      <c r="L14" s="169" t="str">
        <f t="shared" si="0"/>
        <v>BR-P4-A1-20-000</v>
      </c>
      <c r="M14" t="str">
        <f t="shared" si="1"/>
        <v>BRIP4A120000</v>
      </c>
      <c r="N14" t="s">
        <v>1078</v>
      </c>
      <c r="O14" t="str">
        <f t="shared" si="2"/>
        <v>BRIP4A120000</v>
      </c>
      <c r="P14" s="95" t="e">
        <f>SUMIFS('[1]SCOPE BOOK'!$N:$N,'[1]SCOPE BOOK'!$J:$J,$O14)</f>
        <v>#VALUE!</v>
      </c>
    </row>
    <row r="15" spans="1:16" ht="15.6">
      <c r="A15" s="8" t="s">
        <v>726</v>
      </c>
      <c r="B15" s="8" t="s">
        <v>20</v>
      </c>
      <c r="C15" s="79">
        <v>20</v>
      </c>
      <c r="D15" s="76" t="s">
        <v>29</v>
      </c>
      <c r="E15" s="98" t="s">
        <v>643</v>
      </c>
      <c r="F15" s="14" t="str">
        <f t="shared" si="3"/>
        <v>A120010</v>
      </c>
      <c r="G15" s="15" t="s">
        <v>77</v>
      </c>
      <c r="H15" s="52">
        <v>5</v>
      </c>
      <c r="I15" s="67" t="s">
        <v>1058</v>
      </c>
      <c r="L15" s="67" t="str">
        <f t="shared" si="0"/>
        <v>BR-P4-A1-20-010</v>
      </c>
      <c r="M15" t="str">
        <f t="shared" si="1"/>
        <v>BRIP4A120010</v>
      </c>
      <c r="N15" t="s">
        <v>1079</v>
      </c>
      <c r="O15" t="str">
        <f t="shared" si="2"/>
        <v>BRIP4A120010</v>
      </c>
      <c r="P15" s="95" t="e">
        <f>SUMIFS('[1]SCOPE BOOK'!$N:$N,'[1]SCOPE BOOK'!$J:$J,$O15)</f>
        <v>#VALUE!</v>
      </c>
    </row>
    <row r="16" spans="1:16" ht="15.6">
      <c r="A16" s="8" t="s">
        <v>726</v>
      </c>
      <c r="B16" s="8" t="s">
        <v>20</v>
      </c>
      <c r="C16" s="79">
        <v>20</v>
      </c>
      <c r="D16" s="76" t="s">
        <v>29</v>
      </c>
      <c r="E16" s="98" t="s">
        <v>644</v>
      </c>
      <c r="F16" s="14" t="str">
        <f t="shared" si="3"/>
        <v>A120020</v>
      </c>
      <c r="G16" s="15" t="s">
        <v>80</v>
      </c>
      <c r="H16" s="52">
        <v>5</v>
      </c>
      <c r="I16" s="67" t="s">
        <v>1060</v>
      </c>
      <c r="L16" s="67" t="str">
        <f t="shared" si="0"/>
        <v>BR-P4-A1-20-020</v>
      </c>
      <c r="M16" t="str">
        <f t="shared" si="1"/>
        <v>BRIP4A120020</v>
      </c>
      <c r="N16" t="s">
        <v>1080</v>
      </c>
      <c r="O16" t="str">
        <f t="shared" si="2"/>
        <v>BRIP4A120020</v>
      </c>
      <c r="P16" s="95" t="e">
        <f>SUMIFS('[1]SCOPE BOOK'!$N:$N,'[1]SCOPE BOOK'!$J:$J,$O16)</f>
        <v>#VALUE!</v>
      </c>
    </row>
    <row r="17" spans="1:16" ht="15.6">
      <c r="A17" s="8" t="s">
        <v>726</v>
      </c>
      <c r="B17" s="8" t="s">
        <v>20</v>
      </c>
      <c r="C17" s="79">
        <v>20</v>
      </c>
      <c r="D17" s="76" t="s">
        <v>29</v>
      </c>
      <c r="E17" s="98" t="s">
        <v>645</v>
      </c>
      <c r="F17" s="14" t="str">
        <f t="shared" si="3"/>
        <v>A120030</v>
      </c>
      <c r="G17" s="15" t="s">
        <v>84</v>
      </c>
      <c r="H17" s="52">
        <v>5</v>
      </c>
      <c r="I17" s="67" t="s">
        <v>1060</v>
      </c>
      <c r="L17" s="67" t="str">
        <f t="shared" si="0"/>
        <v>BR-P4-A1-20-030</v>
      </c>
      <c r="M17" t="str">
        <f t="shared" si="1"/>
        <v>BRIP4A120030</v>
      </c>
      <c r="N17" t="s">
        <v>1081</v>
      </c>
      <c r="O17" t="str">
        <f t="shared" si="2"/>
        <v>BRIP4A120030</v>
      </c>
      <c r="P17" s="95" t="e">
        <f>SUMIFS('[1]SCOPE BOOK'!$N:$N,'[1]SCOPE BOOK'!$J:$J,$O17)</f>
        <v>#VALUE!</v>
      </c>
    </row>
    <row r="18" spans="1:16" ht="15.6">
      <c r="A18" s="8" t="s">
        <v>726</v>
      </c>
      <c r="B18" s="8" t="s">
        <v>20</v>
      </c>
      <c r="C18" s="79">
        <v>20</v>
      </c>
      <c r="D18" s="76" t="s">
        <v>29</v>
      </c>
      <c r="E18" s="98" t="s">
        <v>646</v>
      </c>
      <c r="F18" s="14" t="str">
        <f t="shared" si="3"/>
        <v>A120040</v>
      </c>
      <c r="G18" s="15" t="s">
        <v>90</v>
      </c>
      <c r="H18" s="52">
        <v>5</v>
      </c>
      <c r="I18" s="67" t="s">
        <v>1066</v>
      </c>
      <c r="L18" s="67" t="str">
        <f t="shared" si="0"/>
        <v>BR-P4-A1-20-040</v>
      </c>
      <c r="M18" t="str">
        <f t="shared" si="1"/>
        <v>BRIP4A120040</v>
      </c>
      <c r="N18" t="s">
        <v>1082</v>
      </c>
      <c r="O18" t="str">
        <f t="shared" si="2"/>
        <v>BRIP4A120040</v>
      </c>
      <c r="P18" s="95" t="e">
        <f>SUMIFS('[1]SCOPE BOOK'!$N:$N,'[1]SCOPE BOOK'!$J:$J,$O18)</f>
        <v>#VALUE!</v>
      </c>
    </row>
    <row r="19" spans="1:16" ht="15.6">
      <c r="A19" s="8" t="s">
        <v>726</v>
      </c>
      <c r="B19" s="8" t="s">
        <v>20</v>
      </c>
      <c r="C19" s="79">
        <v>20</v>
      </c>
      <c r="D19" s="76" t="s">
        <v>29</v>
      </c>
      <c r="E19" s="98" t="s">
        <v>647</v>
      </c>
      <c r="F19" s="14" t="str">
        <f t="shared" si="3"/>
        <v>A120050</v>
      </c>
      <c r="G19" s="15" t="s">
        <v>93</v>
      </c>
      <c r="H19" s="52">
        <v>5</v>
      </c>
      <c r="I19" s="67" t="s">
        <v>1083</v>
      </c>
      <c r="L19" s="67" t="str">
        <f t="shared" si="0"/>
        <v>BR-P4-A1-20-050</v>
      </c>
      <c r="M19" t="str">
        <f t="shared" si="1"/>
        <v>BRIP4A120050</v>
      </c>
      <c r="N19" t="s">
        <v>1084</v>
      </c>
      <c r="O19" t="str">
        <f t="shared" si="2"/>
        <v>BRIP4A120050</v>
      </c>
      <c r="P19" s="95" t="e">
        <f>SUMIFS('[1]SCOPE BOOK'!$N:$N,'[1]SCOPE BOOK'!$J:$J,$O19)</f>
        <v>#VALUE!</v>
      </c>
    </row>
    <row r="20" spans="1:16" ht="15.6">
      <c r="A20" s="8" t="s">
        <v>726</v>
      </c>
      <c r="B20" s="8" t="s">
        <v>20</v>
      </c>
      <c r="C20" s="79">
        <v>20</v>
      </c>
      <c r="D20" s="76" t="s">
        <v>29</v>
      </c>
      <c r="E20" s="99" t="s">
        <v>648</v>
      </c>
      <c r="F20" s="14" t="str">
        <f>A20&amp;C20&amp;E20</f>
        <v>A120060</v>
      </c>
      <c r="G20" s="15" t="s">
        <v>99</v>
      </c>
      <c r="H20" s="52">
        <v>5</v>
      </c>
      <c r="I20" s="67" t="s">
        <v>1064</v>
      </c>
      <c r="J20" s="67" t="s">
        <v>655</v>
      </c>
      <c r="L20" s="67" t="str">
        <f t="shared" si="0"/>
        <v>BR-P4-A1-20-060</v>
      </c>
      <c r="M20" t="str">
        <f t="shared" si="1"/>
        <v>BRIP4A120060</v>
      </c>
      <c r="N20" t="s">
        <v>1085</v>
      </c>
      <c r="O20" t="str">
        <f t="shared" si="2"/>
        <v>BRIP4A120060</v>
      </c>
      <c r="P20" s="95" t="e">
        <f>SUMIFS('[1]SCOPE BOOK'!$N:$N,'[1]SCOPE BOOK'!$J:$J,$O20)</f>
        <v>#VALUE!</v>
      </c>
    </row>
    <row r="21" spans="1:16" ht="15.6">
      <c r="A21" s="8" t="s">
        <v>726</v>
      </c>
      <c r="B21" s="8" t="s">
        <v>20</v>
      </c>
      <c r="C21" s="79">
        <v>20</v>
      </c>
      <c r="D21" s="76" t="s">
        <v>29</v>
      </c>
      <c r="E21" s="99" t="s">
        <v>649</v>
      </c>
      <c r="F21" s="14" t="str">
        <f t="shared" si="3"/>
        <v>A120070</v>
      </c>
      <c r="G21" s="15" t="s">
        <v>100</v>
      </c>
      <c r="H21" s="52">
        <v>5</v>
      </c>
      <c r="I21" s="67" t="s">
        <v>1062</v>
      </c>
      <c r="L21" s="67" t="str">
        <f t="shared" si="0"/>
        <v>BR-P4-A1-20-070</v>
      </c>
      <c r="M21" t="str">
        <f t="shared" si="1"/>
        <v>BRIP4A120070</v>
      </c>
      <c r="N21" t="s">
        <v>1086</v>
      </c>
      <c r="O21" t="str">
        <f t="shared" si="2"/>
        <v>BRIP4A120070</v>
      </c>
      <c r="P21" s="95" t="e">
        <f>SUMIFS('[1]SCOPE BOOK'!$N:$N,'[1]SCOPE BOOK'!$J:$J,$O21)</f>
        <v>#VALUE!</v>
      </c>
    </row>
    <row r="22" spans="1:16" ht="15.6">
      <c r="A22" s="8" t="s">
        <v>726</v>
      </c>
      <c r="B22" s="8" t="s">
        <v>20</v>
      </c>
      <c r="C22" s="79">
        <v>20</v>
      </c>
      <c r="D22" s="76" t="s">
        <v>29</v>
      </c>
      <c r="E22" s="99" t="s">
        <v>650</v>
      </c>
      <c r="F22" s="14" t="str">
        <f t="shared" si="3"/>
        <v>A120080</v>
      </c>
      <c r="G22" s="15" t="s">
        <v>106</v>
      </c>
      <c r="H22" s="52">
        <v>5</v>
      </c>
      <c r="I22" s="67" t="s">
        <v>1062</v>
      </c>
      <c r="L22" s="67" t="str">
        <f t="shared" si="0"/>
        <v>BR-P4-A1-20-080</v>
      </c>
      <c r="M22" t="str">
        <f t="shared" si="1"/>
        <v>BRIP4A120080</v>
      </c>
      <c r="N22" t="s">
        <v>1087</v>
      </c>
      <c r="O22" t="str">
        <f t="shared" si="2"/>
        <v>BRIP4A120080</v>
      </c>
      <c r="P22" s="95" t="e">
        <f>SUMIFS('[1]SCOPE BOOK'!$N:$N,'[1]SCOPE BOOK'!$J:$J,$O22)</f>
        <v>#VALUE!</v>
      </c>
    </row>
    <row r="23" spans="1:16" ht="15.6">
      <c r="A23" s="8" t="s">
        <v>726</v>
      </c>
      <c r="B23" s="8" t="s">
        <v>20</v>
      </c>
      <c r="C23" s="79">
        <v>30</v>
      </c>
      <c r="D23" s="76" t="s">
        <v>37</v>
      </c>
      <c r="E23" s="97" t="s">
        <v>641</v>
      </c>
      <c r="F23" s="77" t="str">
        <f t="shared" si="3"/>
        <v>A130000</v>
      </c>
      <c r="G23" s="78" t="s">
        <v>37</v>
      </c>
      <c r="H23" s="79">
        <v>4</v>
      </c>
      <c r="I23" s="169"/>
      <c r="J23" s="169"/>
      <c r="L23" s="169" t="str">
        <f t="shared" si="0"/>
        <v>BR-P4-A1-30-000</v>
      </c>
      <c r="M23" t="str">
        <f t="shared" si="1"/>
        <v>BRIP4A130000</v>
      </c>
      <c r="N23" t="s">
        <v>1088</v>
      </c>
      <c r="O23" t="str">
        <f t="shared" si="2"/>
        <v>BRIP4A130000</v>
      </c>
      <c r="P23" s="95" t="e">
        <f>SUMIFS('[1]SCOPE BOOK'!$N:$N,'[1]SCOPE BOOK'!$J:$J,$O23)</f>
        <v>#VALUE!</v>
      </c>
    </row>
    <row r="24" spans="1:16" ht="15.6">
      <c r="A24" s="8" t="s">
        <v>726</v>
      </c>
      <c r="B24" s="8" t="s">
        <v>20</v>
      </c>
      <c r="C24" s="79">
        <v>30</v>
      </c>
      <c r="D24" s="76" t="s">
        <v>37</v>
      </c>
      <c r="E24" s="98" t="s">
        <v>643</v>
      </c>
      <c r="F24" s="14" t="str">
        <f t="shared" si="3"/>
        <v>A130010</v>
      </c>
      <c r="G24" s="15" t="s">
        <v>111</v>
      </c>
      <c r="H24" s="52">
        <v>5</v>
      </c>
      <c r="I24" s="67" t="s">
        <v>1089</v>
      </c>
      <c r="L24" s="67" t="str">
        <f t="shared" si="0"/>
        <v>BR-P4-A1-30-010</v>
      </c>
      <c r="M24" t="str">
        <f t="shared" si="1"/>
        <v>BRIP4A130010</v>
      </c>
      <c r="N24" t="s">
        <v>1090</v>
      </c>
      <c r="O24" t="str">
        <f t="shared" si="2"/>
        <v>BRIP4A130010</v>
      </c>
      <c r="P24" s="95" t="e">
        <f>SUMIFS('[1]SCOPE BOOK'!$N:$N,'[1]SCOPE BOOK'!$J:$J,$O24)</f>
        <v>#VALUE!</v>
      </c>
    </row>
    <row r="25" spans="1:16" ht="15.6">
      <c r="A25" s="8" t="s">
        <v>726</v>
      </c>
      <c r="B25" s="8" t="s">
        <v>20</v>
      </c>
      <c r="C25" s="79">
        <v>30</v>
      </c>
      <c r="D25" s="76" t="s">
        <v>37</v>
      </c>
      <c r="E25" s="98" t="s">
        <v>644</v>
      </c>
      <c r="F25" s="14" t="str">
        <f t="shared" si="3"/>
        <v>A130020</v>
      </c>
      <c r="G25" s="15" t="s">
        <v>116</v>
      </c>
      <c r="H25" s="52">
        <v>5</v>
      </c>
      <c r="I25" s="67" t="s">
        <v>1089</v>
      </c>
      <c r="L25" s="67" t="str">
        <f t="shared" si="0"/>
        <v>BR-P4-A1-30-020</v>
      </c>
      <c r="M25" t="str">
        <f t="shared" si="1"/>
        <v>BRIP4A130020</v>
      </c>
      <c r="N25" t="s">
        <v>1091</v>
      </c>
      <c r="O25" t="str">
        <f t="shared" si="2"/>
        <v>BRIP4A130020</v>
      </c>
      <c r="P25" s="95" t="e">
        <f>SUMIFS('[1]SCOPE BOOK'!$N:$N,'[1]SCOPE BOOK'!$J:$J,$O25)</f>
        <v>#VALUE!</v>
      </c>
    </row>
    <row r="26" spans="1:16" ht="15.6">
      <c r="A26" s="8" t="s">
        <v>726</v>
      </c>
      <c r="B26" s="8" t="s">
        <v>20</v>
      </c>
      <c r="C26" s="79">
        <v>30</v>
      </c>
      <c r="D26" s="76" t="s">
        <v>37</v>
      </c>
      <c r="E26" s="98" t="s">
        <v>645</v>
      </c>
      <c r="F26" s="14" t="str">
        <f t="shared" si="3"/>
        <v>A130030</v>
      </c>
      <c r="G26" s="15" t="s">
        <v>122</v>
      </c>
      <c r="H26" s="52">
        <v>5</v>
      </c>
      <c r="I26" s="67" t="s">
        <v>1089</v>
      </c>
      <c r="L26" s="67" t="str">
        <f t="shared" si="0"/>
        <v>BR-P4-A1-30-030</v>
      </c>
      <c r="M26" t="str">
        <f t="shared" si="1"/>
        <v>BRIP4A130030</v>
      </c>
      <c r="N26" t="s">
        <v>1092</v>
      </c>
      <c r="O26" t="str">
        <f t="shared" si="2"/>
        <v>BRIP4A130030</v>
      </c>
      <c r="P26" s="95" t="e">
        <f>SUMIFS('[1]SCOPE BOOK'!$N:$N,'[1]SCOPE BOOK'!$J:$J,$O26)</f>
        <v>#VALUE!</v>
      </c>
    </row>
    <row r="27" spans="1:16" ht="15.6">
      <c r="A27" s="8" t="s">
        <v>726</v>
      </c>
      <c r="B27" s="8" t="s">
        <v>20</v>
      </c>
      <c r="C27" s="79">
        <v>30</v>
      </c>
      <c r="D27" s="76" t="s">
        <v>37</v>
      </c>
      <c r="E27" s="98" t="s">
        <v>646</v>
      </c>
      <c r="F27" s="14" t="str">
        <f t="shared" si="3"/>
        <v>A130040</v>
      </c>
      <c r="G27" s="15" t="s">
        <v>128</v>
      </c>
      <c r="H27" s="52">
        <v>5</v>
      </c>
      <c r="I27" s="67" t="s">
        <v>1089</v>
      </c>
      <c r="L27" s="67" t="str">
        <f t="shared" si="0"/>
        <v>BR-P4-A1-30-040</v>
      </c>
      <c r="M27" t="str">
        <f t="shared" si="1"/>
        <v>BRIP4A130040</v>
      </c>
      <c r="N27" t="s">
        <v>1093</v>
      </c>
      <c r="O27" t="str">
        <f t="shared" si="2"/>
        <v>BRIP4A130040</v>
      </c>
      <c r="P27" s="95" t="e">
        <f>SUMIFS('[1]SCOPE BOOK'!$N:$N,'[1]SCOPE BOOK'!$J:$J,$O27)</f>
        <v>#VALUE!</v>
      </c>
    </row>
    <row r="28" spans="1:16" ht="15.6">
      <c r="A28" s="8" t="s">
        <v>726</v>
      </c>
      <c r="B28" s="8" t="s">
        <v>20</v>
      </c>
      <c r="C28" s="79">
        <v>30</v>
      </c>
      <c r="D28" s="76" t="s">
        <v>37</v>
      </c>
      <c r="E28" s="98" t="s">
        <v>647</v>
      </c>
      <c r="F28" s="14" t="str">
        <f t="shared" si="3"/>
        <v>A130050</v>
      </c>
      <c r="G28" s="15" t="s">
        <v>134</v>
      </c>
      <c r="H28" s="52">
        <v>5</v>
      </c>
      <c r="I28" s="67" t="s">
        <v>1089</v>
      </c>
      <c r="L28" s="67" t="str">
        <f t="shared" si="0"/>
        <v>BR-P4-A1-30-050</v>
      </c>
      <c r="M28" t="str">
        <f t="shared" si="1"/>
        <v>BRIP4A130050</v>
      </c>
      <c r="N28" t="s">
        <v>1094</v>
      </c>
      <c r="O28" t="str">
        <f t="shared" si="2"/>
        <v>BRIP4A130050</v>
      </c>
      <c r="P28" s="95" t="e">
        <f>SUMIFS('[1]SCOPE BOOK'!$N:$N,'[1]SCOPE BOOK'!$J:$J,$O28)</f>
        <v>#VALUE!</v>
      </c>
    </row>
    <row r="29" spans="1:16" ht="15.6">
      <c r="A29" s="8" t="s">
        <v>726</v>
      </c>
      <c r="B29" s="8" t="s">
        <v>20</v>
      </c>
      <c r="C29" s="79">
        <v>30</v>
      </c>
      <c r="D29" s="76" t="s">
        <v>37</v>
      </c>
      <c r="E29" s="98" t="s">
        <v>648</v>
      </c>
      <c r="F29" s="14" t="str">
        <f t="shared" si="3"/>
        <v>A130060</v>
      </c>
      <c r="G29" s="15" t="s">
        <v>139</v>
      </c>
      <c r="H29" s="52">
        <v>5</v>
      </c>
      <c r="I29" s="67" t="s">
        <v>1089</v>
      </c>
      <c r="L29" s="67" t="str">
        <f t="shared" si="0"/>
        <v>BR-P4-A1-30-060</v>
      </c>
      <c r="M29" t="str">
        <f t="shared" si="1"/>
        <v>BRIP4A130060</v>
      </c>
      <c r="N29" t="s">
        <v>1095</v>
      </c>
      <c r="O29" t="str">
        <f t="shared" si="2"/>
        <v>BRIP4A130060</v>
      </c>
      <c r="P29" s="95" t="e">
        <f>SUMIFS('[1]SCOPE BOOK'!$N:$N,'[1]SCOPE BOOK'!$J:$J,$O29)</f>
        <v>#VALUE!</v>
      </c>
    </row>
    <row r="30" spans="1:16" ht="15.6">
      <c r="A30" s="8" t="s">
        <v>726</v>
      </c>
      <c r="B30" s="8" t="s">
        <v>20</v>
      </c>
      <c r="C30" s="79">
        <v>30</v>
      </c>
      <c r="D30" s="76" t="s">
        <v>37</v>
      </c>
      <c r="E30" s="98" t="s">
        <v>649</v>
      </c>
      <c r="F30" s="14" t="str">
        <f t="shared" si="3"/>
        <v>A130070</v>
      </c>
      <c r="G30" s="15" t="s">
        <v>144</v>
      </c>
      <c r="H30" s="52">
        <v>5</v>
      </c>
      <c r="I30" s="67" t="s">
        <v>1089</v>
      </c>
      <c r="L30" s="67" t="str">
        <f t="shared" si="0"/>
        <v>BR-P4-A1-30-070</v>
      </c>
      <c r="M30" t="str">
        <f t="shared" si="1"/>
        <v>BRIP4A130070</v>
      </c>
      <c r="N30" t="s">
        <v>1096</v>
      </c>
      <c r="O30" t="str">
        <f t="shared" si="2"/>
        <v>BRIP4A130070</v>
      </c>
      <c r="P30" s="95" t="e">
        <f>SUMIFS('[1]SCOPE BOOK'!$N:$N,'[1]SCOPE BOOK'!$J:$J,$O30)</f>
        <v>#VALUE!</v>
      </c>
    </row>
    <row r="31" spans="1:16" ht="15.6">
      <c r="A31" s="8" t="s">
        <v>726</v>
      </c>
      <c r="B31" s="8" t="s">
        <v>20</v>
      </c>
      <c r="C31" s="79">
        <v>30</v>
      </c>
      <c r="D31" s="76" t="s">
        <v>37</v>
      </c>
      <c r="E31" s="98" t="s">
        <v>650</v>
      </c>
      <c r="F31" s="14" t="str">
        <f t="shared" si="3"/>
        <v>A130080</v>
      </c>
      <c r="G31" s="15" t="s">
        <v>149</v>
      </c>
      <c r="H31" s="52">
        <v>5</v>
      </c>
      <c r="I31" s="67" t="s">
        <v>1089</v>
      </c>
      <c r="L31" s="67" t="str">
        <f t="shared" si="0"/>
        <v>BR-P4-A1-30-080</v>
      </c>
      <c r="M31" t="str">
        <f t="shared" si="1"/>
        <v>BRIP4A130080</v>
      </c>
      <c r="N31" t="s">
        <v>1097</v>
      </c>
      <c r="O31" t="str">
        <f t="shared" si="2"/>
        <v>BRIP4A130080</v>
      </c>
      <c r="P31" s="95" t="e">
        <f>SUMIFS('[1]SCOPE BOOK'!$N:$N,'[1]SCOPE BOOK'!$J:$J,$O31)</f>
        <v>#VALUE!</v>
      </c>
    </row>
    <row r="32" spans="1:16" ht="15.6">
      <c r="A32" s="8" t="s">
        <v>726</v>
      </c>
      <c r="B32" s="8" t="s">
        <v>20</v>
      </c>
      <c r="C32" s="79">
        <v>40</v>
      </c>
      <c r="D32" s="76" t="s">
        <v>43</v>
      </c>
      <c r="E32" s="97" t="s">
        <v>641</v>
      </c>
      <c r="F32" s="77" t="str">
        <f t="shared" si="3"/>
        <v>A140000</v>
      </c>
      <c r="G32" s="78" t="s">
        <v>43</v>
      </c>
      <c r="H32" s="79">
        <v>4</v>
      </c>
      <c r="I32" s="169"/>
      <c r="J32" s="169"/>
      <c r="L32" s="169" t="str">
        <f t="shared" si="0"/>
        <v>BR-P4-A1-40-000</v>
      </c>
      <c r="M32" t="str">
        <f t="shared" si="1"/>
        <v>BRIP4A140000</v>
      </c>
      <c r="N32" t="s">
        <v>1098</v>
      </c>
      <c r="O32" t="str">
        <f t="shared" si="2"/>
        <v>BRIP4A140000</v>
      </c>
      <c r="P32" s="95" t="e">
        <f>SUMIFS('[1]SCOPE BOOK'!$N:$N,'[1]SCOPE BOOK'!$J:$J,$O32)</f>
        <v>#VALUE!</v>
      </c>
    </row>
    <row r="33" spans="1:16" ht="15.6">
      <c r="A33" s="8" t="s">
        <v>726</v>
      </c>
      <c r="B33" s="8" t="s">
        <v>20</v>
      </c>
      <c r="C33" s="79">
        <v>40</v>
      </c>
      <c r="D33" s="76" t="s">
        <v>43</v>
      </c>
      <c r="E33" s="98" t="s">
        <v>643</v>
      </c>
      <c r="F33" s="14" t="str">
        <f t="shared" si="3"/>
        <v>A140010</v>
      </c>
      <c r="G33" s="15" t="s">
        <v>154</v>
      </c>
      <c r="H33" s="52">
        <v>5</v>
      </c>
      <c r="I33" s="67" t="s">
        <v>1068</v>
      </c>
      <c r="L33" s="67" t="str">
        <f t="shared" si="0"/>
        <v>BR-P4-A1-40-010</v>
      </c>
      <c r="M33" t="str">
        <f t="shared" si="1"/>
        <v>BRIP4A140010</v>
      </c>
      <c r="N33" t="s">
        <v>1099</v>
      </c>
      <c r="O33" t="str">
        <f t="shared" si="2"/>
        <v>BRIP4A140010</v>
      </c>
      <c r="P33" s="95" t="e">
        <f>SUMIFS('[1]SCOPE BOOK'!$N:$N,'[1]SCOPE BOOK'!$J:$J,$O33)</f>
        <v>#VALUE!</v>
      </c>
    </row>
    <row r="34" spans="1:16" ht="15.6">
      <c r="A34" s="8" t="s">
        <v>726</v>
      </c>
      <c r="B34" s="8" t="s">
        <v>20</v>
      </c>
      <c r="C34" s="79">
        <v>40</v>
      </c>
      <c r="D34" s="76" t="s">
        <v>43</v>
      </c>
      <c r="E34" s="98" t="s">
        <v>644</v>
      </c>
      <c r="F34" s="14" t="str">
        <f t="shared" si="3"/>
        <v>A140020</v>
      </c>
      <c r="G34" s="15" t="s">
        <v>159</v>
      </c>
      <c r="H34" s="52">
        <v>5</v>
      </c>
      <c r="I34" s="67" t="s">
        <v>1068</v>
      </c>
      <c r="L34" s="67" t="str">
        <f t="shared" si="0"/>
        <v>BR-P4-A1-40-020</v>
      </c>
      <c r="M34" t="str">
        <f t="shared" si="1"/>
        <v>BRIP4A140020</v>
      </c>
      <c r="N34" t="s">
        <v>1100</v>
      </c>
      <c r="O34" t="str">
        <f t="shared" si="2"/>
        <v>BRIP4A140020</v>
      </c>
      <c r="P34" s="95" t="e">
        <f>SUMIFS('[1]SCOPE BOOK'!$N:$N,'[1]SCOPE BOOK'!$J:$J,$O34)</f>
        <v>#VALUE!</v>
      </c>
    </row>
    <row r="35" spans="1:16" ht="15.6">
      <c r="A35" s="8" t="s">
        <v>726</v>
      </c>
      <c r="B35" s="8" t="s">
        <v>20</v>
      </c>
      <c r="C35" s="79">
        <v>40</v>
      </c>
      <c r="D35" s="76" t="s">
        <v>43</v>
      </c>
      <c r="E35" s="98" t="s">
        <v>645</v>
      </c>
      <c r="F35" s="14" t="str">
        <f t="shared" si="3"/>
        <v>A140030</v>
      </c>
      <c r="G35" s="15" t="s">
        <v>164</v>
      </c>
      <c r="H35" s="52">
        <v>5</v>
      </c>
      <c r="I35" s="67" t="s">
        <v>1068</v>
      </c>
      <c r="L35" s="67" t="str">
        <f t="shared" si="0"/>
        <v>BR-P4-A1-40-030</v>
      </c>
      <c r="M35" t="str">
        <f t="shared" si="1"/>
        <v>BRIP4A140030</v>
      </c>
      <c r="N35" t="s">
        <v>1101</v>
      </c>
      <c r="O35" t="str">
        <f t="shared" si="2"/>
        <v>BRIP4A140030</v>
      </c>
      <c r="P35" s="95" t="e">
        <f>SUMIFS('[1]SCOPE BOOK'!$N:$N,'[1]SCOPE BOOK'!$J:$J,$O35)</f>
        <v>#VALUE!</v>
      </c>
    </row>
    <row r="36" spans="1:16" ht="15.6">
      <c r="A36" s="8" t="s">
        <v>726</v>
      </c>
      <c r="B36" s="8" t="s">
        <v>20</v>
      </c>
      <c r="C36" s="79">
        <v>40</v>
      </c>
      <c r="D36" s="76" t="s">
        <v>43</v>
      </c>
      <c r="E36" s="98" t="s">
        <v>646</v>
      </c>
      <c r="F36" s="14" t="str">
        <f t="shared" si="3"/>
        <v>A140040</v>
      </c>
      <c r="G36" s="15" t="s">
        <v>168</v>
      </c>
      <c r="H36" s="52">
        <v>5</v>
      </c>
      <c r="I36" s="67" t="s">
        <v>1068</v>
      </c>
      <c r="L36" s="67" t="str">
        <f t="shared" si="0"/>
        <v>BR-P4-A1-40-040</v>
      </c>
      <c r="M36" t="str">
        <f t="shared" si="1"/>
        <v>BRIP4A140040</v>
      </c>
      <c r="N36" t="s">
        <v>1102</v>
      </c>
      <c r="O36" t="str">
        <f t="shared" si="2"/>
        <v>BRIP4A140040</v>
      </c>
      <c r="P36" s="95" t="e">
        <f>SUMIFS('[1]SCOPE BOOK'!$N:$N,'[1]SCOPE BOOK'!$J:$J,$O36)</f>
        <v>#VALUE!</v>
      </c>
    </row>
    <row r="37" spans="1:16" ht="15.6">
      <c r="A37" s="8" t="s">
        <v>726</v>
      </c>
      <c r="B37" s="8" t="s">
        <v>20</v>
      </c>
      <c r="C37" s="79">
        <v>40</v>
      </c>
      <c r="D37" s="76" t="s">
        <v>43</v>
      </c>
      <c r="E37" s="98" t="s">
        <v>647</v>
      </c>
      <c r="F37" s="14" t="str">
        <f t="shared" si="3"/>
        <v>A140050</v>
      </c>
      <c r="G37" s="15" t="s">
        <v>172</v>
      </c>
      <c r="H37" s="52">
        <v>5</v>
      </c>
      <c r="I37" s="67" t="s">
        <v>1068</v>
      </c>
      <c r="L37" s="67" t="str">
        <f t="shared" si="0"/>
        <v>BR-P4-A1-40-050</v>
      </c>
      <c r="M37" t="str">
        <f t="shared" si="1"/>
        <v>BRIP4A140050</v>
      </c>
      <c r="N37" t="s">
        <v>1103</v>
      </c>
      <c r="O37" t="str">
        <f t="shared" si="2"/>
        <v>BRIP4A140050</v>
      </c>
      <c r="P37" s="95" t="e">
        <f>SUMIFS('[1]SCOPE BOOK'!$N:$N,'[1]SCOPE BOOK'!$J:$J,$O37)</f>
        <v>#VALUE!</v>
      </c>
    </row>
    <row r="38" spans="1:16" ht="15.6">
      <c r="A38" s="8" t="s">
        <v>726</v>
      </c>
      <c r="B38" s="8" t="s">
        <v>20</v>
      </c>
      <c r="C38" s="79">
        <v>40</v>
      </c>
      <c r="D38" s="76" t="s">
        <v>43</v>
      </c>
      <c r="E38" s="98" t="s">
        <v>648</v>
      </c>
      <c r="F38" s="14" t="str">
        <f t="shared" si="3"/>
        <v>A140060</v>
      </c>
      <c r="G38" s="15" t="s">
        <v>177</v>
      </c>
      <c r="H38" s="52">
        <v>5</v>
      </c>
      <c r="I38" s="67" t="s">
        <v>1068</v>
      </c>
      <c r="L38" s="67" t="str">
        <f t="shared" si="0"/>
        <v>BR-P4-A1-40-060</v>
      </c>
      <c r="M38" t="str">
        <f t="shared" si="1"/>
        <v>BRIP4A140060</v>
      </c>
      <c r="N38" t="s">
        <v>1104</v>
      </c>
      <c r="O38" t="str">
        <f t="shared" si="2"/>
        <v>BRIP4A140060</v>
      </c>
      <c r="P38" s="95" t="e">
        <f>SUMIFS('[1]SCOPE BOOK'!$N:$N,'[1]SCOPE BOOK'!$J:$J,$O38)</f>
        <v>#VALUE!</v>
      </c>
    </row>
    <row r="39" spans="1:16" ht="15.6">
      <c r="A39" s="8" t="s">
        <v>726</v>
      </c>
      <c r="B39" s="8" t="s">
        <v>20</v>
      </c>
      <c r="C39" s="79">
        <v>40</v>
      </c>
      <c r="D39" s="76" t="s">
        <v>43</v>
      </c>
      <c r="E39" s="98" t="s">
        <v>649</v>
      </c>
      <c r="F39" s="14" t="str">
        <f t="shared" si="3"/>
        <v>A140070</v>
      </c>
      <c r="G39" s="15" t="s">
        <v>181</v>
      </c>
      <c r="H39" s="52">
        <v>5</v>
      </c>
      <c r="I39" s="67" t="s">
        <v>1068</v>
      </c>
      <c r="L39" s="67" t="str">
        <f t="shared" si="0"/>
        <v>BR-P4-A1-40-070</v>
      </c>
      <c r="M39" t="str">
        <f t="shared" si="1"/>
        <v>BRIP4A140070</v>
      </c>
      <c r="N39" t="s">
        <v>1105</v>
      </c>
      <c r="O39" t="str">
        <f t="shared" si="2"/>
        <v>BRIP4A140070</v>
      </c>
      <c r="P39" s="95" t="e">
        <f>SUMIFS('[1]SCOPE BOOK'!$N:$N,'[1]SCOPE BOOK'!$J:$J,$O39)</f>
        <v>#VALUE!</v>
      </c>
    </row>
    <row r="40" spans="1:16" ht="15.6">
      <c r="A40" s="8" t="s">
        <v>726</v>
      </c>
      <c r="B40" s="8" t="s">
        <v>20</v>
      </c>
      <c r="C40" s="79">
        <v>40</v>
      </c>
      <c r="D40" s="76" t="s">
        <v>43</v>
      </c>
      <c r="E40" s="98" t="s">
        <v>650</v>
      </c>
      <c r="F40" s="14" t="str">
        <f t="shared" si="3"/>
        <v>A140080</v>
      </c>
      <c r="G40" s="15" t="s">
        <v>186</v>
      </c>
      <c r="H40" s="52">
        <v>5</v>
      </c>
      <c r="I40" s="67" t="s">
        <v>1068</v>
      </c>
      <c r="L40" s="67" t="str">
        <f t="shared" si="0"/>
        <v>BR-P4-A1-40-080</v>
      </c>
      <c r="M40" t="str">
        <f t="shared" si="1"/>
        <v>BRIP4A140080</v>
      </c>
      <c r="N40" t="s">
        <v>1106</v>
      </c>
      <c r="O40" t="str">
        <f t="shared" si="2"/>
        <v>BRIP4A140080</v>
      </c>
      <c r="P40" s="95" t="e">
        <f>SUMIFS('[1]SCOPE BOOK'!$N:$N,'[1]SCOPE BOOK'!$J:$J,$O40)</f>
        <v>#VALUE!</v>
      </c>
    </row>
    <row r="41" spans="1:16" ht="15.6">
      <c r="A41" s="8" t="s">
        <v>726</v>
      </c>
      <c r="B41" s="8" t="s">
        <v>20</v>
      </c>
      <c r="C41" s="79">
        <v>40</v>
      </c>
      <c r="D41" s="76" t="s">
        <v>43</v>
      </c>
      <c r="E41" s="98" t="s">
        <v>651</v>
      </c>
      <c r="F41" s="14" t="str">
        <f t="shared" si="3"/>
        <v>A140090</v>
      </c>
      <c r="G41" s="15" t="s">
        <v>190</v>
      </c>
      <c r="H41" s="52">
        <v>5</v>
      </c>
      <c r="I41" s="67" t="s">
        <v>1068</v>
      </c>
      <c r="L41" s="67" t="str">
        <f t="shared" si="0"/>
        <v>BR-P4-A1-40-090</v>
      </c>
      <c r="M41" t="str">
        <f t="shared" si="1"/>
        <v>BRIP4A140090</v>
      </c>
      <c r="N41" t="s">
        <v>1107</v>
      </c>
      <c r="O41" t="str">
        <f t="shared" si="2"/>
        <v>BRIP4A140090</v>
      </c>
      <c r="P41" s="95" t="e">
        <f>SUMIFS('[1]SCOPE BOOK'!$N:$N,'[1]SCOPE BOOK'!$J:$J,$O41)</f>
        <v>#VALUE!</v>
      </c>
    </row>
    <row r="42" spans="1:16" ht="15.6">
      <c r="A42" s="8" t="s">
        <v>726</v>
      </c>
      <c r="B42" s="8" t="s">
        <v>20</v>
      </c>
      <c r="C42" s="79">
        <v>40</v>
      </c>
      <c r="D42" s="76" t="s">
        <v>43</v>
      </c>
      <c r="E42" s="98" t="s">
        <v>652</v>
      </c>
      <c r="F42" s="14" t="str">
        <f t="shared" si="3"/>
        <v>A140100</v>
      </c>
      <c r="G42" s="15" t="s">
        <v>193</v>
      </c>
      <c r="H42" s="52">
        <v>5</v>
      </c>
      <c r="I42" s="67" t="s">
        <v>1076</v>
      </c>
      <c r="L42" s="67" t="str">
        <f t="shared" si="0"/>
        <v>BR-P4-A1-40-100</v>
      </c>
      <c r="M42" t="str">
        <f t="shared" si="1"/>
        <v>BRIP4A140100</v>
      </c>
      <c r="N42" t="s">
        <v>1108</v>
      </c>
      <c r="O42" t="str">
        <f t="shared" si="2"/>
        <v>BRIP4A140100</v>
      </c>
      <c r="P42" s="95" t="e">
        <f>SUMIFS('[1]SCOPE BOOK'!$N:$N,'[1]SCOPE BOOK'!$J:$J,$O42)</f>
        <v>#VALUE!</v>
      </c>
    </row>
    <row r="43" spans="1:16" ht="15.6">
      <c r="A43" s="8" t="s">
        <v>726</v>
      </c>
      <c r="B43" s="8" t="s">
        <v>20</v>
      </c>
      <c r="C43" s="79">
        <v>40</v>
      </c>
      <c r="D43" s="76" t="s">
        <v>43</v>
      </c>
      <c r="E43" s="98" t="s">
        <v>658</v>
      </c>
      <c r="F43" s="14" t="str">
        <f t="shared" si="3"/>
        <v>A140110</v>
      </c>
      <c r="G43" s="15" t="s">
        <v>197</v>
      </c>
      <c r="H43" s="52">
        <v>5</v>
      </c>
      <c r="I43" s="67" t="s">
        <v>1068</v>
      </c>
      <c r="L43" s="67" t="str">
        <f t="shared" si="0"/>
        <v>BR-P4-A1-40-110</v>
      </c>
      <c r="M43" t="str">
        <f t="shared" si="1"/>
        <v>BRIP4A140110</v>
      </c>
      <c r="N43" t="s">
        <v>1109</v>
      </c>
      <c r="O43" t="str">
        <f t="shared" si="2"/>
        <v>BRIP4A140110</v>
      </c>
      <c r="P43" s="95" t="e">
        <f>SUMIFS('[1]SCOPE BOOK'!$N:$N,'[1]SCOPE BOOK'!$J:$J,$O43)</f>
        <v>#VALUE!</v>
      </c>
    </row>
    <row r="44" spans="1:16" ht="15.6">
      <c r="A44" s="8" t="s">
        <v>726</v>
      </c>
      <c r="B44" s="8" t="s">
        <v>20</v>
      </c>
      <c r="C44" s="79">
        <v>40</v>
      </c>
      <c r="D44" s="76" t="s">
        <v>43</v>
      </c>
      <c r="E44" s="98" t="s">
        <v>659</v>
      </c>
      <c r="F44" s="14" t="str">
        <f t="shared" si="3"/>
        <v>A140120</v>
      </c>
      <c r="G44" s="15" t="s">
        <v>200</v>
      </c>
      <c r="H44" s="52">
        <v>5</v>
      </c>
      <c r="I44" s="67" t="s">
        <v>1110</v>
      </c>
      <c r="L44" s="67" t="str">
        <f t="shared" si="0"/>
        <v>BR-P4-A1-40-120</v>
      </c>
      <c r="M44" t="str">
        <f t="shared" si="1"/>
        <v>BRIP4A140120</v>
      </c>
      <c r="N44" t="s">
        <v>1111</v>
      </c>
      <c r="O44" t="str">
        <f t="shared" si="2"/>
        <v>BRIP4A140120</v>
      </c>
      <c r="P44" s="95" t="e">
        <f>SUMIFS('[1]SCOPE BOOK'!$N:$N,'[1]SCOPE BOOK'!$J:$J,$O44)</f>
        <v>#VALUE!</v>
      </c>
    </row>
    <row r="45" spans="1:16" ht="15.6">
      <c r="A45" s="8" t="s">
        <v>726</v>
      </c>
      <c r="B45" s="8" t="s">
        <v>20</v>
      </c>
      <c r="C45" s="79">
        <v>40</v>
      </c>
      <c r="D45" s="76" t="s">
        <v>43</v>
      </c>
      <c r="E45" s="98" t="s">
        <v>660</v>
      </c>
      <c r="F45" s="14" t="str">
        <f t="shared" si="3"/>
        <v>A140130</v>
      </c>
      <c r="G45" s="15" t="s">
        <v>205</v>
      </c>
      <c r="H45" s="52">
        <v>5</v>
      </c>
      <c r="I45" s="67" t="s">
        <v>1068</v>
      </c>
      <c r="L45" s="67" t="str">
        <f t="shared" si="0"/>
        <v>BR-P4-A1-40-130</v>
      </c>
      <c r="M45" t="str">
        <f t="shared" si="1"/>
        <v>BRIP4A140130</v>
      </c>
      <c r="N45" t="s">
        <v>1112</v>
      </c>
      <c r="O45" t="str">
        <f t="shared" si="2"/>
        <v>BRIP4A140130</v>
      </c>
      <c r="P45" s="95" t="e">
        <f>SUMIFS('[1]SCOPE BOOK'!$N:$N,'[1]SCOPE BOOK'!$J:$J,$O45)</f>
        <v>#VALUE!</v>
      </c>
    </row>
    <row r="46" spans="1:16" ht="15.6">
      <c r="A46" s="8" t="s">
        <v>726</v>
      </c>
      <c r="B46" s="8" t="s">
        <v>20</v>
      </c>
      <c r="C46" s="79">
        <v>40</v>
      </c>
      <c r="D46" s="76" t="s">
        <v>43</v>
      </c>
      <c r="E46" s="98" t="s">
        <v>661</v>
      </c>
      <c r="F46" s="14" t="str">
        <f t="shared" si="3"/>
        <v>A140140</v>
      </c>
      <c r="G46" s="15" t="s">
        <v>209</v>
      </c>
      <c r="H46" s="52">
        <v>5</v>
      </c>
      <c r="I46" s="67" t="s">
        <v>1110</v>
      </c>
      <c r="L46" s="67" t="str">
        <f t="shared" si="0"/>
        <v>BR-P4-A1-40-140</v>
      </c>
      <c r="M46" t="str">
        <f t="shared" si="1"/>
        <v>BRIP4A140140</v>
      </c>
      <c r="N46" t="s">
        <v>1113</v>
      </c>
      <c r="O46" t="str">
        <f t="shared" si="2"/>
        <v>BRIP4A140140</v>
      </c>
      <c r="P46" s="95" t="e">
        <f>SUMIFS('[1]SCOPE BOOK'!$N:$N,'[1]SCOPE BOOK'!$J:$J,$O46)</f>
        <v>#VALUE!</v>
      </c>
    </row>
    <row r="47" spans="1:16" ht="15.6">
      <c r="A47" s="8" t="s">
        <v>726</v>
      </c>
      <c r="B47" s="8" t="s">
        <v>20</v>
      </c>
      <c r="C47" s="79">
        <v>50</v>
      </c>
      <c r="D47" s="76" t="s">
        <v>49</v>
      </c>
      <c r="E47" s="97" t="s">
        <v>641</v>
      </c>
      <c r="F47" s="77" t="str">
        <f t="shared" si="3"/>
        <v>A150000</v>
      </c>
      <c r="G47" s="78" t="s">
        <v>49</v>
      </c>
      <c r="H47" s="79">
        <v>4</v>
      </c>
      <c r="I47" s="169"/>
      <c r="J47" s="169"/>
      <c r="L47" s="169" t="str">
        <f t="shared" si="0"/>
        <v>BR-P4-A1-50-000</v>
      </c>
      <c r="M47" t="str">
        <f t="shared" si="1"/>
        <v>BRIP4A150000</v>
      </c>
      <c r="N47" t="s">
        <v>1114</v>
      </c>
      <c r="O47" t="str">
        <f t="shared" si="2"/>
        <v>BRIP4A150000</v>
      </c>
      <c r="P47" s="95" t="e">
        <f>SUMIFS('[1]SCOPE BOOK'!$N:$N,'[1]SCOPE BOOK'!$J:$J,$O47)</f>
        <v>#VALUE!</v>
      </c>
    </row>
    <row r="48" spans="1:16" ht="15.6">
      <c r="A48" s="8" t="s">
        <v>726</v>
      </c>
      <c r="B48" s="8" t="s">
        <v>20</v>
      </c>
      <c r="C48" s="79">
        <v>50</v>
      </c>
      <c r="D48" s="76" t="s">
        <v>49</v>
      </c>
      <c r="E48" s="98" t="s">
        <v>643</v>
      </c>
      <c r="F48" s="14" t="str">
        <f t="shared" si="3"/>
        <v>A150010</v>
      </c>
      <c r="G48" s="15" t="s">
        <v>213</v>
      </c>
      <c r="H48" s="52">
        <v>5</v>
      </c>
      <c r="I48" s="67" t="s">
        <v>1070</v>
      </c>
      <c r="L48" s="67" t="str">
        <f t="shared" si="0"/>
        <v>BR-P4-A1-50-010</v>
      </c>
      <c r="M48" t="str">
        <f t="shared" si="1"/>
        <v>BRIP4A150010</v>
      </c>
      <c r="N48" t="s">
        <v>1115</v>
      </c>
      <c r="O48" t="str">
        <f t="shared" si="2"/>
        <v>BRIP4A150010</v>
      </c>
      <c r="P48" s="95" t="e">
        <f>SUMIFS('[1]SCOPE BOOK'!$N:$N,'[1]SCOPE BOOK'!$J:$J,$O48)</f>
        <v>#VALUE!</v>
      </c>
    </row>
    <row r="49" spans="1:16" ht="15.6">
      <c r="A49" s="8" t="s">
        <v>726</v>
      </c>
      <c r="B49" s="8" t="s">
        <v>20</v>
      </c>
      <c r="C49" s="79">
        <v>50</v>
      </c>
      <c r="D49" s="76" t="s">
        <v>49</v>
      </c>
      <c r="E49" s="98" t="s">
        <v>644</v>
      </c>
      <c r="F49" s="14" t="str">
        <f t="shared" si="3"/>
        <v>A150020</v>
      </c>
      <c r="G49" s="15" t="s">
        <v>218</v>
      </c>
      <c r="H49" s="52">
        <v>5</v>
      </c>
      <c r="I49" s="67" t="s">
        <v>1070</v>
      </c>
      <c r="L49" s="67" t="str">
        <f t="shared" si="0"/>
        <v>BR-P4-A1-50-020</v>
      </c>
      <c r="M49" t="str">
        <f t="shared" si="1"/>
        <v>BRIP4A150020</v>
      </c>
      <c r="N49" t="s">
        <v>1116</v>
      </c>
      <c r="O49" t="str">
        <f t="shared" si="2"/>
        <v>BRIP4A150020</v>
      </c>
      <c r="P49" s="95" t="e">
        <f>SUMIFS('[1]SCOPE BOOK'!$N:$N,'[1]SCOPE BOOK'!$J:$J,$O49)</f>
        <v>#VALUE!</v>
      </c>
    </row>
    <row r="50" spans="1:16" ht="15.6">
      <c r="A50" s="8" t="s">
        <v>726</v>
      </c>
      <c r="B50" s="8" t="s">
        <v>20</v>
      </c>
      <c r="C50" s="79">
        <v>50</v>
      </c>
      <c r="D50" s="76" t="s">
        <v>49</v>
      </c>
      <c r="E50" s="98" t="s">
        <v>645</v>
      </c>
      <c r="F50" s="14" t="str">
        <f t="shared" si="3"/>
        <v>A150030</v>
      </c>
      <c r="G50" s="15" t="s">
        <v>223</v>
      </c>
      <c r="H50" s="52">
        <v>5</v>
      </c>
      <c r="I50" s="67" t="s">
        <v>1070</v>
      </c>
      <c r="L50" s="67" t="str">
        <f t="shared" si="0"/>
        <v>BR-P4-A1-50-030</v>
      </c>
      <c r="M50" t="str">
        <f t="shared" si="1"/>
        <v>BRIP4A150030</v>
      </c>
      <c r="N50" t="s">
        <v>1117</v>
      </c>
      <c r="O50" t="str">
        <f t="shared" si="2"/>
        <v>BRIP4A150030</v>
      </c>
      <c r="P50" s="95" t="e">
        <f>SUMIFS('[1]SCOPE BOOK'!$N:$N,'[1]SCOPE BOOK'!$J:$J,$O50)</f>
        <v>#VALUE!</v>
      </c>
    </row>
    <row r="51" spans="1:16" ht="15.6">
      <c r="A51" s="8" t="s">
        <v>726</v>
      </c>
      <c r="B51" s="8" t="s">
        <v>20</v>
      </c>
      <c r="C51" s="79">
        <v>50</v>
      </c>
      <c r="D51" s="76" t="s">
        <v>49</v>
      </c>
      <c r="E51" s="98" t="s">
        <v>646</v>
      </c>
      <c r="F51" s="14" t="str">
        <f t="shared" si="3"/>
        <v>A150040</v>
      </c>
      <c r="G51" s="15" t="s">
        <v>227</v>
      </c>
      <c r="H51" s="52">
        <v>5</v>
      </c>
      <c r="I51" s="67" t="s">
        <v>1070</v>
      </c>
      <c r="L51" s="67" t="str">
        <f t="shared" si="0"/>
        <v>BR-P4-A1-50-040</v>
      </c>
      <c r="M51" t="str">
        <f t="shared" si="1"/>
        <v>BRIP4A150040</v>
      </c>
      <c r="N51" t="s">
        <v>1118</v>
      </c>
      <c r="O51" t="str">
        <f t="shared" si="2"/>
        <v>BRIP4A150040</v>
      </c>
      <c r="P51" s="95" t="e">
        <f>SUMIFS('[1]SCOPE BOOK'!$N:$N,'[1]SCOPE BOOK'!$J:$J,$O51)</f>
        <v>#VALUE!</v>
      </c>
    </row>
    <row r="52" spans="1:16" ht="15.6">
      <c r="A52" s="8" t="s">
        <v>726</v>
      </c>
      <c r="B52" s="8" t="s">
        <v>20</v>
      </c>
      <c r="C52" s="79">
        <v>50</v>
      </c>
      <c r="D52" s="76" t="s">
        <v>49</v>
      </c>
      <c r="E52" s="98" t="s">
        <v>647</v>
      </c>
      <c r="F52" s="14" t="str">
        <f t="shared" si="3"/>
        <v>A150050</v>
      </c>
      <c r="G52" s="15" t="s">
        <v>231</v>
      </c>
      <c r="H52" s="52">
        <v>5</v>
      </c>
      <c r="I52" s="67" t="s">
        <v>1074</v>
      </c>
      <c r="L52" s="67" t="str">
        <f t="shared" si="0"/>
        <v>BR-P4-A1-50-050</v>
      </c>
      <c r="M52" t="str">
        <f t="shared" si="1"/>
        <v>BRIP4A150050</v>
      </c>
      <c r="N52" t="s">
        <v>1119</v>
      </c>
      <c r="O52" t="str">
        <f t="shared" si="2"/>
        <v>BRIP4A150050</v>
      </c>
      <c r="P52" s="95" t="e">
        <f>SUMIFS('[1]SCOPE BOOK'!$N:$N,'[1]SCOPE BOOK'!$J:$J,$O52)</f>
        <v>#VALUE!</v>
      </c>
    </row>
    <row r="53" spans="1:16" ht="15.6">
      <c r="A53" s="8" t="s">
        <v>726</v>
      </c>
      <c r="B53" s="8" t="s">
        <v>20</v>
      </c>
      <c r="C53" s="79">
        <v>50</v>
      </c>
      <c r="D53" s="76" t="s">
        <v>49</v>
      </c>
      <c r="E53" s="98" t="s">
        <v>648</v>
      </c>
      <c r="F53" s="14" t="str">
        <f t="shared" si="3"/>
        <v>A150060</v>
      </c>
      <c r="G53" s="15" t="s">
        <v>236</v>
      </c>
      <c r="H53" s="52">
        <v>5</v>
      </c>
      <c r="I53" s="67" t="s">
        <v>1074</v>
      </c>
      <c r="L53" s="67" t="str">
        <f t="shared" si="0"/>
        <v>BR-P4-A1-50-060</v>
      </c>
      <c r="M53" t="str">
        <f t="shared" si="1"/>
        <v>BRIP4A150060</v>
      </c>
      <c r="N53" t="s">
        <v>1120</v>
      </c>
      <c r="O53" t="str">
        <f t="shared" si="2"/>
        <v>BRIP4A150060</v>
      </c>
      <c r="P53" s="95" t="e">
        <f>SUMIFS('[1]SCOPE BOOK'!$N:$N,'[1]SCOPE BOOK'!$J:$J,$O53)</f>
        <v>#VALUE!</v>
      </c>
    </row>
    <row r="54" spans="1:16" ht="15.6">
      <c r="A54" s="8" t="s">
        <v>726</v>
      </c>
      <c r="B54" s="8" t="s">
        <v>20</v>
      </c>
      <c r="C54" s="79">
        <v>50</v>
      </c>
      <c r="D54" s="76" t="s">
        <v>49</v>
      </c>
      <c r="E54" s="98" t="s">
        <v>649</v>
      </c>
      <c r="F54" s="14" t="str">
        <f t="shared" si="3"/>
        <v>A150070</v>
      </c>
      <c r="G54" s="15" t="s">
        <v>239</v>
      </c>
      <c r="H54" s="52">
        <v>5</v>
      </c>
      <c r="I54" s="67" t="s">
        <v>1074</v>
      </c>
      <c r="L54" s="67" t="str">
        <f t="shared" si="0"/>
        <v>BR-P4-A1-50-070</v>
      </c>
      <c r="M54" t="str">
        <f t="shared" si="1"/>
        <v>BRIP4A150070</v>
      </c>
      <c r="N54" t="s">
        <v>1121</v>
      </c>
      <c r="O54" t="str">
        <f t="shared" si="2"/>
        <v>BRIP4A150070</v>
      </c>
      <c r="P54" s="95" t="e">
        <f>SUMIFS('[1]SCOPE BOOK'!$N:$N,'[1]SCOPE BOOK'!$J:$J,$O54)</f>
        <v>#VALUE!</v>
      </c>
    </row>
    <row r="55" spans="1:16" ht="15.6">
      <c r="A55" s="8" t="s">
        <v>726</v>
      </c>
      <c r="B55" s="8" t="s">
        <v>20</v>
      </c>
      <c r="C55" s="79">
        <v>50</v>
      </c>
      <c r="D55" s="76" t="s">
        <v>49</v>
      </c>
      <c r="E55" s="98" t="s">
        <v>650</v>
      </c>
      <c r="F55" s="14" t="str">
        <f t="shared" si="3"/>
        <v>A150080</v>
      </c>
      <c r="G55" s="15" t="s">
        <v>242</v>
      </c>
      <c r="H55" s="52">
        <v>5</v>
      </c>
      <c r="I55" s="67" t="s">
        <v>1074</v>
      </c>
      <c r="L55" s="67" t="str">
        <f t="shared" si="0"/>
        <v>BR-P4-A1-50-080</v>
      </c>
      <c r="M55" t="str">
        <f t="shared" si="1"/>
        <v>BRIP4A150080</v>
      </c>
      <c r="N55" t="s">
        <v>1122</v>
      </c>
      <c r="O55" t="str">
        <f t="shared" si="2"/>
        <v>BRIP4A150080</v>
      </c>
      <c r="P55" s="95" t="e">
        <f>SUMIFS('[1]SCOPE BOOK'!$N:$N,'[1]SCOPE BOOK'!$J:$J,$O55)</f>
        <v>#VALUE!</v>
      </c>
    </row>
    <row r="56" spans="1:16" ht="15.6">
      <c r="A56" s="8" t="s">
        <v>726</v>
      </c>
      <c r="B56" s="8" t="s">
        <v>20</v>
      </c>
      <c r="C56" s="79">
        <v>50</v>
      </c>
      <c r="D56" s="76" t="s">
        <v>49</v>
      </c>
      <c r="E56" s="98" t="s">
        <v>651</v>
      </c>
      <c r="F56" s="14" t="str">
        <f t="shared" si="3"/>
        <v>A150090</v>
      </c>
      <c r="G56" s="15" t="s">
        <v>245</v>
      </c>
      <c r="H56" s="52">
        <v>5</v>
      </c>
      <c r="I56" s="67" t="s">
        <v>1074</v>
      </c>
      <c r="L56" s="67" t="str">
        <f t="shared" si="0"/>
        <v>BR-P4-A1-50-090</v>
      </c>
      <c r="M56" t="str">
        <f t="shared" si="1"/>
        <v>BRIP4A150090</v>
      </c>
      <c r="N56" t="s">
        <v>1123</v>
      </c>
      <c r="O56" t="str">
        <f t="shared" si="2"/>
        <v>BRIP4A150090</v>
      </c>
      <c r="P56" s="95" t="e">
        <f>SUMIFS('[1]SCOPE BOOK'!$N:$N,'[1]SCOPE BOOK'!$J:$J,$O56)</f>
        <v>#VALUE!</v>
      </c>
    </row>
    <row r="57" spans="1:16" ht="15.6">
      <c r="A57" s="8" t="s">
        <v>726</v>
      </c>
      <c r="B57" s="80" t="s">
        <v>20</v>
      </c>
      <c r="C57" s="81"/>
      <c r="D57" s="82" t="s">
        <v>55</v>
      </c>
      <c r="E57" s="100"/>
      <c r="F57" s="84" t="str">
        <f t="shared" si="3"/>
        <v>A1</v>
      </c>
      <c r="G57" s="83" t="s">
        <v>55</v>
      </c>
      <c r="H57" s="81">
        <v>4</v>
      </c>
      <c r="I57" s="170"/>
      <c r="J57" s="170" t="s">
        <v>663</v>
      </c>
      <c r="K57" s="82"/>
      <c r="L57" s="170" t="str">
        <f t="shared" si="0"/>
        <v>BR-P4-A1--</v>
      </c>
      <c r="M57" s="82" t="str">
        <f t="shared" si="1"/>
        <v>BRIP4A1</v>
      </c>
      <c r="N57" s="82"/>
      <c r="O57" s="82" t="str">
        <f t="shared" si="2"/>
        <v>BRIP4A1</v>
      </c>
      <c r="P57" s="171" t="e">
        <f>SUMIFS('[1]SCOPE BOOK'!$N:$N,'[1]SCOPE BOOK'!$J:$J,$O57)</f>
        <v>#VALUE!</v>
      </c>
    </row>
    <row r="58" spans="1:16" ht="15.6">
      <c r="A58" s="8" t="s">
        <v>726</v>
      </c>
      <c r="B58" s="8" t="s">
        <v>20</v>
      </c>
      <c r="C58" s="79">
        <v>60</v>
      </c>
      <c r="D58" s="76" t="s">
        <v>61</v>
      </c>
      <c r="E58" s="97" t="s">
        <v>641</v>
      </c>
      <c r="F58" s="77" t="str">
        <f t="shared" si="3"/>
        <v>A160000</v>
      </c>
      <c r="G58" s="78" t="s">
        <v>61</v>
      </c>
      <c r="H58" s="79">
        <v>4</v>
      </c>
      <c r="I58" s="169"/>
      <c r="J58" s="169"/>
      <c r="L58" s="169" t="str">
        <f t="shared" si="0"/>
        <v>BR-P4-A1-60-000</v>
      </c>
      <c r="M58" t="str">
        <f t="shared" si="1"/>
        <v>BRIP4A160000</v>
      </c>
      <c r="N58" t="s">
        <v>1124</v>
      </c>
      <c r="O58" t="str">
        <f t="shared" si="2"/>
        <v>BRIP4A160000</v>
      </c>
      <c r="P58" s="95" t="e">
        <f>SUMIFS('[1]SCOPE BOOK'!$N:$N,'[1]SCOPE BOOK'!$J:$J,$O58)</f>
        <v>#VALUE!</v>
      </c>
    </row>
    <row r="59" spans="1:16" ht="15.6">
      <c r="A59" s="8" t="s">
        <v>726</v>
      </c>
      <c r="B59" s="8" t="s">
        <v>20</v>
      </c>
      <c r="C59" s="79">
        <v>60</v>
      </c>
      <c r="D59" s="76" t="s">
        <v>61</v>
      </c>
      <c r="E59" s="98" t="s">
        <v>643</v>
      </c>
      <c r="F59" s="14" t="str">
        <f t="shared" si="3"/>
        <v>A160010</v>
      </c>
      <c r="G59" s="15" t="s">
        <v>249</v>
      </c>
      <c r="H59" s="52">
        <v>5</v>
      </c>
      <c r="I59" s="67" t="s">
        <v>1125</v>
      </c>
      <c r="L59" s="67" t="str">
        <f t="shared" si="0"/>
        <v>BR-P4-A1-60-010</v>
      </c>
      <c r="M59" t="str">
        <f t="shared" si="1"/>
        <v>BRIP4A160010</v>
      </c>
      <c r="N59" t="s">
        <v>1126</v>
      </c>
      <c r="O59" t="str">
        <f t="shared" si="2"/>
        <v>BRIP4A160010</v>
      </c>
      <c r="P59" s="95" t="e">
        <f>SUMIFS('[1]SCOPE BOOK'!$N:$N,'[1]SCOPE BOOK'!$J:$J,$O59)</f>
        <v>#VALUE!</v>
      </c>
    </row>
    <row r="60" spans="1:16" ht="15.6">
      <c r="A60" s="8" t="s">
        <v>726</v>
      </c>
      <c r="B60" s="8" t="s">
        <v>20</v>
      </c>
      <c r="C60" s="79">
        <v>60</v>
      </c>
      <c r="D60" s="76" t="s">
        <v>61</v>
      </c>
      <c r="E60" s="98" t="s">
        <v>644</v>
      </c>
      <c r="F60" s="14" t="str">
        <f t="shared" si="3"/>
        <v>A160020</v>
      </c>
      <c r="G60" s="15" t="s">
        <v>131</v>
      </c>
      <c r="H60" s="52">
        <v>5</v>
      </c>
      <c r="I60" s="67" t="s">
        <v>1125</v>
      </c>
      <c r="L60" s="67" t="str">
        <f t="shared" si="0"/>
        <v>BR-P4-A1-60-020</v>
      </c>
      <c r="M60" t="str">
        <f t="shared" si="1"/>
        <v>BRIP4A160020</v>
      </c>
      <c r="N60" t="s">
        <v>1127</v>
      </c>
      <c r="O60" t="str">
        <f t="shared" si="2"/>
        <v>BRIP4A160020</v>
      </c>
      <c r="P60" s="95" t="e">
        <f>SUMIFS('[1]SCOPE BOOK'!$N:$N,'[1]SCOPE BOOK'!$J:$J,$O60)</f>
        <v>#VALUE!</v>
      </c>
    </row>
    <row r="61" spans="1:16" ht="15.6">
      <c r="A61" s="8" t="s">
        <v>726</v>
      </c>
      <c r="B61" s="8" t="s">
        <v>20</v>
      </c>
      <c r="C61" s="79">
        <v>60</v>
      </c>
      <c r="D61" s="76" t="s">
        <v>61</v>
      </c>
      <c r="E61" s="98" t="s">
        <v>645</v>
      </c>
      <c r="F61" s="14" t="str">
        <f t="shared" si="3"/>
        <v>A160030</v>
      </c>
      <c r="G61" s="15" t="s">
        <v>254</v>
      </c>
      <c r="H61" s="52">
        <v>5</v>
      </c>
      <c r="I61" s="67" t="s">
        <v>1125</v>
      </c>
      <c r="L61" s="67" t="str">
        <f t="shared" si="0"/>
        <v>BR-P4-A1-60-030</v>
      </c>
      <c r="M61" t="str">
        <f t="shared" si="1"/>
        <v>BRIP4A160030</v>
      </c>
      <c r="N61" t="s">
        <v>1128</v>
      </c>
      <c r="O61" t="str">
        <f t="shared" si="2"/>
        <v>BRIP4A160030</v>
      </c>
      <c r="P61" s="95" t="e">
        <f>SUMIFS('[1]SCOPE BOOK'!$N:$N,'[1]SCOPE BOOK'!$J:$J,$O61)</f>
        <v>#VALUE!</v>
      </c>
    </row>
    <row r="62" spans="1:16" ht="15.6">
      <c r="A62" s="8" t="s">
        <v>726</v>
      </c>
      <c r="B62" s="8" t="s">
        <v>20</v>
      </c>
      <c r="C62" s="79">
        <v>70</v>
      </c>
      <c r="D62" s="76" t="s">
        <v>65</v>
      </c>
      <c r="E62" s="97" t="s">
        <v>641</v>
      </c>
      <c r="F62" s="77" t="str">
        <f t="shared" si="3"/>
        <v>A170000</v>
      </c>
      <c r="G62" s="78" t="s">
        <v>65</v>
      </c>
      <c r="H62" s="79">
        <v>4</v>
      </c>
      <c r="I62" s="169"/>
      <c r="J62" s="169"/>
      <c r="L62" s="169" t="str">
        <f t="shared" si="0"/>
        <v>BR-P4-A1-70-000</v>
      </c>
      <c r="M62" t="str">
        <f t="shared" si="1"/>
        <v>BRIP4A170000</v>
      </c>
      <c r="N62" t="s">
        <v>1129</v>
      </c>
      <c r="O62" t="str">
        <f t="shared" si="2"/>
        <v>BRIP4A170000</v>
      </c>
      <c r="P62" s="95" t="e">
        <f>SUMIFS('[1]SCOPE BOOK'!$N:$N,'[1]SCOPE BOOK'!$J:$J,$O62)</f>
        <v>#VALUE!</v>
      </c>
    </row>
    <row r="63" spans="1:16" ht="15.6">
      <c r="A63" s="8" t="s">
        <v>726</v>
      </c>
      <c r="B63" s="8" t="s">
        <v>20</v>
      </c>
      <c r="C63" s="79">
        <v>70</v>
      </c>
      <c r="D63" s="76" t="s">
        <v>65</v>
      </c>
      <c r="E63" s="98" t="s">
        <v>643</v>
      </c>
      <c r="F63" s="14" t="str">
        <f t="shared" si="3"/>
        <v>A170010</v>
      </c>
      <c r="G63" s="15" t="s">
        <v>258</v>
      </c>
      <c r="H63" s="52">
        <v>5</v>
      </c>
      <c r="I63" s="67" t="s">
        <v>1125</v>
      </c>
      <c r="L63" s="67" t="str">
        <f t="shared" si="0"/>
        <v>BR-P4-A1-70-010</v>
      </c>
      <c r="M63" t="str">
        <f t="shared" si="1"/>
        <v>BRIP4A170010</v>
      </c>
      <c r="N63" t="s">
        <v>1130</v>
      </c>
      <c r="O63" t="str">
        <f t="shared" si="2"/>
        <v>BRIP4A170010</v>
      </c>
      <c r="P63" s="95" t="e">
        <f>SUMIFS('[1]SCOPE BOOK'!$N:$N,'[1]SCOPE BOOK'!$J:$J,$O63)</f>
        <v>#VALUE!</v>
      </c>
    </row>
    <row r="64" spans="1:16" ht="15.6">
      <c r="A64" s="8" t="s">
        <v>726</v>
      </c>
      <c r="B64" s="8" t="s">
        <v>20</v>
      </c>
      <c r="C64" s="79">
        <v>70</v>
      </c>
      <c r="D64" s="76" t="s">
        <v>65</v>
      </c>
      <c r="E64" s="98" t="s">
        <v>644</v>
      </c>
      <c r="F64" s="14" t="str">
        <f>A64&amp;C64&amp;E64</f>
        <v>A170020</v>
      </c>
      <c r="G64" s="15" t="s">
        <v>247</v>
      </c>
      <c r="H64" s="52">
        <v>5</v>
      </c>
      <c r="I64" s="67" t="s">
        <v>1064</v>
      </c>
      <c r="J64" s="67" t="s">
        <v>655</v>
      </c>
      <c r="L64" s="67" t="str">
        <f t="shared" si="0"/>
        <v>BR-P4-A1-70-020</v>
      </c>
      <c r="M64" t="str">
        <f t="shared" si="1"/>
        <v>BRIP4A170020</v>
      </c>
      <c r="N64" t="s">
        <v>1131</v>
      </c>
      <c r="O64" t="str">
        <f t="shared" si="2"/>
        <v>BRIP4A170020</v>
      </c>
      <c r="P64" s="95" t="e">
        <f>SUMIFS('[1]SCOPE BOOK'!$N:$N,'[1]SCOPE BOOK'!$J:$J,$O64)</f>
        <v>#VALUE!</v>
      </c>
    </row>
    <row r="65" spans="1:16" ht="15.6">
      <c r="A65" s="8" t="s">
        <v>726</v>
      </c>
      <c r="B65" s="8" t="s">
        <v>20</v>
      </c>
      <c r="C65" s="79">
        <v>70</v>
      </c>
      <c r="D65" s="76" t="s">
        <v>65</v>
      </c>
      <c r="E65" s="98" t="s">
        <v>645</v>
      </c>
      <c r="F65" s="14" t="str">
        <f>A65&amp;C65&amp;E65</f>
        <v>A170030</v>
      </c>
      <c r="G65" s="15" t="s">
        <v>255</v>
      </c>
      <c r="H65" s="52">
        <v>5</v>
      </c>
      <c r="I65" s="67" t="s">
        <v>1064</v>
      </c>
      <c r="J65" s="67" t="s">
        <v>655</v>
      </c>
      <c r="L65" s="67" t="str">
        <f t="shared" si="0"/>
        <v>BR-P4-A1-70-030</v>
      </c>
      <c r="M65" t="str">
        <f t="shared" si="1"/>
        <v>BRIP4A170030</v>
      </c>
      <c r="N65" t="s">
        <v>1132</v>
      </c>
      <c r="O65" t="str">
        <f t="shared" si="2"/>
        <v>BRIP4A170030</v>
      </c>
      <c r="P65" s="95" t="e">
        <f>SUMIFS('[1]SCOPE BOOK'!$N:$N,'[1]SCOPE BOOK'!$J:$J,$O65)</f>
        <v>#VALUE!</v>
      </c>
    </row>
    <row r="66" spans="1:16" ht="15.6">
      <c r="A66" s="8" t="s">
        <v>726</v>
      </c>
      <c r="B66" s="8" t="s">
        <v>20</v>
      </c>
      <c r="C66" s="79">
        <v>70</v>
      </c>
      <c r="D66" s="76" t="s">
        <v>65</v>
      </c>
      <c r="E66" s="98" t="s">
        <v>646</v>
      </c>
      <c r="F66" s="14" t="str">
        <f t="shared" si="3"/>
        <v>A170040</v>
      </c>
      <c r="G66" s="15" t="s">
        <v>265</v>
      </c>
      <c r="H66" s="52">
        <v>5</v>
      </c>
      <c r="I66" s="67" t="s">
        <v>1058</v>
      </c>
      <c r="L66" s="67" t="str">
        <f t="shared" si="0"/>
        <v>BR-P4-A1-70-040</v>
      </c>
      <c r="M66" t="str">
        <f t="shared" si="1"/>
        <v>BRIP4A170040</v>
      </c>
      <c r="N66" t="s">
        <v>1133</v>
      </c>
      <c r="O66" t="str">
        <f t="shared" si="2"/>
        <v>BRIP4A170040</v>
      </c>
      <c r="P66" s="95" t="e">
        <f>SUMIFS('[1]SCOPE BOOK'!$N:$N,'[1]SCOPE BOOK'!$J:$J,$O66)</f>
        <v>#VALUE!</v>
      </c>
    </row>
    <row r="67" spans="1:16" ht="15.6">
      <c r="A67" s="8" t="s">
        <v>726</v>
      </c>
      <c r="B67" s="8" t="s">
        <v>20</v>
      </c>
      <c r="C67" s="79">
        <v>70</v>
      </c>
      <c r="D67" s="76" t="s">
        <v>65</v>
      </c>
      <c r="E67" s="98" t="s">
        <v>647</v>
      </c>
      <c r="F67" s="14" t="str">
        <f t="shared" si="3"/>
        <v>A170050</v>
      </c>
      <c r="G67" s="15" t="s">
        <v>268</v>
      </c>
      <c r="H67" s="52">
        <v>5</v>
      </c>
      <c r="I67" s="67" t="s">
        <v>1058</v>
      </c>
      <c r="L67" s="67" t="str">
        <f t="shared" ref="L67:L130" si="4">"BR-P4-"&amp;A67&amp;"-"&amp;C67&amp;"-"&amp;E67</f>
        <v>BR-P4-A1-70-050</v>
      </c>
      <c r="M67" t="str">
        <f t="shared" ref="M67:M130" si="5">"BRI" &amp; "P4" &amp; CONCATENATE(F67)</f>
        <v>BRIP4A170050</v>
      </c>
      <c r="N67" t="s">
        <v>1134</v>
      </c>
      <c r="O67" t="str">
        <f t="shared" ref="O67:O130" si="6">"BRI" &amp; "P4" &amp; CONCATENATE(F67)</f>
        <v>BRIP4A170050</v>
      </c>
      <c r="P67" s="95" t="e">
        <f>SUMIFS('[1]SCOPE BOOK'!$N:$N,'[1]SCOPE BOOK'!$J:$J,$O67)</f>
        <v>#VALUE!</v>
      </c>
    </row>
    <row r="68" spans="1:16" ht="15.6">
      <c r="A68" s="8" t="s">
        <v>726</v>
      </c>
      <c r="B68" s="8" t="s">
        <v>20</v>
      </c>
      <c r="C68" s="79">
        <v>70</v>
      </c>
      <c r="D68" s="76" t="s">
        <v>65</v>
      </c>
      <c r="E68" s="98" t="s">
        <v>648</v>
      </c>
      <c r="F68" s="14" t="str">
        <f t="shared" ref="F68:F131" si="7">A68&amp;C68&amp;E68</f>
        <v>A170060</v>
      </c>
      <c r="G68" s="15" t="s">
        <v>271</v>
      </c>
      <c r="H68" s="52">
        <v>5</v>
      </c>
      <c r="I68" s="67" t="s">
        <v>1135</v>
      </c>
      <c r="J68" s="67" t="s">
        <v>664</v>
      </c>
      <c r="L68" s="67" t="str">
        <f t="shared" si="4"/>
        <v>BR-P4-A1-70-060</v>
      </c>
      <c r="M68" t="str">
        <f t="shared" si="5"/>
        <v>BRIP4A170060</v>
      </c>
      <c r="N68" t="s">
        <v>1136</v>
      </c>
      <c r="O68" t="str">
        <f t="shared" si="6"/>
        <v>BRIP4A170060</v>
      </c>
      <c r="P68" s="95" t="e">
        <f>SUMIFS('[1]SCOPE BOOK'!$N:$N,'[1]SCOPE BOOK'!$J:$J,$O68)</f>
        <v>#VALUE!</v>
      </c>
    </row>
    <row r="69" spans="1:16" ht="15.6">
      <c r="A69" s="8" t="s">
        <v>726</v>
      </c>
      <c r="B69" s="8" t="s">
        <v>20</v>
      </c>
      <c r="C69" s="79">
        <v>70</v>
      </c>
      <c r="D69" s="76" t="s">
        <v>65</v>
      </c>
      <c r="E69" s="98" t="s">
        <v>649</v>
      </c>
      <c r="F69" s="14" t="str">
        <f>A69&amp;C69&amp;E69</f>
        <v>A170070</v>
      </c>
      <c r="G69" s="15" t="s">
        <v>251</v>
      </c>
      <c r="H69" s="52">
        <v>5</v>
      </c>
      <c r="I69" s="67" t="s">
        <v>1137</v>
      </c>
      <c r="J69" s="67" t="s">
        <v>655</v>
      </c>
      <c r="L69" s="67" t="str">
        <f t="shared" si="4"/>
        <v>BR-P4-A1-70-070</v>
      </c>
      <c r="M69" t="str">
        <f t="shared" si="5"/>
        <v>BRIP4A170070</v>
      </c>
      <c r="N69" t="s">
        <v>1138</v>
      </c>
      <c r="O69" t="str">
        <f t="shared" si="6"/>
        <v>BRIP4A170070</v>
      </c>
      <c r="P69" s="95" t="e">
        <f>SUMIFS('[1]SCOPE BOOK'!$N:$N,'[1]SCOPE BOOK'!$J:$J,$O69)</f>
        <v>#VALUE!</v>
      </c>
    </row>
    <row r="70" spans="1:16" ht="15.6">
      <c r="A70" s="8" t="s">
        <v>726</v>
      </c>
      <c r="B70" s="8" t="s">
        <v>20</v>
      </c>
      <c r="C70" s="79">
        <v>70</v>
      </c>
      <c r="D70" s="76" t="s">
        <v>65</v>
      </c>
      <c r="E70" s="98" t="s">
        <v>650</v>
      </c>
      <c r="F70" s="14" t="str">
        <f t="shared" si="7"/>
        <v>A170080</v>
      </c>
      <c r="G70" s="15" t="s">
        <v>275</v>
      </c>
      <c r="H70" s="52">
        <v>5</v>
      </c>
      <c r="I70" s="67" t="s">
        <v>1058</v>
      </c>
      <c r="L70" s="67" t="str">
        <f t="shared" si="4"/>
        <v>BR-P4-A1-70-080</v>
      </c>
      <c r="M70" t="str">
        <f t="shared" si="5"/>
        <v>BRIP4A170080</v>
      </c>
      <c r="N70" t="s">
        <v>1139</v>
      </c>
      <c r="O70" t="str">
        <f t="shared" si="6"/>
        <v>BRIP4A170080</v>
      </c>
      <c r="P70" s="95" t="e">
        <f>SUMIFS('[1]SCOPE BOOK'!$N:$N,'[1]SCOPE BOOK'!$J:$J,$O70)</f>
        <v>#VALUE!</v>
      </c>
    </row>
    <row r="71" spans="1:16" ht="15.6">
      <c r="A71" s="8" t="s">
        <v>726</v>
      </c>
      <c r="B71" s="8" t="s">
        <v>20</v>
      </c>
      <c r="C71" s="79">
        <v>70</v>
      </c>
      <c r="D71" s="76" t="s">
        <v>65</v>
      </c>
      <c r="E71" s="98" t="s">
        <v>651</v>
      </c>
      <c r="F71" s="14" t="str">
        <f t="shared" si="7"/>
        <v>A170090</v>
      </c>
      <c r="G71" s="15" t="s">
        <v>277</v>
      </c>
      <c r="H71" s="52">
        <v>5</v>
      </c>
      <c r="I71" s="67" t="s">
        <v>1058</v>
      </c>
      <c r="L71" s="67" t="str">
        <f t="shared" si="4"/>
        <v>BR-P4-A1-70-090</v>
      </c>
      <c r="M71" t="str">
        <f t="shared" si="5"/>
        <v>BRIP4A170090</v>
      </c>
      <c r="N71" t="s">
        <v>1140</v>
      </c>
      <c r="O71" t="str">
        <f t="shared" si="6"/>
        <v>BRIP4A170090</v>
      </c>
      <c r="P71" s="95" t="e">
        <f>SUMIFS('[1]SCOPE BOOK'!$N:$N,'[1]SCOPE BOOK'!$J:$J,$O71)</f>
        <v>#VALUE!</v>
      </c>
    </row>
    <row r="72" spans="1:16" ht="15.6">
      <c r="A72" s="8" t="s">
        <v>726</v>
      </c>
      <c r="B72" s="8" t="s">
        <v>20</v>
      </c>
      <c r="C72" s="79">
        <v>70</v>
      </c>
      <c r="D72" s="76" t="s">
        <v>65</v>
      </c>
      <c r="E72" s="98" t="s">
        <v>652</v>
      </c>
      <c r="F72" s="14" t="str">
        <f t="shared" si="7"/>
        <v>A170100</v>
      </c>
      <c r="G72" s="15" t="s">
        <v>279</v>
      </c>
      <c r="H72" s="52">
        <v>5</v>
      </c>
      <c r="I72" s="67" t="s">
        <v>1141</v>
      </c>
      <c r="L72" s="67" t="str">
        <f t="shared" si="4"/>
        <v>BR-P4-A1-70-100</v>
      </c>
      <c r="M72" t="str">
        <f t="shared" si="5"/>
        <v>BRIP4A170100</v>
      </c>
      <c r="N72" t="s">
        <v>1142</v>
      </c>
      <c r="O72" t="str">
        <f t="shared" si="6"/>
        <v>BRIP4A170100</v>
      </c>
      <c r="P72" s="95" t="e">
        <f>SUMIFS('[1]SCOPE BOOK'!$N:$N,'[1]SCOPE BOOK'!$J:$J,$O72)</f>
        <v>#VALUE!</v>
      </c>
    </row>
    <row r="73" spans="1:16" ht="15.6">
      <c r="A73" s="8" t="s">
        <v>726</v>
      </c>
      <c r="B73" s="8" t="s">
        <v>20</v>
      </c>
      <c r="C73" s="79">
        <v>70</v>
      </c>
      <c r="D73" s="76" t="s">
        <v>65</v>
      </c>
      <c r="E73" s="98" t="s">
        <v>658</v>
      </c>
      <c r="F73" s="14" t="str">
        <f t="shared" si="7"/>
        <v>A170110</v>
      </c>
      <c r="G73" s="15" t="s">
        <v>282</v>
      </c>
      <c r="H73" s="52">
        <v>5</v>
      </c>
      <c r="I73" s="67" t="s">
        <v>1141</v>
      </c>
      <c r="L73" s="67" t="str">
        <f t="shared" si="4"/>
        <v>BR-P4-A1-70-110</v>
      </c>
      <c r="M73" t="str">
        <f t="shared" si="5"/>
        <v>BRIP4A170110</v>
      </c>
      <c r="N73" t="s">
        <v>1143</v>
      </c>
      <c r="O73" t="str">
        <f t="shared" si="6"/>
        <v>BRIP4A170110</v>
      </c>
      <c r="P73" s="95" t="e">
        <f>SUMIFS('[1]SCOPE BOOK'!$N:$N,'[1]SCOPE BOOK'!$J:$J,$O73)</f>
        <v>#VALUE!</v>
      </c>
    </row>
    <row r="74" spans="1:16" ht="15.6">
      <c r="A74" s="8" t="s">
        <v>726</v>
      </c>
      <c r="B74" s="8" t="s">
        <v>20</v>
      </c>
      <c r="C74" s="79">
        <v>70</v>
      </c>
      <c r="D74" s="76" t="s">
        <v>65</v>
      </c>
      <c r="E74" s="98" t="s">
        <v>659</v>
      </c>
      <c r="F74" s="14" t="str">
        <f t="shared" si="7"/>
        <v>A170120</v>
      </c>
      <c r="G74" s="15" t="s">
        <v>285</v>
      </c>
      <c r="H74" s="52">
        <v>5</v>
      </c>
      <c r="I74" s="67" t="s">
        <v>1060</v>
      </c>
      <c r="L74" s="67" t="str">
        <f t="shared" si="4"/>
        <v>BR-P4-A1-70-120</v>
      </c>
      <c r="M74" t="str">
        <f t="shared" si="5"/>
        <v>BRIP4A170120</v>
      </c>
      <c r="N74" t="s">
        <v>1144</v>
      </c>
      <c r="O74" t="str">
        <f t="shared" si="6"/>
        <v>BRIP4A170120</v>
      </c>
      <c r="P74" s="95" t="e">
        <f>SUMIFS('[1]SCOPE BOOK'!$N:$N,'[1]SCOPE BOOK'!$J:$J,$O74)</f>
        <v>#VALUE!</v>
      </c>
    </row>
    <row r="75" spans="1:16" ht="15.6">
      <c r="A75" s="8" t="s">
        <v>726</v>
      </c>
      <c r="B75" s="8" t="s">
        <v>20</v>
      </c>
      <c r="C75" s="79">
        <v>70</v>
      </c>
      <c r="D75" s="76" t="s">
        <v>65</v>
      </c>
      <c r="E75" s="98" t="s">
        <v>660</v>
      </c>
      <c r="F75" s="14" t="str">
        <f t="shared" si="7"/>
        <v>A170130</v>
      </c>
      <c r="G75" s="15" t="s">
        <v>288</v>
      </c>
      <c r="H75" s="52">
        <v>5</v>
      </c>
      <c r="I75" s="67" t="s">
        <v>1058</v>
      </c>
      <c r="L75" s="67" t="str">
        <f>"BR-P4-"&amp;A75&amp;"-"&amp;C75&amp;"-"&amp;E75</f>
        <v>BR-P4-A1-70-130</v>
      </c>
      <c r="M75" t="str">
        <f t="shared" si="5"/>
        <v>BRIP4A170130</v>
      </c>
      <c r="N75" t="s">
        <v>1145</v>
      </c>
      <c r="O75" t="str">
        <f t="shared" si="6"/>
        <v>BRIP4A170130</v>
      </c>
      <c r="P75" s="95" t="e">
        <f>SUMIFS('[1]SCOPE BOOK'!$N:$N,'[1]SCOPE BOOK'!$J:$J,$O75)</f>
        <v>#VALUE!</v>
      </c>
    </row>
    <row r="76" spans="1:16" ht="15.6">
      <c r="A76" s="8" t="s">
        <v>726</v>
      </c>
      <c r="B76" s="8" t="s">
        <v>20</v>
      </c>
      <c r="C76" s="79">
        <v>70</v>
      </c>
      <c r="D76" s="76" t="s">
        <v>65</v>
      </c>
      <c r="E76" s="98" t="s">
        <v>661</v>
      </c>
      <c r="F76" s="14" t="str">
        <f t="shared" si="7"/>
        <v>A170140</v>
      </c>
      <c r="G76" s="15" t="s">
        <v>291</v>
      </c>
      <c r="H76" s="52">
        <v>5</v>
      </c>
      <c r="I76" s="67" t="s">
        <v>1141</v>
      </c>
      <c r="L76" s="67" t="str">
        <f t="shared" si="4"/>
        <v>BR-P4-A1-70-140</v>
      </c>
      <c r="M76" t="str">
        <f t="shared" si="5"/>
        <v>BRIP4A170140</v>
      </c>
      <c r="N76" t="s">
        <v>1146</v>
      </c>
      <c r="O76" t="str">
        <f t="shared" si="6"/>
        <v>BRIP4A170140</v>
      </c>
      <c r="P76" s="95" t="e">
        <f>SUMIFS('[1]SCOPE BOOK'!$N:$N,'[1]SCOPE BOOK'!$J:$J,$O76)</f>
        <v>#VALUE!</v>
      </c>
    </row>
    <row r="77" spans="1:16" ht="15.6">
      <c r="A77" s="8" t="s">
        <v>726</v>
      </c>
      <c r="B77" s="8" t="s">
        <v>20</v>
      </c>
      <c r="C77" s="79">
        <v>70</v>
      </c>
      <c r="D77" s="76" t="s">
        <v>65</v>
      </c>
      <c r="E77" s="98" t="s">
        <v>665</v>
      </c>
      <c r="F77" s="14" t="str">
        <f t="shared" si="7"/>
        <v>A170150</v>
      </c>
      <c r="G77" s="15" t="s">
        <v>294</v>
      </c>
      <c r="H77" s="52">
        <v>5</v>
      </c>
      <c r="I77" s="67" t="s">
        <v>1083</v>
      </c>
      <c r="L77" s="67" t="str">
        <f t="shared" si="4"/>
        <v>BR-P4-A1-70-150</v>
      </c>
      <c r="M77" t="str">
        <f t="shared" si="5"/>
        <v>BRIP4A170150</v>
      </c>
      <c r="N77" t="s">
        <v>1147</v>
      </c>
      <c r="O77" t="str">
        <f t="shared" si="6"/>
        <v>BRIP4A170150</v>
      </c>
      <c r="P77" s="95" t="e">
        <f>SUMIFS('[1]SCOPE BOOK'!$N:$N,'[1]SCOPE BOOK'!$J:$J,$O77)</f>
        <v>#VALUE!</v>
      </c>
    </row>
    <row r="78" spans="1:16" ht="15.6">
      <c r="A78" s="8" t="s">
        <v>726</v>
      </c>
      <c r="B78" s="8" t="s">
        <v>20</v>
      </c>
      <c r="C78" s="79">
        <v>70</v>
      </c>
      <c r="D78" s="76" t="s">
        <v>65</v>
      </c>
      <c r="E78" s="99" t="s">
        <v>666</v>
      </c>
      <c r="F78" s="14" t="str">
        <f t="shared" si="7"/>
        <v>A170160</v>
      </c>
      <c r="G78" s="15" t="s">
        <v>297</v>
      </c>
      <c r="H78" s="52">
        <v>5</v>
      </c>
      <c r="I78" s="67" t="s">
        <v>1135</v>
      </c>
      <c r="L78" s="67" t="str">
        <f t="shared" si="4"/>
        <v>BR-P4-A1-70-160</v>
      </c>
      <c r="M78" t="str">
        <f t="shared" si="5"/>
        <v>BRIP4A170160</v>
      </c>
      <c r="N78" t="s">
        <v>1148</v>
      </c>
      <c r="O78" t="str">
        <f t="shared" si="6"/>
        <v>BRIP4A170160</v>
      </c>
      <c r="P78" s="95" t="e">
        <f>SUMIFS('[1]SCOPE BOOK'!$N:$N,'[1]SCOPE BOOK'!$J:$J,$O78)</f>
        <v>#VALUE!</v>
      </c>
    </row>
    <row r="79" spans="1:16" ht="15.6">
      <c r="A79" s="8" t="s">
        <v>726</v>
      </c>
      <c r="B79" s="8" t="s">
        <v>20</v>
      </c>
      <c r="C79" s="79">
        <v>70</v>
      </c>
      <c r="D79" s="76" t="s">
        <v>65</v>
      </c>
      <c r="E79" s="99" t="s">
        <v>667</v>
      </c>
      <c r="F79" s="14" t="str">
        <f t="shared" si="7"/>
        <v>A170170</v>
      </c>
      <c r="G79" s="15" t="s">
        <v>300</v>
      </c>
      <c r="H79" s="52">
        <v>5</v>
      </c>
      <c r="I79" s="67" t="s">
        <v>1141</v>
      </c>
      <c r="L79" s="67" t="str">
        <f t="shared" si="4"/>
        <v>BR-P4-A1-70-170</v>
      </c>
      <c r="M79" t="str">
        <f t="shared" si="5"/>
        <v>BRIP4A170170</v>
      </c>
      <c r="N79" t="s">
        <v>1149</v>
      </c>
      <c r="O79" t="str">
        <f t="shared" si="6"/>
        <v>BRIP4A170170</v>
      </c>
      <c r="P79" s="95" t="e">
        <f>SUMIFS('[1]SCOPE BOOK'!$N:$N,'[1]SCOPE BOOK'!$J:$J,$O79)</f>
        <v>#VALUE!</v>
      </c>
    </row>
    <row r="80" spans="1:16" ht="15.6">
      <c r="A80" s="8" t="s">
        <v>726</v>
      </c>
      <c r="B80" s="8" t="s">
        <v>20</v>
      </c>
      <c r="C80" s="79">
        <v>70</v>
      </c>
      <c r="D80" s="76" t="s">
        <v>65</v>
      </c>
      <c r="E80" s="99" t="s">
        <v>668</v>
      </c>
      <c r="F80" s="14" t="str">
        <f t="shared" si="7"/>
        <v>A170180</v>
      </c>
      <c r="G80" s="15" t="s">
        <v>303</v>
      </c>
      <c r="H80" s="52">
        <v>5</v>
      </c>
      <c r="I80" s="67" t="s">
        <v>1141</v>
      </c>
      <c r="L80" s="67" t="str">
        <f>"BR-P4-"&amp;A80&amp;"-"&amp;C80&amp;"-"&amp;E80</f>
        <v>BR-P4-A1-70-180</v>
      </c>
      <c r="M80" t="str">
        <f t="shared" si="5"/>
        <v>BRIP4A170180</v>
      </c>
      <c r="N80" t="s">
        <v>1150</v>
      </c>
      <c r="O80" t="str">
        <f t="shared" si="6"/>
        <v>BRIP4A170180</v>
      </c>
      <c r="P80" s="95" t="e">
        <f>SUMIFS('[1]SCOPE BOOK'!$N:$N,'[1]SCOPE BOOK'!$J:$J,$O80)</f>
        <v>#VALUE!</v>
      </c>
    </row>
    <row r="81" spans="1:16" ht="15.6">
      <c r="A81" s="8" t="s">
        <v>726</v>
      </c>
      <c r="B81" s="8" t="s">
        <v>20</v>
      </c>
      <c r="C81" s="79">
        <v>80</v>
      </c>
      <c r="D81" s="76" t="s">
        <v>69</v>
      </c>
      <c r="E81" s="97" t="s">
        <v>641</v>
      </c>
      <c r="F81" s="77" t="str">
        <f t="shared" si="7"/>
        <v>A180000</v>
      </c>
      <c r="G81" s="78" t="s">
        <v>69</v>
      </c>
      <c r="H81" s="79">
        <v>4</v>
      </c>
      <c r="I81" s="169"/>
      <c r="J81" s="169"/>
      <c r="L81" s="169" t="str">
        <f t="shared" si="4"/>
        <v>BR-P4-A1-80-000</v>
      </c>
      <c r="M81" t="str">
        <f t="shared" si="5"/>
        <v>BRIP4A180000</v>
      </c>
      <c r="N81" t="s">
        <v>1151</v>
      </c>
      <c r="O81" t="str">
        <f t="shared" si="6"/>
        <v>BRIP4A180000</v>
      </c>
      <c r="P81" s="95" t="e">
        <f>SUMIFS('[1]SCOPE BOOK'!$N:$N,'[1]SCOPE BOOK'!$J:$J,$O81)</f>
        <v>#VALUE!</v>
      </c>
    </row>
    <row r="82" spans="1:16" ht="15.6">
      <c r="A82" s="8" t="s">
        <v>726</v>
      </c>
      <c r="B82" s="8" t="s">
        <v>20</v>
      </c>
      <c r="C82" s="79">
        <v>80</v>
      </c>
      <c r="D82" s="76" t="s">
        <v>69</v>
      </c>
      <c r="E82" s="98" t="s">
        <v>643</v>
      </c>
      <c r="F82" s="14" t="str">
        <f t="shared" si="7"/>
        <v>A180010</v>
      </c>
      <c r="G82" s="15" t="s">
        <v>306</v>
      </c>
      <c r="H82" s="52">
        <v>5</v>
      </c>
      <c r="I82" s="67" t="s">
        <v>1058</v>
      </c>
      <c r="L82" s="67" t="str">
        <f t="shared" si="4"/>
        <v>BR-P4-A1-80-010</v>
      </c>
      <c r="M82" t="str">
        <f t="shared" si="5"/>
        <v>BRIP4A180010</v>
      </c>
      <c r="N82" t="s">
        <v>1152</v>
      </c>
      <c r="O82" t="str">
        <f t="shared" si="6"/>
        <v>BRIP4A180010</v>
      </c>
      <c r="P82" s="95" t="e">
        <f>SUMIFS('[1]SCOPE BOOK'!$N:$N,'[1]SCOPE BOOK'!$J:$J,$O82)</f>
        <v>#VALUE!</v>
      </c>
    </row>
    <row r="83" spans="1:16" ht="15.6">
      <c r="A83" s="8" t="s">
        <v>726</v>
      </c>
      <c r="B83" s="8" t="s">
        <v>20</v>
      </c>
      <c r="C83" s="79">
        <v>80</v>
      </c>
      <c r="D83" s="76" t="s">
        <v>69</v>
      </c>
      <c r="E83" s="98" t="s">
        <v>644</v>
      </c>
      <c r="F83" s="14" t="str">
        <f t="shared" si="7"/>
        <v>A180020</v>
      </c>
      <c r="G83" s="15" t="s">
        <v>183</v>
      </c>
      <c r="H83" s="52">
        <v>5</v>
      </c>
      <c r="I83" s="67" t="s">
        <v>1058</v>
      </c>
      <c r="L83" s="67" t="str">
        <f t="shared" si="4"/>
        <v>BR-P4-A1-80-020</v>
      </c>
      <c r="M83" t="str">
        <f t="shared" si="5"/>
        <v>BRIP4A180020</v>
      </c>
      <c r="N83" t="s">
        <v>1153</v>
      </c>
      <c r="O83" t="str">
        <f t="shared" si="6"/>
        <v>BRIP4A180020</v>
      </c>
      <c r="P83" s="95" t="e">
        <f>SUMIFS('[1]SCOPE BOOK'!$N:$N,'[1]SCOPE BOOK'!$J:$J,$O83)</f>
        <v>#VALUE!</v>
      </c>
    </row>
    <row r="84" spans="1:16" ht="15.6">
      <c r="A84" s="8" t="s">
        <v>726</v>
      </c>
      <c r="B84" s="8" t="s">
        <v>20</v>
      </c>
      <c r="C84" s="79">
        <v>80</v>
      </c>
      <c r="D84" s="76" t="s">
        <v>69</v>
      </c>
      <c r="E84" s="98" t="s">
        <v>645</v>
      </c>
      <c r="F84" s="14" t="str">
        <f t="shared" si="7"/>
        <v>A180030</v>
      </c>
      <c r="G84" s="15" t="s">
        <v>311</v>
      </c>
      <c r="H84" s="52">
        <v>5</v>
      </c>
      <c r="I84" s="67" t="s">
        <v>1058</v>
      </c>
      <c r="L84" s="67" t="str">
        <f t="shared" si="4"/>
        <v>BR-P4-A1-80-030</v>
      </c>
      <c r="M84" t="str">
        <f t="shared" si="5"/>
        <v>BRIP4A180030</v>
      </c>
      <c r="N84" t="s">
        <v>1154</v>
      </c>
      <c r="O84" t="str">
        <f t="shared" si="6"/>
        <v>BRIP4A180030</v>
      </c>
      <c r="P84" s="95" t="e">
        <f>SUMIFS('[1]SCOPE BOOK'!$N:$N,'[1]SCOPE BOOK'!$J:$J,$O84)</f>
        <v>#VALUE!</v>
      </c>
    </row>
    <row r="85" spans="1:16" ht="15.6">
      <c r="A85" s="8" t="s">
        <v>729</v>
      </c>
      <c r="B85" s="8" t="s">
        <v>28</v>
      </c>
      <c r="C85" s="86" t="s">
        <v>616</v>
      </c>
      <c r="D85" s="89" t="s">
        <v>28</v>
      </c>
      <c r="E85" s="8" t="s">
        <v>641</v>
      </c>
      <c r="F85" s="8" t="str">
        <f t="shared" si="7"/>
        <v>A200000</v>
      </c>
      <c r="G85" s="89" t="s">
        <v>28</v>
      </c>
      <c r="H85" s="8">
        <v>3</v>
      </c>
      <c r="I85" s="89"/>
      <c r="J85" s="89"/>
      <c r="L85" s="89" t="str">
        <f t="shared" si="4"/>
        <v>BR-P4-A2-00-000</v>
      </c>
      <c r="M85" t="str">
        <f t="shared" si="5"/>
        <v>BRIP4A200000</v>
      </c>
      <c r="O85" t="str">
        <f t="shared" si="6"/>
        <v>BRIP4A200000</v>
      </c>
      <c r="P85" s="95" t="e">
        <f>SUMIFS('[1]SCOPE BOOK'!$N:$N,'[1]SCOPE BOOK'!$J:$J,$O85)</f>
        <v>#VALUE!</v>
      </c>
    </row>
    <row r="86" spans="1:16" ht="15.6">
      <c r="A86" s="8" t="s">
        <v>729</v>
      </c>
      <c r="B86" s="8" t="s">
        <v>28</v>
      </c>
      <c r="C86" s="87" t="s">
        <v>618</v>
      </c>
      <c r="D86" s="78" t="s">
        <v>72</v>
      </c>
      <c r="E86" s="97" t="s">
        <v>641</v>
      </c>
      <c r="F86" s="77" t="str">
        <f t="shared" si="7"/>
        <v>A201000</v>
      </c>
      <c r="G86" s="78" t="s">
        <v>72</v>
      </c>
      <c r="H86" s="79">
        <v>4</v>
      </c>
      <c r="I86" s="169"/>
      <c r="J86" s="169"/>
      <c r="L86" s="169" t="str">
        <f t="shared" si="4"/>
        <v>BR-P4-A2-01-000</v>
      </c>
      <c r="M86" t="str">
        <f t="shared" si="5"/>
        <v>BRIP4A201000</v>
      </c>
      <c r="N86" t="s">
        <v>1155</v>
      </c>
      <c r="O86" t="str">
        <f t="shared" si="6"/>
        <v>BRIP4A201000</v>
      </c>
      <c r="P86" s="95" t="e">
        <f>SUMIFS('[1]SCOPE BOOK'!$N:$N,'[1]SCOPE BOOK'!$J:$J,$O86)</f>
        <v>#VALUE!</v>
      </c>
    </row>
    <row r="87" spans="1:16" ht="15.6">
      <c r="A87" s="8" t="s">
        <v>729</v>
      </c>
      <c r="B87" s="8" t="s">
        <v>28</v>
      </c>
      <c r="C87" s="87" t="s">
        <v>618</v>
      </c>
      <c r="D87" s="76" t="s">
        <v>28</v>
      </c>
      <c r="E87" s="101" t="s">
        <v>643</v>
      </c>
      <c r="F87" s="16" t="str">
        <f t="shared" si="7"/>
        <v>A201010</v>
      </c>
      <c r="G87" s="17" t="s">
        <v>313</v>
      </c>
      <c r="H87" s="52">
        <v>5</v>
      </c>
      <c r="I87" s="67" t="s">
        <v>617</v>
      </c>
      <c r="L87" s="67" t="str">
        <f t="shared" si="4"/>
        <v>BR-P4-A2-01-010</v>
      </c>
      <c r="M87" t="str">
        <f t="shared" si="5"/>
        <v>BRIP4A201010</v>
      </c>
      <c r="N87" t="s">
        <v>1156</v>
      </c>
      <c r="O87" t="str">
        <f t="shared" si="6"/>
        <v>BRIP4A201010</v>
      </c>
      <c r="P87" s="95" t="e">
        <f>SUMIFS('[1]SCOPE BOOK'!$N:$N,'[1]SCOPE BOOK'!$J:$J,$O87)</f>
        <v>#VALUE!</v>
      </c>
    </row>
    <row r="88" spans="1:16" ht="15.6">
      <c r="A88" s="8" t="s">
        <v>729</v>
      </c>
      <c r="B88" s="8" t="s">
        <v>28</v>
      </c>
      <c r="C88" s="87" t="s">
        <v>618</v>
      </c>
      <c r="D88" s="76" t="s">
        <v>28</v>
      </c>
      <c r="E88" s="101" t="s">
        <v>644</v>
      </c>
      <c r="F88" s="16" t="str">
        <f t="shared" si="7"/>
        <v>A201020</v>
      </c>
      <c r="G88" s="17" t="s">
        <v>315</v>
      </c>
      <c r="H88" s="52">
        <v>5</v>
      </c>
      <c r="I88" s="67" t="s">
        <v>617</v>
      </c>
      <c r="L88" s="67" t="str">
        <f t="shared" si="4"/>
        <v>BR-P4-A2-01-020</v>
      </c>
      <c r="M88" t="str">
        <f t="shared" si="5"/>
        <v>BRIP4A201020</v>
      </c>
      <c r="N88" t="s">
        <v>1157</v>
      </c>
      <c r="O88" t="str">
        <f t="shared" si="6"/>
        <v>BRIP4A201020</v>
      </c>
      <c r="P88" s="95" t="e">
        <f>SUMIFS('[1]SCOPE BOOK'!$N:$N,'[1]SCOPE BOOK'!$J:$J,$O88)</f>
        <v>#VALUE!</v>
      </c>
    </row>
    <row r="89" spans="1:16" ht="15.6">
      <c r="A89" s="8" t="s">
        <v>729</v>
      </c>
      <c r="B89" s="8" t="s">
        <v>28</v>
      </c>
      <c r="C89" s="87" t="s">
        <v>618</v>
      </c>
      <c r="D89" s="76" t="s">
        <v>28</v>
      </c>
      <c r="E89" s="101" t="s">
        <v>645</v>
      </c>
      <c r="F89" s="16" t="str">
        <f t="shared" si="7"/>
        <v>A201030</v>
      </c>
      <c r="G89" s="17" t="s">
        <v>317</v>
      </c>
      <c r="H89" s="52">
        <v>5</v>
      </c>
      <c r="I89" s="67" t="s">
        <v>617</v>
      </c>
      <c r="L89" s="67" t="str">
        <f t="shared" si="4"/>
        <v>BR-P4-A2-01-030</v>
      </c>
      <c r="M89" t="str">
        <f t="shared" si="5"/>
        <v>BRIP4A201030</v>
      </c>
      <c r="N89" t="s">
        <v>1158</v>
      </c>
      <c r="O89" t="str">
        <f t="shared" si="6"/>
        <v>BRIP4A201030</v>
      </c>
      <c r="P89" s="95" t="e">
        <f>SUMIFS('[1]SCOPE BOOK'!$N:$N,'[1]SCOPE BOOK'!$J:$J,$O89)</f>
        <v>#VALUE!</v>
      </c>
    </row>
    <row r="90" spans="1:16" ht="15.6">
      <c r="A90" s="8" t="s">
        <v>729</v>
      </c>
      <c r="B90" s="8" t="s">
        <v>28</v>
      </c>
      <c r="C90" s="87" t="s">
        <v>618</v>
      </c>
      <c r="D90" s="76" t="s">
        <v>28</v>
      </c>
      <c r="E90" s="101" t="s">
        <v>646</v>
      </c>
      <c r="F90" s="16" t="str">
        <f t="shared" si="7"/>
        <v>A201040</v>
      </c>
      <c r="G90" s="17" t="s">
        <v>319</v>
      </c>
      <c r="H90" s="52">
        <v>5</v>
      </c>
      <c r="I90" s="67" t="s">
        <v>617</v>
      </c>
      <c r="L90" s="67" t="str">
        <f t="shared" si="4"/>
        <v>BR-P4-A2-01-040</v>
      </c>
      <c r="M90" t="str">
        <f t="shared" si="5"/>
        <v>BRIP4A201040</v>
      </c>
      <c r="N90" t="s">
        <v>1159</v>
      </c>
      <c r="O90" t="str">
        <f t="shared" si="6"/>
        <v>BRIP4A201040</v>
      </c>
      <c r="P90" s="95" t="e">
        <f>SUMIFS('[1]SCOPE BOOK'!$N:$N,'[1]SCOPE BOOK'!$J:$J,$O90)</f>
        <v>#VALUE!</v>
      </c>
    </row>
    <row r="91" spans="1:16" ht="15.6">
      <c r="A91" s="8" t="s">
        <v>729</v>
      </c>
      <c r="B91" s="8" t="s">
        <v>28</v>
      </c>
      <c r="C91" s="87" t="s">
        <v>619</v>
      </c>
      <c r="D91" s="78" t="s">
        <v>75</v>
      </c>
      <c r="E91" s="97" t="s">
        <v>641</v>
      </c>
      <c r="F91" s="77" t="str">
        <f t="shared" si="7"/>
        <v>A202000</v>
      </c>
      <c r="G91" s="78" t="s">
        <v>75</v>
      </c>
      <c r="H91" s="79">
        <v>4</v>
      </c>
      <c r="I91" s="169"/>
      <c r="J91" s="169"/>
      <c r="L91" s="169" t="str">
        <f t="shared" si="4"/>
        <v>BR-P4-A2-02-000</v>
      </c>
      <c r="M91" t="str">
        <f t="shared" si="5"/>
        <v>BRIP4A202000</v>
      </c>
      <c r="N91" t="s">
        <v>1160</v>
      </c>
      <c r="O91" t="str">
        <f t="shared" si="6"/>
        <v>BRIP4A202000</v>
      </c>
      <c r="P91" s="95" t="e">
        <f>SUMIFS('[1]SCOPE BOOK'!$N:$N,'[1]SCOPE BOOK'!$J:$J,$O91)</f>
        <v>#VALUE!</v>
      </c>
    </row>
    <row r="92" spans="1:16" ht="15.6">
      <c r="A92" s="8" t="s">
        <v>729</v>
      </c>
      <c r="B92" s="8" t="s">
        <v>28</v>
      </c>
      <c r="C92" s="87" t="s">
        <v>619</v>
      </c>
      <c r="D92" s="76" t="s">
        <v>28</v>
      </c>
      <c r="E92" s="101" t="s">
        <v>643</v>
      </c>
      <c r="F92" s="16" t="str">
        <f t="shared" si="7"/>
        <v>A202010</v>
      </c>
      <c r="G92" s="17" t="s">
        <v>321</v>
      </c>
      <c r="H92" s="52">
        <v>5</v>
      </c>
      <c r="I92" s="67" t="s">
        <v>1089</v>
      </c>
      <c r="L92" s="67" t="str">
        <f t="shared" si="4"/>
        <v>BR-P4-A2-02-010</v>
      </c>
      <c r="M92" t="str">
        <f t="shared" si="5"/>
        <v>BRIP4A202010</v>
      </c>
      <c r="N92" t="s">
        <v>1161</v>
      </c>
      <c r="O92" t="str">
        <f t="shared" si="6"/>
        <v>BRIP4A202010</v>
      </c>
      <c r="P92" s="95" t="e">
        <f>SUMIFS('[1]SCOPE BOOK'!$N:$N,'[1]SCOPE BOOK'!$J:$J,$O92)</f>
        <v>#VALUE!</v>
      </c>
    </row>
    <row r="93" spans="1:16" ht="15.6">
      <c r="A93" s="8" t="s">
        <v>729</v>
      </c>
      <c r="B93" s="8" t="s">
        <v>28</v>
      </c>
      <c r="C93" s="87" t="s">
        <v>619</v>
      </c>
      <c r="D93" s="76" t="s">
        <v>28</v>
      </c>
      <c r="E93" s="101" t="s">
        <v>644</v>
      </c>
      <c r="F93" s="16" t="str">
        <f t="shared" si="7"/>
        <v>A202020</v>
      </c>
      <c r="G93" s="17" t="s">
        <v>323</v>
      </c>
      <c r="H93" s="52">
        <v>5</v>
      </c>
      <c r="I93" s="67" t="s">
        <v>1089</v>
      </c>
      <c r="L93" s="67" t="str">
        <f t="shared" si="4"/>
        <v>BR-P4-A2-02-020</v>
      </c>
      <c r="M93" t="str">
        <f t="shared" si="5"/>
        <v>BRIP4A202020</v>
      </c>
      <c r="N93" t="s">
        <v>1162</v>
      </c>
      <c r="O93" t="str">
        <f t="shared" si="6"/>
        <v>BRIP4A202020</v>
      </c>
      <c r="P93" s="95" t="e">
        <f>SUMIFS('[1]SCOPE BOOK'!$N:$N,'[1]SCOPE BOOK'!$J:$J,$O93)</f>
        <v>#VALUE!</v>
      </c>
    </row>
    <row r="94" spans="1:16" ht="15.6">
      <c r="A94" s="8" t="s">
        <v>729</v>
      </c>
      <c r="B94" s="8" t="s">
        <v>28</v>
      </c>
      <c r="C94" s="87" t="s">
        <v>619</v>
      </c>
      <c r="D94" s="76" t="s">
        <v>28</v>
      </c>
      <c r="E94" s="101" t="s">
        <v>645</v>
      </c>
      <c r="F94" s="16" t="str">
        <f t="shared" si="7"/>
        <v>A202030</v>
      </c>
      <c r="G94" s="17" t="s">
        <v>325</v>
      </c>
      <c r="H94" s="52">
        <v>5</v>
      </c>
      <c r="I94" s="67" t="s">
        <v>1089</v>
      </c>
      <c r="L94" s="67" t="str">
        <f t="shared" si="4"/>
        <v>BR-P4-A2-02-030</v>
      </c>
      <c r="M94" t="str">
        <f t="shared" si="5"/>
        <v>BRIP4A202030</v>
      </c>
      <c r="N94" t="s">
        <v>1163</v>
      </c>
      <c r="O94" t="str">
        <f t="shared" si="6"/>
        <v>BRIP4A202030</v>
      </c>
      <c r="P94" s="95" t="e">
        <f>SUMIFS('[1]SCOPE BOOK'!$N:$N,'[1]SCOPE BOOK'!$J:$J,$O94)</f>
        <v>#VALUE!</v>
      </c>
    </row>
    <row r="95" spans="1:16" ht="15.6">
      <c r="A95" s="8" t="s">
        <v>729</v>
      </c>
      <c r="B95" s="8" t="s">
        <v>28</v>
      </c>
      <c r="C95" s="87" t="s">
        <v>1164</v>
      </c>
      <c r="D95" s="78" t="s">
        <v>78</v>
      </c>
      <c r="E95" s="97" t="s">
        <v>641</v>
      </c>
      <c r="F95" s="77" t="str">
        <f t="shared" si="7"/>
        <v>A203000</v>
      </c>
      <c r="G95" s="78" t="s">
        <v>78</v>
      </c>
      <c r="H95" s="79">
        <v>4</v>
      </c>
      <c r="I95" s="169"/>
      <c r="J95" s="169"/>
      <c r="L95" s="169" t="str">
        <f t="shared" si="4"/>
        <v>BR-P4-A2-03-000</v>
      </c>
      <c r="M95" t="str">
        <f t="shared" si="5"/>
        <v>BRIP4A203000</v>
      </c>
      <c r="N95" t="s">
        <v>1165</v>
      </c>
      <c r="O95" t="str">
        <f t="shared" si="6"/>
        <v>BRIP4A203000</v>
      </c>
      <c r="P95" s="95" t="e">
        <f>SUMIFS('[1]SCOPE BOOK'!$N:$N,'[1]SCOPE BOOK'!$J:$J,$O95)</f>
        <v>#VALUE!</v>
      </c>
    </row>
    <row r="96" spans="1:16" ht="15.6">
      <c r="A96" s="8" t="s">
        <v>729</v>
      </c>
      <c r="B96" s="8" t="s">
        <v>28</v>
      </c>
      <c r="C96" s="87" t="s">
        <v>1164</v>
      </c>
      <c r="D96" s="76" t="s">
        <v>28</v>
      </c>
      <c r="E96" s="101" t="s">
        <v>643</v>
      </c>
      <c r="F96" s="16" t="str">
        <f t="shared" si="7"/>
        <v>A203010</v>
      </c>
      <c r="G96" s="17" t="s">
        <v>328</v>
      </c>
      <c r="H96" s="52">
        <v>5</v>
      </c>
      <c r="I96" s="67" t="s">
        <v>617</v>
      </c>
      <c r="L96" s="67" t="str">
        <f t="shared" si="4"/>
        <v>BR-P4-A2-03-010</v>
      </c>
      <c r="M96" t="str">
        <f t="shared" si="5"/>
        <v>BRIP4A203010</v>
      </c>
      <c r="N96" t="s">
        <v>1166</v>
      </c>
      <c r="O96" t="str">
        <f t="shared" si="6"/>
        <v>BRIP4A203010</v>
      </c>
      <c r="P96" s="95" t="e">
        <f>SUMIFS('[1]SCOPE BOOK'!$N:$N,'[1]SCOPE BOOK'!$J:$J,$O96)</f>
        <v>#VALUE!</v>
      </c>
    </row>
    <row r="97" spans="1:16" ht="15.6">
      <c r="A97" s="8" t="s">
        <v>729</v>
      </c>
      <c r="B97" s="8" t="s">
        <v>28</v>
      </c>
      <c r="C97" s="87" t="s">
        <v>1164</v>
      </c>
      <c r="D97" s="76" t="s">
        <v>28</v>
      </c>
      <c r="E97" s="101" t="s">
        <v>644</v>
      </c>
      <c r="F97" s="16" t="str">
        <f t="shared" si="7"/>
        <v>A203020</v>
      </c>
      <c r="G97" s="17" t="s">
        <v>330</v>
      </c>
      <c r="H97" s="52">
        <v>5</v>
      </c>
      <c r="I97" s="67" t="s">
        <v>617</v>
      </c>
      <c r="L97" s="67" t="str">
        <f t="shared" si="4"/>
        <v>BR-P4-A2-03-020</v>
      </c>
      <c r="M97" t="str">
        <f t="shared" si="5"/>
        <v>BRIP4A203020</v>
      </c>
      <c r="N97" t="s">
        <v>1167</v>
      </c>
      <c r="O97" t="str">
        <f t="shared" si="6"/>
        <v>BRIP4A203020</v>
      </c>
      <c r="P97" s="95" t="e">
        <f>SUMIFS('[1]SCOPE BOOK'!$N:$N,'[1]SCOPE BOOK'!$J:$J,$O97)</f>
        <v>#VALUE!</v>
      </c>
    </row>
    <row r="98" spans="1:16" ht="15.6">
      <c r="A98" s="8" t="s">
        <v>729</v>
      </c>
      <c r="B98" s="8" t="s">
        <v>28</v>
      </c>
      <c r="C98" s="87" t="s">
        <v>1164</v>
      </c>
      <c r="D98" s="76" t="s">
        <v>28</v>
      </c>
      <c r="E98" s="101" t="s">
        <v>645</v>
      </c>
      <c r="F98" s="16" t="str">
        <f t="shared" si="7"/>
        <v>A203030</v>
      </c>
      <c r="G98" s="17" t="s">
        <v>332</v>
      </c>
      <c r="H98" s="52">
        <v>5</v>
      </c>
      <c r="I98" s="67" t="s">
        <v>617</v>
      </c>
      <c r="L98" s="67" t="str">
        <f t="shared" si="4"/>
        <v>BR-P4-A2-03-030</v>
      </c>
      <c r="M98" t="str">
        <f t="shared" si="5"/>
        <v>BRIP4A203030</v>
      </c>
      <c r="N98" t="s">
        <v>1168</v>
      </c>
      <c r="O98" t="str">
        <f t="shared" si="6"/>
        <v>BRIP4A203030</v>
      </c>
      <c r="P98" s="95" t="e">
        <f>SUMIFS('[1]SCOPE BOOK'!$N:$N,'[1]SCOPE BOOK'!$J:$J,$O98)</f>
        <v>#VALUE!</v>
      </c>
    </row>
    <row r="99" spans="1:16" ht="15.6">
      <c r="A99" s="8" t="s">
        <v>729</v>
      </c>
      <c r="B99" s="8" t="s">
        <v>28</v>
      </c>
      <c r="C99" s="87" t="s">
        <v>1164</v>
      </c>
      <c r="D99" s="76" t="s">
        <v>28</v>
      </c>
      <c r="E99" s="101" t="s">
        <v>646</v>
      </c>
      <c r="F99" s="16" t="str">
        <f t="shared" si="7"/>
        <v>A203040</v>
      </c>
      <c r="G99" s="17" t="s">
        <v>335</v>
      </c>
      <c r="H99" s="52">
        <v>5</v>
      </c>
      <c r="I99" s="67" t="s">
        <v>617</v>
      </c>
      <c r="L99" s="67" t="str">
        <f t="shared" si="4"/>
        <v>BR-P4-A2-03-040</v>
      </c>
      <c r="M99" t="str">
        <f t="shared" si="5"/>
        <v>BRIP4A203040</v>
      </c>
      <c r="N99" t="s">
        <v>1169</v>
      </c>
      <c r="O99" t="str">
        <f t="shared" si="6"/>
        <v>BRIP4A203040</v>
      </c>
      <c r="P99" s="95" t="e">
        <f>SUMIFS('[1]SCOPE BOOK'!$N:$N,'[1]SCOPE BOOK'!$J:$J,$O99)</f>
        <v>#VALUE!</v>
      </c>
    </row>
    <row r="100" spans="1:16" ht="15.6">
      <c r="A100" s="8" t="s">
        <v>729</v>
      </c>
      <c r="B100" s="8" t="s">
        <v>28</v>
      </c>
      <c r="C100" s="87" t="s">
        <v>1164</v>
      </c>
      <c r="D100" s="76" t="s">
        <v>28</v>
      </c>
      <c r="E100" s="101" t="s">
        <v>647</v>
      </c>
      <c r="F100" s="16" t="str">
        <f t="shared" si="7"/>
        <v>A203050</v>
      </c>
      <c r="G100" s="17" t="s">
        <v>338</v>
      </c>
      <c r="H100" s="52">
        <v>5</v>
      </c>
      <c r="I100" s="67" t="s">
        <v>1170</v>
      </c>
      <c r="L100" s="67" t="str">
        <f t="shared" si="4"/>
        <v>BR-P4-A2-03-050</v>
      </c>
      <c r="M100" t="str">
        <f t="shared" si="5"/>
        <v>BRIP4A203050</v>
      </c>
      <c r="N100" t="s">
        <v>1171</v>
      </c>
      <c r="O100" t="str">
        <f t="shared" si="6"/>
        <v>BRIP4A203050</v>
      </c>
      <c r="P100" s="95" t="e">
        <f>SUMIFS('[1]SCOPE BOOK'!$N:$N,'[1]SCOPE BOOK'!$J:$J,$O100)</f>
        <v>#VALUE!</v>
      </c>
    </row>
    <row r="101" spans="1:16" ht="15.6">
      <c r="A101" s="8" t="s">
        <v>729</v>
      </c>
      <c r="B101" s="8" t="s">
        <v>28</v>
      </c>
      <c r="C101" s="87" t="s">
        <v>1164</v>
      </c>
      <c r="D101" s="76" t="s">
        <v>28</v>
      </c>
      <c r="E101" s="101" t="s">
        <v>648</v>
      </c>
      <c r="F101" s="16" t="str">
        <f t="shared" si="7"/>
        <v>A203060</v>
      </c>
      <c r="G101" s="17" t="s">
        <v>341</v>
      </c>
      <c r="H101" s="52">
        <v>5</v>
      </c>
      <c r="I101" s="67" t="s">
        <v>617</v>
      </c>
      <c r="L101" s="67" t="str">
        <f t="shared" si="4"/>
        <v>BR-P4-A2-03-060</v>
      </c>
      <c r="M101" t="str">
        <f t="shared" si="5"/>
        <v>BRIP4A203060</v>
      </c>
      <c r="N101" t="s">
        <v>1172</v>
      </c>
      <c r="O101" t="str">
        <f t="shared" si="6"/>
        <v>BRIP4A203060</v>
      </c>
      <c r="P101" s="95" t="e">
        <f>SUMIFS('[1]SCOPE BOOK'!$N:$N,'[1]SCOPE BOOK'!$J:$J,$O101)</f>
        <v>#VALUE!</v>
      </c>
    </row>
    <row r="102" spans="1:16" ht="15.6">
      <c r="A102" s="8" t="s">
        <v>729</v>
      </c>
      <c r="B102" s="8" t="s">
        <v>28</v>
      </c>
      <c r="C102" s="87" t="s">
        <v>1164</v>
      </c>
      <c r="D102" s="76" t="s">
        <v>28</v>
      </c>
      <c r="E102" s="101" t="s">
        <v>649</v>
      </c>
      <c r="F102" s="16" t="str">
        <f t="shared" si="7"/>
        <v>A203070</v>
      </c>
      <c r="G102" s="17" t="s">
        <v>344</v>
      </c>
      <c r="H102" s="52">
        <v>5</v>
      </c>
      <c r="I102" s="67" t="s">
        <v>617</v>
      </c>
      <c r="L102" s="67" t="str">
        <f t="shared" si="4"/>
        <v>BR-P4-A2-03-070</v>
      </c>
      <c r="M102" t="str">
        <f t="shared" si="5"/>
        <v>BRIP4A203070</v>
      </c>
      <c r="N102" t="s">
        <v>1173</v>
      </c>
      <c r="O102" t="str">
        <f t="shared" si="6"/>
        <v>BRIP4A203070</v>
      </c>
      <c r="P102" s="95" t="e">
        <f>SUMIFS('[1]SCOPE BOOK'!$N:$N,'[1]SCOPE BOOK'!$J:$J,$O102)</f>
        <v>#VALUE!</v>
      </c>
    </row>
    <row r="103" spans="1:16" ht="15.6">
      <c r="A103" s="8" t="s">
        <v>729</v>
      </c>
      <c r="B103" s="8" t="s">
        <v>28</v>
      </c>
      <c r="C103" s="87" t="s">
        <v>1164</v>
      </c>
      <c r="D103" s="76" t="s">
        <v>28</v>
      </c>
      <c r="E103" s="101" t="s">
        <v>650</v>
      </c>
      <c r="F103" s="16" t="str">
        <f t="shared" si="7"/>
        <v>A203080</v>
      </c>
      <c r="G103" s="17" t="s">
        <v>346</v>
      </c>
      <c r="H103" s="52">
        <v>5</v>
      </c>
      <c r="I103" s="67" t="s">
        <v>617</v>
      </c>
      <c r="L103" s="67" t="str">
        <f t="shared" si="4"/>
        <v>BR-P4-A2-03-080</v>
      </c>
      <c r="M103" t="str">
        <f t="shared" si="5"/>
        <v>BRIP4A203080</v>
      </c>
      <c r="N103" t="s">
        <v>1174</v>
      </c>
      <c r="O103" t="str">
        <f t="shared" si="6"/>
        <v>BRIP4A203080</v>
      </c>
      <c r="P103" s="95" t="e">
        <f>SUMIFS('[1]SCOPE BOOK'!$N:$N,'[1]SCOPE BOOK'!$J:$J,$O103)</f>
        <v>#VALUE!</v>
      </c>
    </row>
    <row r="104" spans="1:16" ht="15.6">
      <c r="A104" s="8" t="s">
        <v>729</v>
      </c>
      <c r="B104" s="8" t="s">
        <v>28</v>
      </c>
      <c r="C104" s="87" t="s">
        <v>1175</v>
      </c>
      <c r="D104" s="78" t="s">
        <v>82</v>
      </c>
      <c r="E104" s="97" t="s">
        <v>641</v>
      </c>
      <c r="F104" s="77" t="str">
        <f t="shared" si="7"/>
        <v>A204000</v>
      </c>
      <c r="G104" s="78" t="s">
        <v>82</v>
      </c>
      <c r="H104" s="79">
        <v>4</v>
      </c>
      <c r="I104" s="169"/>
      <c r="J104" s="169"/>
      <c r="L104" s="169" t="str">
        <f t="shared" si="4"/>
        <v>BR-P4-A2-04-000</v>
      </c>
      <c r="M104" t="str">
        <f t="shared" si="5"/>
        <v>BRIP4A204000</v>
      </c>
      <c r="N104" t="s">
        <v>1176</v>
      </c>
      <c r="O104" t="str">
        <f t="shared" si="6"/>
        <v>BRIP4A204000</v>
      </c>
      <c r="P104" s="95" t="e">
        <f>SUMIFS('[1]SCOPE BOOK'!$N:$N,'[1]SCOPE BOOK'!$J:$J,$O104)</f>
        <v>#VALUE!</v>
      </c>
    </row>
    <row r="105" spans="1:16" ht="15.6">
      <c r="A105" s="8" t="s">
        <v>729</v>
      </c>
      <c r="B105" s="8" t="s">
        <v>28</v>
      </c>
      <c r="C105" s="87" t="s">
        <v>1175</v>
      </c>
      <c r="D105" s="78" t="s">
        <v>82</v>
      </c>
      <c r="E105" s="101" t="s">
        <v>643</v>
      </c>
      <c r="F105" s="16" t="str">
        <f t="shared" si="7"/>
        <v>A204010</v>
      </c>
      <c r="G105" s="17" t="s">
        <v>72</v>
      </c>
      <c r="H105" s="52">
        <v>5</v>
      </c>
      <c r="I105" s="67" t="s">
        <v>1170</v>
      </c>
      <c r="L105" s="67" t="str">
        <f t="shared" si="4"/>
        <v>BR-P4-A2-04-010</v>
      </c>
      <c r="M105" t="str">
        <f t="shared" si="5"/>
        <v>BRIP4A204010</v>
      </c>
      <c r="N105" t="s">
        <v>1177</v>
      </c>
      <c r="O105" t="str">
        <f t="shared" si="6"/>
        <v>BRIP4A204010</v>
      </c>
      <c r="P105" s="95" t="e">
        <f>SUMIFS('[1]SCOPE BOOK'!$N:$N,'[1]SCOPE BOOK'!$J:$J,$O105)</f>
        <v>#VALUE!</v>
      </c>
    </row>
    <row r="106" spans="1:16" ht="15.6">
      <c r="A106" s="8" t="s">
        <v>729</v>
      </c>
      <c r="B106" s="8" t="s">
        <v>28</v>
      </c>
      <c r="C106" s="87" t="s">
        <v>1175</v>
      </c>
      <c r="D106" s="78" t="s">
        <v>82</v>
      </c>
      <c r="E106" s="101" t="s">
        <v>644</v>
      </c>
      <c r="F106" s="16" t="str">
        <f t="shared" si="7"/>
        <v>A204020</v>
      </c>
      <c r="G106" s="17" t="s">
        <v>349</v>
      </c>
      <c r="H106" s="52">
        <v>5</v>
      </c>
      <c r="I106" s="67" t="s">
        <v>1062</v>
      </c>
      <c r="L106" s="67" t="str">
        <f t="shared" si="4"/>
        <v>BR-P4-A2-04-020</v>
      </c>
      <c r="M106" t="str">
        <f t="shared" si="5"/>
        <v>BRIP4A204020</v>
      </c>
      <c r="N106" t="s">
        <v>1178</v>
      </c>
      <c r="O106" t="str">
        <f t="shared" si="6"/>
        <v>BRIP4A204020</v>
      </c>
      <c r="P106" s="95" t="e">
        <f>SUMIFS('[1]SCOPE BOOK'!$N:$N,'[1]SCOPE BOOK'!$J:$J,$O106)</f>
        <v>#VALUE!</v>
      </c>
    </row>
    <row r="107" spans="1:16" ht="15.6">
      <c r="A107" s="8" t="s">
        <v>729</v>
      </c>
      <c r="B107" s="8" t="s">
        <v>28</v>
      </c>
      <c r="C107" s="87" t="s">
        <v>1175</v>
      </c>
      <c r="D107" s="78" t="s">
        <v>82</v>
      </c>
      <c r="E107" s="101" t="s">
        <v>645</v>
      </c>
      <c r="F107" s="16" t="str">
        <f t="shared" si="7"/>
        <v>A204030</v>
      </c>
      <c r="G107" s="17" t="s">
        <v>351</v>
      </c>
      <c r="H107" s="52">
        <v>5</v>
      </c>
      <c r="I107" s="67" t="s">
        <v>1170</v>
      </c>
      <c r="L107" s="67" t="str">
        <f t="shared" si="4"/>
        <v>BR-P4-A2-04-030</v>
      </c>
      <c r="M107" t="str">
        <f t="shared" si="5"/>
        <v>BRIP4A204030</v>
      </c>
      <c r="N107" t="s">
        <v>1179</v>
      </c>
      <c r="O107" t="str">
        <f t="shared" si="6"/>
        <v>BRIP4A204030</v>
      </c>
      <c r="P107" s="95" t="e">
        <f>SUMIFS('[1]SCOPE BOOK'!$N:$N,'[1]SCOPE BOOK'!$J:$J,$O107)</f>
        <v>#VALUE!</v>
      </c>
    </row>
    <row r="108" spans="1:16" ht="15.6">
      <c r="A108" s="8" t="s">
        <v>729</v>
      </c>
      <c r="B108" s="8" t="s">
        <v>28</v>
      </c>
      <c r="C108" s="87" t="s">
        <v>1175</v>
      </c>
      <c r="D108" s="78" t="s">
        <v>82</v>
      </c>
      <c r="E108" s="101" t="s">
        <v>646</v>
      </c>
      <c r="F108" s="16" t="str">
        <f t="shared" si="7"/>
        <v>A204040</v>
      </c>
      <c r="G108" s="17" t="s">
        <v>353</v>
      </c>
      <c r="H108" s="52">
        <v>5</v>
      </c>
      <c r="I108" s="67" t="s">
        <v>1170</v>
      </c>
      <c r="L108" s="67" t="str">
        <f t="shared" si="4"/>
        <v>BR-P4-A2-04-040</v>
      </c>
      <c r="M108" t="str">
        <f t="shared" si="5"/>
        <v>BRIP4A204040</v>
      </c>
      <c r="N108" t="s">
        <v>1180</v>
      </c>
      <c r="O108" t="str">
        <f t="shared" si="6"/>
        <v>BRIP4A204040</v>
      </c>
      <c r="P108" s="95" t="e">
        <f>SUMIFS('[1]SCOPE BOOK'!$N:$N,'[1]SCOPE BOOK'!$J:$J,$O108)</f>
        <v>#VALUE!</v>
      </c>
    </row>
    <row r="109" spans="1:16" ht="15.6">
      <c r="A109" s="8" t="s">
        <v>729</v>
      </c>
      <c r="B109" s="8" t="s">
        <v>28</v>
      </c>
      <c r="C109" s="87" t="s">
        <v>1181</v>
      </c>
      <c r="D109" s="78" t="s">
        <v>88</v>
      </c>
      <c r="E109" s="97" t="s">
        <v>641</v>
      </c>
      <c r="F109" s="77" t="str">
        <f t="shared" si="7"/>
        <v>A205000</v>
      </c>
      <c r="G109" s="78" t="s">
        <v>88</v>
      </c>
      <c r="H109" s="79">
        <v>4</v>
      </c>
      <c r="I109" s="169"/>
      <c r="J109" s="169"/>
      <c r="L109" s="169" t="str">
        <f t="shared" si="4"/>
        <v>BR-P4-A2-05-000</v>
      </c>
      <c r="M109" t="str">
        <f t="shared" si="5"/>
        <v>BRIP4A205000</v>
      </c>
      <c r="N109" t="s">
        <v>1182</v>
      </c>
      <c r="O109" t="str">
        <f t="shared" si="6"/>
        <v>BRIP4A205000</v>
      </c>
      <c r="P109" s="95" t="e">
        <f>SUMIFS('[1]SCOPE BOOK'!$N:$N,'[1]SCOPE BOOK'!$J:$J,$O109)</f>
        <v>#VALUE!</v>
      </c>
    </row>
    <row r="110" spans="1:16" ht="15.6">
      <c r="A110" s="8" t="s">
        <v>729</v>
      </c>
      <c r="B110" s="8" t="s">
        <v>28</v>
      </c>
      <c r="C110" s="87" t="s">
        <v>1181</v>
      </c>
      <c r="D110" s="78" t="s">
        <v>88</v>
      </c>
      <c r="E110" s="101" t="s">
        <v>643</v>
      </c>
      <c r="F110" s="16" t="str">
        <f t="shared" si="7"/>
        <v>A205010</v>
      </c>
      <c r="G110" s="17" t="s">
        <v>355</v>
      </c>
      <c r="H110" s="52">
        <v>5</v>
      </c>
      <c r="I110" s="67" t="s">
        <v>617</v>
      </c>
      <c r="L110" s="67" t="str">
        <f t="shared" si="4"/>
        <v>BR-P4-A2-05-010</v>
      </c>
      <c r="M110" t="str">
        <f t="shared" si="5"/>
        <v>BRIP4A205010</v>
      </c>
      <c r="N110" t="s">
        <v>1183</v>
      </c>
      <c r="O110" t="str">
        <f t="shared" si="6"/>
        <v>BRIP4A205010</v>
      </c>
      <c r="P110" s="95" t="e">
        <f>SUMIFS('[1]SCOPE BOOK'!$N:$N,'[1]SCOPE BOOK'!$J:$J,$O110)</f>
        <v>#VALUE!</v>
      </c>
    </row>
    <row r="111" spans="1:16" ht="15.6">
      <c r="A111" s="8" t="s">
        <v>729</v>
      </c>
      <c r="B111" s="8" t="s">
        <v>28</v>
      </c>
      <c r="C111" s="87" t="s">
        <v>1181</v>
      </c>
      <c r="D111" s="78" t="s">
        <v>88</v>
      </c>
      <c r="E111" s="101" t="s">
        <v>644</v>
      </c>
      <c r="F111" s="16" t="str">
        <f t="shared" si="7"/>
        <v>A205020</v>
      </c>
      <c r="G111" s="17" t="s">
        <v>88</v>
      </c>
      <c r="H111" s="52">
        <v>5</v>
      </c>
      <c r="I111" s="67" t="s">
        <v>617</v>
      </c>
      <c r="L111" s="67" t="str">
        <f t="shared" si="4"/>
        <v>BR-P4-A2-05-020</v>
      </c>
      <c r="M111" t="str">
        <f t="shared" si="5"/>
        <v>BRIP4A205020</v>
      </c>
      <c r="N111" t="s">
        <v>1184</v>
      </c>
      <c r="O111" t="str">
        <f t="shared" si="6"/>
        <v>BRIP4A205020</v>
      </c>
      <c r="P111" s="95" t="e">
        <f>SUMIFS('[1]SCOPE BOOK'!$N:$N,'[1]SCOPE BOOK'!$J:$J,$O111)</f>
        <v>#VALUE!</v>
      </c>
    </row>
    <row r="112" spans="1:16" ht="15.6">
      <c r="A112" s="8" t="s">
        <v>729</v>
      </c>
      <c r="B112" s="8" t="s">
        <v>28</v>
      </c>
      <c r="C112" s="87" t="s">
        <v>1181</v>
      </c>
      <c r="D112" s="78" t="s">
        <v>88</v>
      </c>
      <c r="E112" s="101" t="s">
        <v>645</v>
      </c>
      <c r="F112" s="16" t="str">
        <f t="shared" si="7"/>
        <v>A205030</v>
      </c>
      <c r="G112" s="17" t="s">
        <v>358</v>
      </c>
      <c r="H112" s="52">
        <v>5</v>
      </c>
      <c r="I112" s="67" t="s">
        <v>617</v>
      </c>
      <c r="L112" s="67" t="str">
        <f t="shared" si="4"/>
        <v>BR-P4-A2-05-030</v>
      </c>
      <c r="M112" t="str">
        <f t="shared" si="5"/>
        <v>BRIP4A205030</v>
      </c>
      <c r="N112" t="s">
        <v>1185</v>
      </c>
      <c r="O112" t="str">
        <f t="shared" si="6"/>
        <v>BRIP4A205030</v>
      </c>
      <c r="P112" s="95" t="e">
        <f>SUMIFS('[1]SCOPE BOOK'!$N:$N,'[1]SCOPE BOOK'!$J:$J,$O112)</f>
        <v>#VALUE!</v>
      </c>
    </row>
    <row r="113" spans="1:16" ht="15.6">
      <c r="A113" s="8" t="s">
        <v>729</v>
      </c>
      <c r="B113" s="8" t="s">
        <v>28</v>
      </c>
      <c r="C113" s="87" t="s">
        <v>1186</v>
      </c>
      <c r="D113" s="78" t="s">
        <v>91</v>
      </c>
      <c r="E113" s="97" t="s">
        <v>641</v>
      </c>
      <c r="F113" s="77" t="str">
        <f t="shared" si="7"/>
        <v>A206000</v>
      </c>
      <c r="G113" s="78" t="s">
        <v>91</v>
      </c>
      <c r="H113" s="79">
        <v>4</v>
      </c>
      <c r="I113" s="169"/>
      <c r="J113" s="169"/>
      <c r="L113" s="169" t="str">
        <f t="shared" si="4"/>
        <v>BR-P4-A2-06-000</v>
      </c>
      <c r="M113" t="str">
        <f t="shared" si="5"/>
        <v>BRIP4A206000</v>
      </c>
      <c r="N113" t="s">
        <v>1187</v>
      </c>
      <c r="O113" t="str">
        <f t="shared" si="6"/>
        <v>BRIP4A206000</v>
      </c>
      <c r="P113" s="95" t="e">
        <f>SUMIFS('[1]SCOPE BOOK'!$N:$N,'[1]SCOPE BOOK'!$J:$J,$O113)</f>
        <v>#VALUE!</v>
      </c>
    </row>
    <row r="114" spans="1:16" ht="15.6">
      <c r="A114" s="8" t="s">
        <v>729</v>
      </c>
      <c r="B114" s="8" t="s">
        <v>28</v>
      </c>
      <c r="C114" s="87" t="s">
        <v>1186</v>
      </c>
      <c r="D114" s="78" t="s">
        <v>91</v>
      </c>
      <c r="E114" s="101" t="s">
        <v>643</v>
      </c>
      <c r="F114" s="16" t="str">
        <f t="shared" si="7"/>
        <v>A206010</v>
      </c>
      <c r="G114" s="17" t="s">
        <v>360</v>
      </c>
      <c r="H114" s="52">
        <v>5</v>
      </c>
      <c r="I114" s="67" t="s">
        <v>617</v>
      </c>
      <c r="L114" s="67" t="str">
        <f t="shared" si="4"/>
        <v>BR-P4-A2-06-010</v>
      </c>
      <c r="M114" t="str">
        <f t="shared" si="5"/>
        <v>BRIP4A206010</v>
      </c>
      <c r="N114" t="s">
        <v>1188</v>
      </c>
      <c r="O114" t="str">
        <f t="shared" si="6"/>
        <v>BRIP4A206010</v>
      </c>
      <c r="P114" s="95" t="e">
        <f>SUMIFS('[1]SCOPE BOOK'!$N:$N,'[1]SCOPE BOOK'!$J:$J,$O114)</f>
        <v>#VALUE!</v>
      </c>
    </row>
    <row r="115" spans="1:16" ht="15.6">
      <c r="A115" s="8" t="s">
        <v>729</v>
      </c>
      <c r="B115" s="8" t="s">
        <v>28</v>
      </c>
      <c r="C115" s="87" t="s">
        <v>1186</v>
      </c>
      <c r="D115" s="78" t="s">
        <v>91</v>
      </c>
      <c r="E115" s="101" t="s">
        <v>644</v>
      </c>
      <c r="F115" s="16" t="str">
        <f t="shared" si="7"/>
        <v>A206020</v>
      </c>
      <c r="G115" s="17" t="s">
        <v>91</v>
      </c>
      <c r="H115" s="52">
        <v>5</v>
      </c>
      <c r="I115" s="67" t="s">
        <v>617</v>
      </c>
      <c r="L115" s="67" t="str">
        <f t="shared" si="4"/>
        <v>BR-P4-A2-06-020</v>
      </c>
      <c r="M115" t="str">
        <f t="shared" si="5"/>
        <v>BRIP4A206020</v>
      </c>
      <c r="N115" t="s">
        <v>1189</v>
      </c>
      <c r="O115" t="str">
        <f t="shared" si="6"/>
        <v>BRIP4A206020</v>
      </c>
      <c r="P115" s="95" t="e">
        <f>SUMIFS('[1]SCOPE BOOK'!$N:$N,'[1]SCOPE BOOK'!$J:$J,$O115)</f>
        <v>#VALUE!</v>
      </c>
    </row>
    <row r="116" spans="1:16" ht="15.6">
      <c r="A116" s="8" t="s">
        <v>729</v>
      </c>
      <c r="B116" s="8" t="s">
        <v>28</v>
      </c>
      <c r="C116" s="87" t="s">
        <v>1190</v>
      </c>
      <c r="D116" s="78" t="s">
        <v>97</v>
      </c>
      <c r="E116" s="97" t="s">
        <v>641</v>
      </c>
      <c r="F116" s="77" t="str">
        <f t="shared" si="7"/>
        <v>A207000</v>
      </c>
      <c r="G116" s="78" t="s">
        <v>97</v>
      </c>
      <c r="H116" s="79">
        <v>4</v>
      </c>
      <c r="I116" s="169"/>
      <c r="J116" s="169"/>
      <c r="L116" s="169" t="str">
        <f t="shared" si="4"/>
        <v>BR-P4-A2-07-000</v>
      </c>
      <c r="M116" t="str">
        <f t="shared" si="5"/>
        <v>BRIP4A207000</v>
      </c>
      <c r="N116" t="s">
        <v>1191</v>
      </c>
      <c r="O116" t="str">
        <f t="shared" si="6"/>
        <v>BRIP4A207000</v>
      </c>
      <c r="P116" s="95" t="e">
        <f>SUMIFS('[1]SCOPE BOOK'!$N:$N,'[1]SCOPE BOOK'!$J:$J,$O116)</f>
        <v>#VALUE!</v>
      </c>
    </row>
    <row r="117" spans="1:16" ht="15.6">
      <c r="A117" s="8" t="s">
        <v>729</v>
      </c>
      <c r="B117" s="8" t="s">
        <v>28</v>
      </c>
      <c r="C117" s="87" t="s">
        <v>1190</v>
      </c>
      <c r="D117" s="78" t="s">
        <v>97</v>
      </c>
      <c r="E117" s="101" t="s">
        <v>643</v>
      </c>
      <c r="F117" s="16" t="str">
        <f t="shared" si="7"/>
        <v>A207010</v>
      </c>
      <c r="G117" s="17" t="s">
        <v>363</v>
      </c>
      <c r="H117" s="52">
        <v>5</v>
      </c>
      <c r="I117" s="67" t="s">
        <v>617</v>
      </c>
      <c r="L117" s="67" t="str">
        <f t="shared" si="4"/>
        <v>BR-P4-A2-07-010</v>
      </c>
      <c r="M117" t="str">
        <f t="shared" si="5"/>
        <v>BRIP4A207010</v>
      </c>
      <c r="N117" t="s">
        <v>1192</v>
      </c>
      <c r="O117" t="str">
        <f t="shared" si="6"/>
        <v>BRIP4A207010</v>
      </c>
      <c r="P117" s="95" t="e">
        <f>SUMIFS('[1]SCOPE BOOK'!$N:$N,'[1]SCOPE BOOK'!$J:$J,$O117)</f>
        <v>#VALUE!</v>
      </c>
    </row>
    <row r="118" spans="1:16" ht="15.6">
      <c r="A118" s="8" t="s">
        <v>729</v>
      </c>
      <c r="B118" s="8" t="s">
        <v>28</v>
      </c>
      <c r="C118" s="87" t="s">
        <v>1190</v>
      </c>
      <c r="D118" s="78" t="s">
        <v>97</v>
      </c>
      <c r="E118" s="101" t="s">
        <v>644</v>
      </c>
      <c r="F118" s="16" t="str">
        <f t="shared" si="7"/>
        <v>A207020</v>
      </c>
      <c r="G118" s="17" t="s">
        <v>97</v>
      </c>
      <c r="H118" s="52">
        <v>5</v>
      </c>
      <c r="I118" s="67" t="s">
        <v>617</v>
      </c>
      <c r="L118" s="67" t="str">
        <f t="shared" si="4"/>
        <v>BR-P4-A2-07-020</v>
      </c>
      <c r="M118" t="str">
        <f t="shared" si="5"/>
        <v>BRIP4A207020</v>
      </c>
      <c r="N118" t="s">
        <v>1193</v>
      </c>
      <c r="O118" t="str">
        <f t="shared" si="6"/>
        <v>BRIP4A207020</v>
      </c>
      <c r="P118" s="95" t="e">
        <f>SUMIFS('[1]SCOPE BOOK'!$N:$N,'[1]SCOPE BOOK'!$J:$J,$O118)</f>
        <v>#VALUE!</v>
      </c>
    </row>
    <row r="119" spans="1:16" ht="15.6">
      <c r="A119" s="8" t="s">
        <v>729</v>
      </c>
      <c r="B119" s="8" t="s">
        <v>28</v>
      </c>
      <c r="C119" s="87" t="s">
        <v>1194</v>
      </c>
      <c r="D119" s="78" t="s">
        <v>104</v>
      </c>
      <c r="E119" s="97" t="s">
        <v>641</v>
      </c>
      <c r="F119" s="77" t="str">
        <f t="shared" si="7"/>
        <v>A210000</v>
      </c>
      <c r="G119" s="78" t="s">
        <v>104</v>
      </c>
      <c r="H119" s="79">
        <v>4</v>
      </c>
      <c r="I119" s="169"/>
      <c r="J119" s="169"/>
      <c r="L119" s="169" t="str">
        <f t="shared" si="4"/>
        <v>BR-P4-A2-10-000</v>
      </c>
      <c r="M119" t="str">
        <f t="shared" si="5"/>
        <v>BRIP4A210000</v>
      </c>
      <c r="N119" t="s">
        <v>1195</v>
      </c>
      <c r="O119" t="str">
        <f t="shared" si="6"/>
        <v>BRIP4A210000</v>
      </c>
      <c r="P119" s="95" t="e">
        <f>SUMIFS('[1]SCOPE BOOK'!$N:$N,'[1]SCOPE BOOK'!$J:$J,$O119)</f>
        <v>#VALUE!</v>
      </c>
    </row>
    <row r="120" spans="1:16" ht="15.6">
      <c r="A120" s="8" t="s">
        <v>729</v>
      </c>
      <c r="B120" s="8" t="s">
        <v>28</v>
      </c>
      <c r="C120" s="87" t="s">
        <v>1194</v>
      </c>
      <c r="D120" s="78" t="s">
        <v>104</v>
      </c>
      <c r="E120" s="101" t="s">
        <v>643</v>
      </c>
      <c r="F120" s="16" t="str">
        <f t="shared" si="7"/>
        <v>A210010</v>
      </c>
      <c r="G120" s="17" t="s">
        <v>366</v>
      </c>
      <c r="H120" s="52">
        <v>5</v>
      </c>
      <c r="I120" s="67" t="s">
        <v>617</v>
      </c>
      <c r="L120" s="67" t="str">
        <f t="shared" si="4"/>
        <v>BR-P4-A2-10-010</v>
      </c>
      <c r="M120" t="str">
        <f t="shared" si="5"/>
        <v>BRIP4A210010</v>
      </c>
      <c r="N120" t="s">
        <v>1196</v>
      </c>
      <c r="O120" t="str">
        <f t="shared" si="6"/>
        <v>BRIP4A210010</v>
      </c>
      <c r="P120" s="95" t="e">
        <f>SUMIFS('[1]SCOPE BOOK'!$N:$N,'[1]SCOPE BOOK'!$J:$J,$O120)</f>
        <v>#VALUE!</v>
      </c>
    </row>
    <row r="121" spans="1:16" ht="15.6">
      <c r="A121" s="8" t="s">
        <v>729</v>
      </c>
      <c r="B121" s="8" t="s">
        <v>28</v>
      </c>
      <c r="C121" s="87" t="s">
        <v>1194</v>
      </c>
      <c r="D121" s="78" t="s">
        <v>104</v>
      </c>
      <c r="E121" s="101" t="s">
        <v>644</v>
      </c>
      <c r="F121" s="16" t="str">
        <f t="shared" si="7"/>
        <v>A210020</v>
      </c>
      <c r="G121" s="17" t="s">
        <v>368</v>
      </c>
      <c r="H121" s="52">
        <v>5</v>
      </c>
      <c r="I121" s="67" t="s">
        <v>617</v>
      </c>
      <c r="L121" s="67" t="str">
        <f t="shared" si="4"/>
        <v>BR-P4-A2-10-020</v>
      </c>
      <c r="M121" t="str">
        <f t="shared" si="5"/>
        <v>BRIP4A210020</v>
      </c>
      <c r="N121" t="s">
        <v>1197</v>
      </c>
      <c r="O121" t="str">
        <f t="shared" si="6"/>
        <v>BRIP4A210020</v>
      </c>
      <c r="P121" s="95" t="e">
        <f>SUMIFS('[1]SCOPE BOOK'!$N:$N,'[1]SCOPE BOOK'!$J:$J,$O121)</f>
        <v>#VALUE!</v>
      </c>
    </row>
    <row r="122" spans="1:16" ht="15.6">
      <c r="A122" s="8" t="s">
        <v>729</v>
      </c>
      <c r="B122" s="8" t="s">
        <v>28</v>
      </c>
      <c r="C122" s="87" t="s">
        <v>1194</v>
      </c>
      <c r="D122" s="78" t="s">
        <v>104</v>
      </c>
      <c r="E122" s="101" t="s">
        <v>645</v>
      </c>
      <c r="F122" s="16" t="str">
        <f t="shared" si="7"/>
        <v>A210030</v>
      </c>
      <c r="G122" s="17" t="s">
        <v>370</v>
      </c>
      <c r="H122" s="52">
        <v>5</v>
      </c>
      <c r="I122" s="67" t="s">
        <v>617</v>
      </c>
      <c r="L122" s="67" t="str">
        <f t="shared" si="4"/>
        <v>BR-P4-A2-10-030</v>
      </c>
      <c r="M122" t="str">
        <f t="shared" si="5"/>
        <v>BRIP4A210030</v>
      </c>
      <c r="N122" t="s">
        <v>1198</v>
      </c>
      <c r="O122" t="str">
        <f t="shared" si="6"/>
        <v>BRIP4A210030</v>
      </c>
      <c r="P122" s="95" t="e">
        <f>SUMIFS('[1]SCOPE BOOK'!$N:$N,'[1]SCOPE BOOK'!$J:$J,$O122)</f>
        <v>#VALUE!</v>
      </c>
    </row>
    <row r="123" spans="1:16" ht="15.6">
      <c r="A123" s="8" t="s">
        <v>729</v>
      </c>
      <c r="B123" s="8" t="s">
        <v>28</v>
      </c>
      <c r="C123" s="87" t="s">
        <v>1194</v>
      </c>
      <c r="D123" s="78" t="s">
        <v>104</v>
      </c>
      <c r="E123" s="101" t="s">
        <v>646</v>
      </c>
      <c r="F123" s="16" t="str">
        <f t="shared" si="7"/>
        <v>A210040</v>
      </c>
      <c r="G123" s="17" t="s">
        <v>372</v>
      </c>
      <c r="H123" s="52">
        <v>5</v>
      </c>
      <c r="I123" s="67" t="s">
        <v>617</v>
      </c>
      <c r="L123" s="67" t="str">
        <f t="shared" si="4"/>
        <v>BR-P4-A2-10-040</v>
      </c>
      <c r="M123" t="str">
        <f t="shared" si="5"/>
        <v>BRIP4A210040</v>
      </c>
      <c r="N123" t="s">
        <v>1199</v>
      </c>
      <c r="O123" t="str">
        <f t="shared" si="6"/>
        <v>BRIP4A210040</v>
      </c>
      <c r="P123" s="95" t="e">
        <f>SUMIFS('[1]SCOPE BOOK'!$N:$N,'[1]SCOPE BOOK'!$J:$J,$O123)</f>
        <v>#VALUE!</v>
      </c>
    </row>
    <row r="124" spans="1:16" ht="15.6">
      <c r="A124" s="8" t="s">
        <v>729</v>
      </c>
      <c r="B124" s="8" t="s">
        <v>28</v>
      </c>
      <c r="C124" s="87" t="s">
        <v>1194</v>
      </c>
      <c r="D124" s="78" t="s">
        <v>104</v>
      </c>
      <c r="E124" s="101" t="s">
        <v>647</v>
      </c>
      <c r="F124" s="16" t="str">
        <f t="shared" si="7"/>
        <v>A210050</v>
      </c>
      <c r="G124" s="17" t="s">
        <v>374</v>
      </c>
      <c r="H124" s="52">
        <v>5</v>
      </c>
      <c r="I124" s="67" t="s">
        <v>617</v>
      </c>
      <c r="L124" s="67" t="str">
        <f t="shared" si="4"/>
        <v>BR-P4-A2-10-050</v>
      </c>
      <c r="M124" t="str">
        <f t="shared" si="5"/>
        <v>BRIP4A210050</v>
      </c>
      <c r="N124" t="s">
        <v>1200</v>
      </c>
      <c r="O124" t="str">
        <f t="shared" si="6"/>
        <v>BRIP4A210050</v>
      </c>
      <c r="P124" s="95" t="e">
        <f>SUMIFS('[1]SCOPE BOOK'!$N:$N,'[1]SCOPE BOOK'!$J:$J,$O124)</f>
        <v>#VALUE!</v>
      </c>
    </row>
    <row r="125" spans="1:16" ht="15.6">
      <c r="A125" s="8" t="s">
        <v>729</v>
      </c>
      <c r="B125" s="8" t="s">
        <v>28</v>
      </c>
      <c r="C125" s="87" t="s">
        <v>1194</v>
      </c>
      <c r="D125" s="78" t="s">
        <v>104</v>
      </c>
      <c r="E125" s="101" t="s">
        <v>648</v>
      </c>
      <c r="F125" s="16" t="str">
        <f t="shared" si="7"/>
        <v>A210060</v>
      </c>
      <c r="G125" s="17" t="s">
        <v>376</v>
      </c>
      <c r="H125" s="52">
        <v>5</v>
      </c>
      <c r="I125" s="67" t="s">
        <v>617</v>
      </c>
      <c r="L125" s="67" t="str">
        <f t="shared" si="4"/>
        <v>BR-P4-A2-10-060</v>
      </c>
      <c r="M125" t="str">
        <f t="shared" si="5"/>
        <v>BRIP4A210060</v>
      </c>
      <c r="N125" t="s">
        <v>1201</v>
      </c>
      <c r="O125" t="str">
        <f t="shared" si="6"/>
        <v>BRIP4A210060</v>
      </c>
      <c r="P125" s="95" t="e">
        <f>SUMIFS('[1]SCOPE BOOK'!$N:$N,'[1]SCOPE BOOK'!$J:$J,$O125)</f>
        <v>#VALUE!</v>
      </c>
    </row>
    <row r="126" spans="1:16" ht="15.6">
      <c r="A126" s="8" t="s">
        <v>729</v>
      </c>
      <c r="B126" s="8" t="s">
        <v>28</v>
      </c>
      <c r="C126" s="87" t="s">
        <v>1194</v>
      </c>
      <c r="D126" s="78" t="s">
        <v>104</v>
      </c>
      <c r="E126" s="101" t="s">
        <v>649</v>
      </c>
      <c r="F126" s="16" t="str">
        <f t="shared" si="7"/>
        <v>A210070</v>
      </c>
      <c r="G126" s="17" t="s">
        <v>378</v>
      </c>
      <c r="H126" s="52">
        <v>5</v>
      </c>
      <c r="I126" s="67" t="s">
        <v>617</v>
      </c>
      <c r="L126" s="67" t="str">
        <f t="shared" si="4"/>
        <v>BR-P4-A2-10-070</v>
      </c>
      <c r="M126" t="str">
        <f t="shared" si="5"/>
        <v>BRIP4A210070</v>
      </c>
      <c r="N126" t="s">
        <v>1202</v>
      </c>
      <c r="O126" t="str">
        <f t="shared" si="6"/>
        <v>BRIP4A210070</v>
      </c>
      <c r="P126" s="95" t="e">
        <f>SUMIFS('[1]SCOPE BOOK'!$N:$N,'[1]SCOPE BOOK'!$J:$J,$O126)</f>
        <v>#VALUE!</v>
      </c>
    </row>
    <row r="127" spans="1:16" ht="15.6">
      <c r="A127" s="8" t="s">
        <v>729</v>
      </c>
      <c r="B127" s="8" t="s">
        <v>28</v>
      </c>
      <c r="C127" s="87" t="s">
        <v>1194</v>
      </c>
      <c r="D127" s="78" t="s">
        <v>104</v>
      </c>
      <c r="E127" s="101" t="s">
        <v>650</v>
      </c>
      <c r="F127" s="16" t="str">
        <f t="shared" si="7"/>
        <v>A210080</v>
      </c>
      <c r="G127" s="17" t="s">
        <v>380</v>
      </c>
      <c r="H127" s="52">
        <v>5</v>
      </c>
      <c r="I127" s="67" t="s">
        <v>617</v>
      </c>
      <c r="L127" s="67" t="str">
        <f t="shared" si="4"/>
        <v>BR-P4-A2-10-080</v>
      </c>
      <c r="M127" t="str">
        <f t="shared" si="5"/>
        <v>BRIP4A210080</v>
      </c>
      <c r="N127" t="s">
        <v>1203</v>
      </c>
      <c r="O127" t="str">
        <f t="shared" si="6"/>
        <v>BRIP4A210080</v>
      </c>
      <c r="P127" s="95" t="e">
        <f>SUMIFS('[1]SCOPE BOOK'!$N:$N,'[1]SCOPE BOOK'!$J:$J,$O127)</f>
        <v>#VALUE!</v>
      </c>
    </row>
    <row r="128" spans="1:16" ht="15.6">
      <c r="A128" s="8" t="s">
        <v>729</v>
      </c>
      <c r="B128" s="8" t="s">
        <v>28</v>
      </c>
      <c r="C128" s="87" t="s">
        <v>1194</v>
      </c>
      <c r="D128" s="78" t="s">
        <v>104</v>
      </c>
      <c r="E128" s="101" t="s">
        <v>651</v>
      </c>
      <c r="F128" s="16" t="str">
        <f t="shared" si="7"/>
        <v>A210090</v>
      </c>
      <c r="G128" s="17" t="s">
        <v>382</v>
      </c>
      <c r="H128" s="52">
        <v>5</v>
      </c>
      <c r="I128" s="67" t="s">
        <v>617</v>
      </c>
      <c r="L128" s="67" t="str">
        <f t="shared" si="4"/>
        <v>BR-P4-A2-10-090</v>
      </c>
      <c r="M128" t="str">
        <f t="shared" si="5"/>
        <v>BRIP4A210090</v>
      </c>
      <c r="N128" t="s">
        <v>1204</v>
      </c>
      <c r="O128" t="str">
        <f t="shared" si="6"/>
        <v>BRIP4A210090</v>
      </c>
      <c r="P128" s="95" t="e">
        <f>SUMIFS('[1]SCOPE BOOK'!$N:$N,'[1]SCOPE BOOK'!$J:$J,$O128)</f>
        <v>#VALUE!</v>
      </c>
    </row>
    <row r="129" spans="1:16" ht="15.6">
      <c r="A129" s="8" t="s">
        <v>729</v>
      </c>
      <c r="B129" s="8" t="s">
        <v>28</v>
      </c>
      <c r="C129" s="87" t="s">
        <v>1194</v>
      </c>
      <c r="D129" s="78" t="s">
        <v>104</v>
      </c>
      <c r="E129" s="101" t="s">
        <v>652</v>
      </c>
      <c r="F129" s="16" t="str">
        <f t="shared" si="7"/>
        <v>A210100</v>
      </c>
      <c r="G129" s="17" t="s">
        <v>384</v>
      </c>
      <c r="H129" s="52">
        <v>5</v>
      </c>
      <c r="I129" s="67" t="s">
        <v>617</v>
      </c>
      <c r="L129" s="67" t="str">
        <f t="shared" si="4"/>
        <v>BR-P4-A2-10-100</v>
      </c>
      <c r="M129" t="str">
        <f t="shared" si="5"/>
        <v>BRIP4A210100</v>
      </c>
      <c r="N129" t="s">
        <v>1205</v>
      </c>
      <c r="O129" t="str">
        <f t="shared" si="6"/>
        <v>BRIP4A210100</v>
      </c>
      <c r="P129" s="95" t="e">
        <f>SUMIFS('[1]SCOPE BOOK'!$N:$N,'[1]SCOPE BOOK'!$J:$J,$O129)</f>
        <v>#VALUE!</v>
      </c>
    </row>
    <row r="130" spans="1:16" ht="15.6">
      <c r="A130" s="8" t="s">
        <v>729</v>
      </c>
      <c r="B130" s="8" t="s">
        <v>28</v>
      </c>
      <c r="C130" s="87" t="s">
        <v>1194</v>
      </c>
      <c r="D130" s="78" t="s">
        <v>104</v>
      </c>
      <c r="E130" s="101" t="s">
        <v>658</v>
      </c>
      <c r="F130" s="16" t="str">
        <f t="shared" si="7"/>
        <v>A210110</v>
      </c>
      <c r="G130" s="17" t="s">
        <v>386</v>
      </c>
      <c r="H130" s="52">
        <v>5</v>
      </c>
      <c r="I130" s="67" t="s">
        <v>617</v>
      </c>
      <c r="L130" s="67" t="str">
        <f t="shared" si="4"/>
        <v>BR-P4-A2-10-110</v>
      </c>
      <c r="M130" t="str">
        <f t="shared" si="5"/>
        <v>BRIP4A210110</v>
      </c>
      <c r="N130" t="s">
        <v>1206</v>
      </c>
      <c r="O130" t="str">
        <f t="shared" si="6"/>
        <v>BRIP4A210110</v>
      </c>
      <c r="P130" s="95" t="e">
        <f>SUMIFS('[1]SCOPE BOOK'!$N:$N,'[1]SCOPE BOOK'!$J:$J,$O130)</f>
        <v>#VALUE!</v>
      </c>
    </row>
    <row r="131" spans="1:16" ht="15.6">
      <c r="A131" s="8" t="s">
        <v>729</v>
      </c>
      <c r="B131" s="8" t="s">
        <v>28</v>
      </c>
      <c r="C131" s="87" t="s">
        <v>1194</v>
      </c>
      <c r="D131" s="78" t="s">
        <v>104</v>
      </c>
      <c r="E131" s="101" t="s">
        <v>659</v>
      </c>
      <c r="F131" s="16" t="str">
        <f t="shared" si="7"/>
        <v>A210120</v>
      </c>
      <c r="G131" s="17" t="s">
        <v>388</v>
      </c>
      <c r="H131" s="52">
        <v>5</v>
      </c>
      <c r="I131" s="67" t="s">
        <v>617</v>
      </c>
      <c r="L131" s="67" t="str">
        <f t="shared" ref="L131:L194" si="8">"BR-P4-"&amp;A131&amp;"-"&amp;C131&amp;"-"&amp;E131</f>
        <v>BR-P4-A2-10-120</v>
      </c>
      <c r="M131" t="str">
        <f t="shared" ref="M131:M194" si="9">"BRI" &amp; "P4" &amp; CONCATENATE(F131)</f>
        <v>BRIP4A210120</v>
      </c>
      <c r="N131" t="s">
        <v>1207</v>
      </c>
      <c r="O131" t="str">
        <f t="shared" ref="O131:O194" si="10">"BRI" &amp; "P4" &amp; CONCATENATE(F131)</f>
        <v>BRIP4A210120</v>
      </c>
      <c r="P131" s="95" t="e">
        <f>SUMIFS('[1]SCOPE BOOK'!$N:$N,'[1]SCOPE BOOK'!$J:$J,$O131)</f>
        <v>#VALUE!</v>
      </c>
    </row>
    <row r="132" spans="1:16" ht="15.6">
      <c r="A132" s="8" t="s">
        <v>729</v>
      </c>
      <c r="B132" s="8" t="s">
        <v>28</v>
      </c>
      <c r="C132" s="87">
        <v>12</v>
      </c>
      <c r="D132" s="78" t="s">
        <v>109</v>
      </c>
      <c r="E132" s="97" t="s">
        <v>641</v>
      </c>
      <c r="F132" s="77" t="str">
        <f t="shared" ref="F132:F197" si="11">A132&amp;C132&amp;E132</f>
        <v>A212000</v>
      </c>
      <c r="G132" s="78" t="s">
        <v>109</v>
      </c>
      <c r="H132" s="79">
        <v>4</v>
      </c>
      <c r="I132" s="169"/>
      <c r="J132" s="169"/>
      <c r="L132" s="169" t="str">
        <f t="shared" si="8"/>
        <v>BR-P4-A2-12-000</v>
      </c>
      <c r="M132" t="str">
        <f t="shared" si="9"/>
        <v>BRIP4A212000</v>
      </c>
      <c r="N132" t="s">
        <v>1208</v>
      </c>
      <c r="O132" t="str">
        <f t="shared" si="10"/>
        <v>BRIP4A212000</v>
      </c>
      <c r="P132" s="95" t="e">
        <f>SUMIFS('[1]SCOPE BOOK'!$N:$N,'[1]SCOPE BOOK'!$J:$J,$O132)</f>
        <v>#VALUE!</v>
      </c>
    </row>
    <row r="133" spans="1:16" ht="15.6">
      <c r="A133" s="8" t="s">
        <v>729</v>
      </c>
      <c r="B133" s="8" t="s">
        <v>28</v>
      </c>
      <c r="C133" s="87">
        <v>12</v>
      </c>
      <c r="D133" s="78" t="s">
        <v>109</v>
      </c>
      <c r="E133" s="101" t="s">
        <v>643</v>
      </c>
      <c r="F133" s="16" t="str">
        <f t="shared" si="11"/>
        <v>A212010</v>
      </c>
      <c r="G133" s="17" t="s">
        <v>390</v>
      </c>
      <c r="H133" s="52">
        <v>5</v>
      </c>
      <c r="I133" s="67" t="s">
        <v>617</v>
      </c>
      <c r="L133" s="67" t="str">
        <f t="shared" si="8"/>
        <v>BR-P4-A2-12-010</v>
      </c>
      <c r="M133" t="str">
        <f t="shared" si="9"/>
        <v>BRIP4A212010</v>
      </c>
      <c r="N133" t="s">
        <v>1209</v>
      </c>
      <c r="O133" t="str">
        <f t="shared" si="10"/>
        <v>BRIP4A212010</v>
      </c>
      <c r="P133" s="95" t="e">
        <f>SUMIFS('[1]SCOPE BOOK'!$N:$N,'[1]SCOPE BOOK'!$J:$J,$O133)</f>
        <v>#VALUE!</v>
      </c>
    </row>
    <row r="134" spans="1:16" ht="15.6">
      <c r="A134" s="8" t="s">
        <v>729</v>
      </c>
      <c r="B134" s="8" t="s">
        <v>28</v>
      </c>
      <c r="C134" s="87">
        <v>12</v>
      </c>
      <c r="D134" s="78" t="s">
        <v>109</v>
      </c>
      <c r="E134" s="101" t="s">
        <v>644</v>
      </c>
      <c r="F134" s="16" t="str">
        <f t="shared" si="11"/>
        <v>A212020</v>
      </c>
      <c r="G134" s="17" t="s">
        <v>392</v>
      </c>
      <c r="H134" s="52">
        <v>5</v>
      </c>
      <c r="I134" s="67" t="s">
        <v>617</v>
      </c>
      <c r="L134" s="67" t="str">
        <f t="shared" si="8"/>
        <v>BR-P4-A2-12-020</v>
      </c>
      <c r="M134" t="str">
        <f t="shared" si="9"/>
        <v>BRIP4A212020</v>
      </c>
      <c r="N134" t="s">
        <v>1210</v>
      </c>
      <c r="O134" t="str">
        <f t="shared" si="10"/>
        <v>BRIP4A212020</v>
      </c>
      <c r="P134" s="95" t="e">
        <f>SUMIFS('[1]SCOPE BOOK'!$N:$N,'[1]SCOPE BOOK'!$J:$J,$O134)</f>
        <v>#VALUE!</v>
      </c>
    </row>
    <row r="135" spans="1:16" ht="15.6">
      <c r="A135" s="8" t="s">
        <v>729</v>
      </c>
      <c r="B135" s="8" t="s">
        <v>28</v>
      </c>
      <c r="C135" s="87">
        <v>13</v>
      </c>
      <c r="D135" s="78" t="s">
        <v>114</v>
      </c>
      <c r="E135" s="97" t="s">
        <v>641</v>
      </c>
      <c r="F135" s="77" t="str">
        <f t="shared" si="11"/>
        <v>A213000</v>
      </c>
      <c r="G135" s="78" t="s">
        <v>114</v>
      </c>
      <c r="H135" s="79">
        <v>4</v>
      </c>
      <c r="I135" s="169"/>
      <c r="J135" s="169"/>
      <c r="L135" s="169" t="str">
        <f t="shared" si="8"/>
        <v>BR-P4-A2-13-000</v>
      </c>
      <c r="M135" t="str">
        <f t="shared" si="9"/>
        <v>BRIP4A213000</v>
      </c>
      <c r="N135" t="s">
        <v>1211</v>
      </c>
      <c r="O135" t="str">
        <f t="shared" si="10"/>
        <v>BRIP4A213000</v>
      </c>
      <c r="P135" s="95" t="e">
        <f>SUMIFS('[1]SCOPE BOOK'!$N:$N,'[1]SCOPE BOOK'!$J:$J,$O135)</f>
        <v>#VALUE!</v>
      </c>
    </row>
    <row r="136" spans="1:16" ht="15.6">
      <c r="A136" s="8" t="s">
        <v>729</v>
      </c>
      <c r="B136" s="8" t="s">
        <v>28</v>
      </c>
      <c r="C136" s="87">
        <v>13</v>
      </c>
      <c r="D136" s="78" t="s">
        <v>114</v>
      </c>
      <c r="E136" s="101" t="s">
        <v>643</v>
      </c>
      <c r="F136" s="16" t="str">
        <f t="shared" si="11"/>
        <v>A213010</v>
      </c>
      <c r="G136" s="17" t="s">
        <v>394</v>
      </c>
      <c r="H136" s="52">
        <v>5</v>
      </c>
      <c r="I136" s="67" t="s">
        <v>617</v>
      </c>
      <c r="L136" s="67" t="str">
        <f t="shared" si="8"/>
        <v>BR-P4-A2-13-010</v>
      </c>
      <c r="M136" t="str">
        <f t="shared" si="9"/>
        <v>BRIP4A213010</v>
      </c>
      <c r="N136" t="s">
        <v>1212</v>
      </c>
      <c r="O136" t="str">
        <f t="shared" si="10"/>
        <v>BRIP4A213010</v>
      </c>
      <c r="P136" s="95" t="e">
        <f>SUMIFS('[1]SCOPE BOOK'!$N:$N,'[1]SCOPE BOOK'!$J:$J,$O136)</f>
        <v>#VALUE!</v>
      </c>
    </row>
    <row r="137" spans="1:16" ht="15.6">
      <c r="A137" s="8" t="s">
        <v>729</v>
      </c>
      <c r="B137" s="8" t="s">
        <v>28</v>
      </c>
      <c r="C137" s="87">
        <v>13</v>
      </c>
      <c r="D137" s="78" t="s">
        <v>114</v>
      </c>
      <c r="E137" s="101" t="s">
        <v>644</v>
      </c>
      <c r="F137" s="16" t="str">
        <f t="shared" si="11"/>
        <v>A213020</v>
      </c>
      <c r="G137" s="17" t="s">
        <v>396</v>
      </c>
      <c r="H137" s="52">
        <v>5</v>
      </c>
      <c r="I137" s="67" t="s">
        <v>617</v>
      </c>
      <c r="L137" s="67" t="str">
        <f t="shared" si="8"/>
        <v>BR-P4-A2-13-020</v>
      </c>
      <c r="M137" t="str">
        <f t="shared" si="9"/>
        <v>BRIP4A213020</v>
      </c>
      <c r="N137" t="s">
        <v>1213</v>
      </c>
      <c r="O137" t="str">
        <f t="shared" si="10"/>
        <v>BRIP4A213020</v>
      </c>
      <c r="P137" s="95" t="e">
        <f>SUMIFS('[1]SCOPE BOOK'!$N:$N,'[1]SCOPE BOOK'!$J:$J,$O137)</f>
        <v>#VALUE!</v>
      </c>
    </row>
    <row r="138" spans="1:16" ht="15.6">
      <c r="A138" s="8" t="s">
        <v>729</v>
      </c>
      <c r="B138" s="8" t="s">
        <v>28</v>
      </c>
      <c r="C138" s="87">
        <v>14</v>
      </c>
      <c r="D138" s="78" t="s">
        <v>120</v>
      </c>
      <c r="E138" s="97" t="s">
        <v>641</v>
      </c>
      <c r="F138" s="77" t="str">
        <f t="shared" si="11"/>
        <v>A214000</v>
      </c>
      <c r="G138" s="78" t="s">
        <v>120</v>
      </c>
      <c r="H138" s="79">
        <v>4</v>
      </c>
      <c r="I138" s="169"/>
      <c r="J138" s="169"/>
      <c r="L138" s="169" t="str">
        <f t="shared" si="8"/>
        <v>BR-P4-A2-14-000</v>
      </c>
      <c r="M138" t="str">
        <f t="shared" si="9"/>
        <v>BRIP4A214000</v>
      </c>
      <c r="N138" t="s">
        <v>1214</v>
      </c>
      <c r="O138" t="str">
        <f t="shared" si="10"/>
        <v>BRIP4A214000</v>
      </c>
      <c r="P138" s="95" t="e">
        <f>SUMIFS('[1]SCOPE BOOK'!$N:$N,'[1]SCOPE BOOK'!$J:$J,$O138)</f>
        <v>#VALUE!</v>
      </c>
    </row>
    <row r="139" spans="1:16" ht="15.6">
      <c r="A139" s="8" t="s">
        <v>729</v>
      </c>
      <c r="B139" s="8" t="s">
        <v>28</v>
      </c>
      <c r="C139" s="87">
        <v>14</v>
      </c>
      <c r="D139" s="78" t="s">
        <v>120</v>
      </c>
      <c r="E139" s="101" t="s">
        <v>643</v>
      </c>
      <c r="F139" s="16" t="str">
        <f t="shared" si="11"/>
        <v>A214010</v>
      </c>
      <c r="G139" s="17" t="s">
        <v>398</v>
      </c>
      <c r="H139" s="52">
        <v>5</v>
      </c>
      <c r="I139" s="67" t="s">
        <v>617</v>
      </c>
      <c r="L139" s="67" t="str">
        <f t="shared" si="8"/>
        <v>BR-P4-A2-14-010</v>
      </c>
      <c r="M139" t="str">
        <f t="shared" si="9"/>
        <v>BRIP4A214010</v>
      </c>
      <c r="N139" t="s">
        <v>1215</v>
      </c>
      <c r="O139" t="str">
        <f t="shared" si="10"/>
        <v>BRIP4A214010</v>
      </c>
      <c r="P139" s="95" t="e">
        <f>SUMIFS('[1]SCOPE BOOK'!$N:$N,'[1]SCOPE BOOK'!$J:$J,$O139)</f>
        <v>#VALUE!</v>
      </c>
    </row>
    <row r="140" spans="1:16" ht="15.6">
      <c r="A140" s="8" t="s">
        <v>729</v>
      </c>
      <c r="B140" s="8" t="s">
        <v>28</v>
      </c>
      <c r="C140" s="87">
        <v>14</v>
      </c>
      <c r="D140" s="78" t="s">
        <v>120</v>
      </c>
      <c r="E140" s="101" t="s">
        <v>644</v>
      </c>
      <c r="F140" s="16" t="str">
        <f t="shared" si="11"/>
        <v>A214020</v>
      </c>
      <c r="G140" s="17" t="s">
        <v>400</v>
      </c>
      <c r="H140" s="52">
        <v>5</v>
      </c>
      <c r="I140" s="67" t="s">
        <v>617</v>
      </c>
      <c r="L140" s="67" t="str">
        <f t="shared" si="8"/>
        <v>BR-P4-A2-14-020</v>
      </c>
      <c r="M140" t="str">
        <f t="shared" si="9"/>
        <v>BRIP4A214020</v>
      </c>
      <c r="N140" t="s">
        <v>1216</v>
      </c>
      <c r="O140" t="str">
        <f t="shared" si="10"/>
        <v>BRIP4A214020</v>
      </c>
      <c r="P140" s="95" t="e">
        <f>SUMIFS('[1]SCOPE BOOK'!$N:$N,'[1]SCOPE BOOK'!$J:$J,$O140)</f>
        <v>#VALUE!</v>
      </c>
    </row>
    <row r="141" spans="1:16" ht="15.6">
      <c r="A141" s="8" t="s">
        <v>729</v>
      </c>
      <c r="B141" s="8" t="s">
        <v>28</v>
      </c>
      <c r="C141" s="87">
        <v>15</v>
      </c>
      <c r="D141" s="78" t="s">
        <v>126</v>
      </c>
      <c r="E141" s="97" t="s">
        <v>641</v>
      </c>
      <c r="F141" s="77" t="str">
        <f t="shared" si="11"/>
        <v>A215000</v>
      </c>
      <c r="G141" s="78" t="s">
        <v>126</v>
      </c>
      <c r="H141" s="79">
        <v>4</v>
      </c>
      <c r="I141" s="169"/>
      <c r="J141" s="169"/>
      <c r="L141" s="169" t="str">
        <f t="shared" si="8"/>
        <v>BR-P4-A2-15-000</v>
      </c>
      <c r="M141" t="str">
        <f t="shared" si="9"/>
        <v>BRIP4A215000</v>
      </c>
      <c r="N141" t="s">
        <v>1217</v>
      </c>
      <c r="O141" t="str">
        <f t="shared" si="10"/>
        <v>BRIP4A215000</v>
      </c>
      <c r="P141" s="95" t="e">
        <f>SUMIFS('[1]SCOPE BOOK'!$N:$N,'[1]SCOPE BOOK'!$J:$J,$O141)</f>
        <v>#VALUE!</v>
      </c>
    </row>
    <row r="142" spans="1:16" ht="15.6">
      <c r="A142" s="8" t="s">
        <v>729</v>
      </c>
      <c r="B142" s="8" t="s">
        <v>28</v>
      </c>
      <c r="C142" s="87">
        <v>15</v>
      </c>
      <c r="D142" s="78" t="s">
        <v>126</v>
      </c>
      <c r="E142" s="101" t="s">
        <v>643</v>
      </c>
      <c r="F142" s="16" t="str">
        <f t="shared" si="11"/>
        <v>A215010</v>
      </c>
      <c r="G142" s="17" t="s">
        <v>402</v>
      </c>
      <c r="H142" s="52">
        <v>5</v>
      </c>
      <c r="I142" s="67" t="s">
        <v>617</v>
      </c>
      <c r="L142" s="67" t="str">
        <f t="shared" si="8"/>
        <v>BR-P4-A2-15-010</v>
      </c>
      <c r="M142" t="str">
        <f t="shared" si="9"/>
        <v>BRIP4A215010</v>
      </c>
      <c r="N142" t="s">
        <v>1218</v>
      </c>
      <c r="O142" t="str">
        <f t="shared" si="10"/>
        <v>BRIP4A215010</v>
      </c>
      <c r="P142" s="95" t="e">
        <f>SUMIFS('[1]SCOPE BOOK'!$N:$N,'[1]SCOPE BOOK'!$J:$J,$O142)</f>
        <v>#VALUE!</v>
      </c>
    </row>
    <row r="143" spans="1:16" ht="15.6">
      <c r="A143" s="8" t="s">
        <v>729</v>
      </c>
      <c r="B143" s="8" t="s">
        <v>28</v>
      </c>
      <c r="C143" s="87">
        <v>15</v>
      </c>
      <c r="D143" s="78" t="s">
        <v>126</v>
      </c>
      <c r="E143" s="101" t="s">
        <v>644</v>
      </c>
      <c r="F143" s="16" t="str">
        <f t="shared" si="11"/>
        <v>A215020</v>
      </c>
      <c r="G143" s="17" t="s">
        <v>126</v>
      </c>
      <c r="H143" s="52">
        <v>5</v>
      </c>
      <c r="I143" s="67" t="s">
        <v>617</v>
      </c>
      <c r="L143" s="67" t="str">
        <f t="shared" si="8"/>
        <v>BR-P4-A2-15-020</v>
      </c>
      <c r="M143" t="str">
        <f t="shared" si="9"/>
        <v>BRIP4A215020</v>
      </c>
      <c r="N143" t="s">
        <v>1219</v>
      </c>
      <c r="O143" t="str">
        <f t="shared" si="10"/>
        <v>BRIP4A215020</v>
      </c>
      <c r="P143" s="95" t="e">
        <f>SUMIFS('[1]SCOPE BOOK'!$N:$N,'[1]SCOPE BOOK'!$J:$J,$O143)</f>
        <v>#VALUE!</v>
      </c>
    </row>
    <row r="144" spans="1:16" ht="15.6">
      <c r="A144" s="8" t="s">
        <v>729</v>
      </c>
      <c r="B144" s="8" t="s">
        <v>28</v>
      </c>
      <c r="C144" s="87">
        <v>16</v>
      </c>
      <c r="D144" s="78" t="s">
        <v>132</v>
      </c>
      <c r="E144" s="97" t="s">
        <v>641</v>
      </c>
      <c r="F144" s="77" t="str">
        <f t="shared" si="11"/>
        <v>A216000</v>
      </c>
      <c r="G144" s="78" t="s">
        <v>132</v>
      </c>
      <c r="H144" s="79">
        <v>4</v>
      </c>
      <c r="I144" s="169"/>
      <c r="J144" s="169"/>
      <c r="L144" s="169" t="str">
        <f t="shared" si="8"/>
        <v>BR-P4-A2-16-000</v>
      </c>
      <c r="M144" t="str">
        <f t="shared" si="9"/>
        <v>BRIP4A216000</v>
      </c>
      <c r="N144" t="s">
        <v>1220</v>
      </c>
      <c r="O144" t="str">
        <f t="shared" si="10"/>
        <v>BRIP4A216000</v>
      </c>
      <c r="P144" s="95" t="e">
        <f>SUMIFS('[1]SCOPE BOOK'!$N:$N,'[1]SCOPE BOOK'!$J:$J,$O144)</f>
        <v>#VALUE!</v>
      </c>
    </row>
    <row r="145" spans="1:16" ht="15.6">
      <c r="A145" s="8" t="s">
        <v>729</v>
      </c>
      <c r="B145" s="8" t="s">
        <v>28</v>
      </c>
      <c r="C145" s="87">
        <v>16</v>
      </c>
      <c r="D145" s="78" t="s">
        <v>132</v>
      </c>
      <c r="E145" s="101" t="s">
        <v>643</v>
      </c>
      <c r="F145" s="16" t="str">
        <f t="shared" si="11"/>
        <v>A216010</v>
      </c>
      <c r="G145" s="17" t="s">
        <v>132</v>
      </c>
      <c r="H145" s="52">
        <v>5</v>
      </c>
      <c r="I145" s="67" t="s">
        <v>617</v>
      </c>
      <c r="L145" s="67" t="str">
        <f t="shared" si="8"/>
        <v>BR-P4-A2-16-010</v>
      </c>
      <c r="M145" t="str">
        <f t="shared" si="9"/>
        <v>BRIP4A216010</v>
      </c>
      <c r="N145" t="s">
        <v>1221</v>
      </c>
      <c r="O145" t="str">
        <f t="shared" si="10"/>
        <v>BRIP4A216010</v>
      </c>
      <c r="P145" s="95" t="e">
        <f>SUMIFS('[1]SCOPE BOOK'!$N:$N,'[1]SCOPE BOOK'!$J:$J,$O145)</f>
        <v>#VALUE!</v>
      </c>
    </row>
    <row r="146" spans="1:16" ht="15.6">
      <c r="A146" s="8" t="s">
        <v>729</v>
      </c>
      <c r="B146" s="8" t="s">
        <v>28</v>
      </c>
      <c r="C146" s="87">
        <v>17</v>
      </c>
      <c r="D146" s="78" t="s">
        <v>137</v>
      </c>
      <c r="E146" s="97" t="s">
        <v>641</v>
      </c>
      <c r="F146" s="77" t="str">
        <f t="shared" si="11"/>
        <v>A217000</v>
      </c>
      <c r="G146" s="78" t="s">
        <v>137</v>
      </c>
      <c r="H146" s="79">
        <v>4</v>
      </c>
      <c r="I146" s="169"/>
      <c r="J146" s="169"/>
      <c r="L146" s="169" t="str">
        <f t="shared" si="8"/>
        <v>BR-P4-A2-17-000</v>
      </c>
      <c r="M146" t="str">
        <f t="shared" si="9"/>
        <v>BRIP4A217000</v>
      </c>
      <c r="N146" t="s">
        <v>1222</v>
      </c>
      <c r="O146" t="str">
        <f t="shared" si="10"/>
        <v>BRIP4A217000</v>
      </c>
      <c r="P146" s="95" t="e">
        <f>SUMIFS('[1]SCOPE BOOK'!$N:$N,'[1]SCOPE BOOK'!$J:$J,$O146)</f>
        <v>#VALUE!</v>
      </c>
    </row>
    <row r="147" spans="1:16" ht="15.6">
      <c r="A147" s="8" t="s">
        <v>729</v>
      </c>
      <c r="B147" s="8" t="s">
        <v>28</v>
      </c>
      <c r="C147" s="87">
        <v>17</v>
      </c>
      <c r="D147" s="78" t="s">
        <v>137</v>
      </c>
      <c r="E147" s="101" t="s">
        <v>643</v>
      </c>
      <c r="F147" s="16" t="str">
        <f t="shared" si="11"/>
        <v>A217010</v>
      </c>
      <c r="G147" s="17" t="s">
        <v>137</v>
      </c>
      <c r="H147" s="52">
        <v>5</v>
      </c>
      <c r="I147" s="67" t="s">
        <v>1223</v>
      </c>
      <c r="L147" s="67" t="str">
        <f t="shared" si="8"/>
        <v>BR-P4-A2-17-010</v>
      </c>
      <c r="M147" t="str">
        <f t="shared" si="9"/>
        <v>BRIP4A217010</v>
      </c>
      <c r="N147" t="s">
        <v>1224</v>
      </c>
      <c r="O147" t="str">
        <f t="shared" si="10"/>
        <v>BRIP4A217010</v>
      </c>
      <c r="P147" s="95" t="e">
        <f>SUMIFS('[1]SCOPE BOOK'!$N:$N,'[1]SCOPE BOOK'!$J:$J,$O147)</f>
        <v>#VALUE!</v>
      </c>
    </row>
    <row r="148" spans="1:16" ht="15.6">
      <c r="A148" s="8" t="s">
        <v>729</v>
      </c>
      <c r="B148" s="8" t="s">
        <v>28</v>
      </c>
      <c r="C148" s="87">
        <v>18</v>
      </c>
      <c r="D148" s="78" t="s">
        <v>142</v>
      </c>
      <c r="E148" s="97" t="s">
        <v>641</v>
      </c>
      <c r="F148" s="77" t="str">
        <f t="shared" si="11"/>
        <v>A218000</v>
      </c>
      <c r="G148" s="78" t="s">
        <v>142</v>
      </c>
      <c r="H148" s="79">
        <v>4</v>
      </c>
      <c r="I148" s="169"/>
      <c r="J148" s="169"/>
      <c r="L148" s="169" t="str">
        <f t="shared" si="8"/>
        <v>BR-P4-A2-18-000</v>
      </c>
      <c r="M148" t="str">
        <f t="shared" si="9"/>
        <v>BRIP4A218000</v>
      </c>
      <c r="N148" t="s">
        <v>1225</v>
      </c>
      <c r="O148" t="str">
        <f t="shared" si="10"/>
        <v>BRIP4A218000</v>
      </c>
      <c r="P148" s="95" t="e">
        <f>SUMIFS('[1]SCOPE BOOK'!$N:$N,'[1]SCOPE BOOK'!$J:$J,$O148)</f>
        <v>#VALUE!</v>
      </c>
    </row>
    <row r="149" spans="1:16" ht="15.6">
      <c r="A149" s="8" t="s">
        <v>729</v>
      </c>
      <c r="B149" s="8" t="s">
        <v>28</v>
      </c>
      <c r="C149" s="87">
        <v>18</v>
      </c>
      <c r="D149" s="78" t="s">
        <v>142</v>
      </c>
      <c r="E149" s="101" t="s">
        <v>643</v>
      </c>
      <c r="F149" s="16" t="str">
        <f t="shared" si="11"/>
        <v>A218010</v>
      </c>
      <c r="G149" s="17" t="s">
        <v>142</v>
      </c>
      <c r="H149" s="52">
        <v>5</v>
      </c>
      <c r="I149" s="67" t="s">
        <v>617</v>
      </c>
      <c r="L149" s="67" t="str">
        <f t="shared" si="8"/>
        <v>BR-P4-A2-18-010</v>
      </c>
      <c r="M149" t="str">
        <f t="shared" si="9"/>
        <v>BRIP4A218010</v>
      </c>
      <c r="N149" t="s">
        <v>1226</v>
      </c>
      <c r="O149" t="str">
        <f t="shared" si="10"/>
        <v>BRIP4A218010</v>
      </c>
      <c r="P149" s="95" t="e">
        <f>SUMIFS('[1]SCOPE BOOK'!$N:$N,'[1]SCOPE BOOK'!$J:$J,$O149)</f>
        <v>#VALUE!</v>
      </c>
    </row>
    <row r="150" spans="1:16" ht="15.6">
      <c r="A150" s="8" t="s">
        <v>729</v>
      </c>
      <c r="B150" s="8" t="s">
        <v>28</v>
      </c>
      <c r="C150" s="87">
        <v>19</v>
      </c>
      <c r="D150" s="78" t="s">
        <v>147</v>
      </c>
      <c r="E150" s="97" t="s">
        <v>641</v>
      </c>
      <c r="F150" s="77" t="str">
        <f t="shared" si="11"/>
        <v>A219000</v>
      </c>
      <c r="G150" s="78" t="s">
        <v>147</v>
      </c>
      <c r="H150" s="79">
        <v>4</v>
      </c>
      <c r="I150" s="169"/>
      <c r="J150" s="169"/>
      <c r="L150" s="169" t="str">
        <f t="shared" si="8"/>
        <v>BR-P4-A2-19-000</v>
      </c>
      <c r="M150" t="str">
        <f t="shared" si="9"/>
        <v>BRIP4A219000</v>
      </c>
      <c r="N150" t="s">
        <v>1227</v>
      </c>
      <c r="O150" t="str">
        <f t="shared" si="10"/>
        <v>BRIP4A219000</v>
      </c>
      <c r="P150" s="95" t="e">
        <f>SUMIFS('[1]SCOPE BOOK'!$N:$N,'[1]SCOPE BOOK'!$J:$J,$O150)</f>
        <v>#VALUE!</v>
      </c>
    </row>
    <row r="151" spans="1:16" ht="15.6">
      <c r="A151" s="8" t="s">
        <v>729</v>
      </c>
      <c r="B151" s="8" t="s">
        <v>28</v>
      </c>
      <c r="C151" s="87">
        <v>19</v>
      </c>
      <c r="D151" s="78" t="s">
        <v>147</v>
      </c>
      <c r="E151" s="101" t="s">
        <v>643</v>
      </c>
      <c r="F151" s="16" t="str">
        <f t="shared" si="11"/>
        <v>A219010</v>
      </c>
      <c r="G151" s="17" t="s">
        <v>147</v>
      </c>
      <c r="H151" s="52">
        <v>5</v>
      </c>
      <c r="I151" s="67" t="s">
        <v>617</v>
      </c>
      <c r="L151" s="67" t="str">
        <f t="shared" si="8"/>
        <v>BR-P4-A2-19-010</v>
      </c>
      <c r="M151" t="str">
        <f t="shared" si="9"/>
        <v>BRIP4A219010</v>
      </c>
      <c r="N151" t="s">
        <v>1228</v>
      </c>
      <c r="O151" t="str">
        <f t="shared" si="10"/>
        <v>BRIP4A219010</v>
      </c>
      <c r="P151" s="95" t="e">
        <f>SUMIFS('[1]SCOPE BOOK'!$N:$N,'[1]SCOPE BOOK'!$J:$J,$O151)</f>
        <v>#VALUE!</v>
      </c>
    </row>
    <row r="152" spans="1:16" ht="15.6">
      <c r="A152" s="8" t="s">
        <v>729</v>
      </c>
      <c r="B152" s="8" t="s">
        <v>28</v>
      </c>
      <c r="C152" s="87">
        <v>20</v>
      </c>
      <c r="D152" s="76" t="s">
        <v>152</v>
      </c>
      <c r="E152" s="97" t="s">
        <v>641</v>
      </c>
      <c r="F152" s="77" t="str">
        <f t="shared" si="11"/>
        <v>A220000</v>
      </c>
      <c r="G152" s="78" t="s">
        <v>152</v>
      </c>
      <c r="H152" s="79">
        <v>4</v>
      </c>
      <c r="I152" s="169"/>
      <c r="J152" s="169"/>
      <c r="L152" s="169" t="str">
        <f t="shared" si="8"/>
        <v>BR-P4-A2-20-000</v>
      </c>
      <c r="M152" t="str">
        <f t="shared" si="9"/>
        <v>BRIP4A220000</v>
      </c>
      <c r="N152" t="s">
        <v>1229</v>
      </c>
      <c r="O152" t="str">
        <f t="shared" si="10"/>
        <v>BRIP4A220000</v>
      </c>
      <c r="P152" s="95" t="e">
        <f>SUMIFS('[1]SCOPE BOOK'!$N:$N,'[1]SCOPE BOOK'!$J:$J,$O152)</f>
        <v>#VALUE!</v>
      </c>
    </row>
    <row r="153" spans="1:16" ht="15.6">
      <c r="A153" s="8" t="s">
        <v>729</v>
      </c>
      <c r="B153" s="8" t="s">
        <v>28</v>
      </c>
      <c r="C153" s="87">
        <v>20</v>
      </c>
      <c r="D153" s="76" t="s">
        <v>152</v>
      </c>
      <c r="E153" s="101" t="s">
        <v>643</v>
      </c>
      <c r="F153" s="16" t="str">
        <f t="shared" si="11"/>
        <v>A220010</v>
      </c>
      <c r="G153" s="17" t="s">
        <v>152</v>
      </c>
      <c r="H153" s="52">
        <v>5</v>
      </c>
      <c r="I153" s="67" t="s">
        <v>617</v>
      </c>
      <c r="L153" s="67" t="str">
        <f t="shared" si="8"/>
        <v>BR-P4-A2-20-010</v>
      </c>
      <c r="M153" t="str">
        <f t="shared" si="9"/>
        <v>BRIP4A220010</v>
      </c>
      <c r="N153" t="s">
        <v>1230</v>
      </c>
      <c r="O153" t="str">
        <f t="shared" si="10"/>
        <v>BRIP4A220010</v>
      </c>
      <c r="P153" s="95" t="e">
        <f>SUMIFS('[1]SCOPE BOOK'!$N:$N,'[1]SCOPE BOOK'!$J:$J,$O153)</f>
        <v>#VALUE!</v>
      </c>
    </row>
    <row r="154" spans="1:16" ht="15.6">
      <c r="A154" s="8" t="s">
        <v>729</v>
      </c>
      <c r="B154" s="8" t="s">
        <v>28</v>
      </c>
      <c r="C154" s="87">
        <v>21</v>
      </c>
      <c r="D154" s="78" t="s">
        <v>157</v>
      </c>
      <c r="E154" s="97" t="s">
        <v>641</v>
      </c>
      <c r="F154" s="77" t="str">
        <f t="shared" si="11"/>
        <v>A221000</v>
      </c>
      <c r="G154" s="78" t="s">
        <v>157</v>
      </c>
      <c r="H154" s="79">
        <v>4</v>
      </c>
      <c r="I154" s="169"/>
      <c r="J154" s="169"/>
      <c r="L154" s="169" t="str">
        <f t="shared" si="8"/>
        <v>BR-P4-A2-21-000</v>
      </c>
      <c r="M154" t="str">
        <f t="shared" si="9"/>
        <v>BRIP4A221000</v>
      </c>
      <c r="N154" t="s">
        <v>1231</v>
      </c>
      <c r="O154" t="str">
        <f t="shared" si="10"/>
        <v>BRIP4A221000</v>
      </c>
      <c r="P154" s="95" t="e">
        <f>SUMIFS('[1]SCOPE BOOK'!$N:$N,'[1]SCOPE BOOK'!$J:$J,$O154)</f>
        <v>#VALUE!</v>
      </c>
    </row>
    <row r="155" spans="1:16" ht="15.6">
      <c r="A155" s="8" t="s">
        <v>729</v>
      </c>
      <c r="B155" s="8" t="s">
        <v>28</v>
      </c>
      <c r="C155" s="87">
        <v>21</v>
      </c>
      <c r="D155" s="78" t="s">
        <v>157</v>
      </c>
      <c r="E155" s="101" t="s">
        <v>643</v>
      </c>
      <c r="F155" s="16" t="str">
        <f t="shared" si="11"/>
        <v>A221010</v>
      </c>
      <c r="G155" s="17" t="s">
        <v>157</v>
      </c>
      <c r="H155" s="52">
        <v>5</v>
      </c>
      <c r="I155" s="67" t="s">
        <v>617</v>
      </c>
      <c r="L155" s="67" t="str">
        <f t="shared" si="8"/>
        <v>BR-P4-A2-21-010</v>
      </c>
      <c r="M155" t="str">
        <f t="shared" si="9"/>
        <v>BRIP4A221010</v>
      </c>
      <c r="N155" t="s">
        <v>1232</v>
      </c>
      <c r="O155" t="str">
        <f t="shared" si="10"/>
        <v>BRIP4A221010</v>
      </c>
      <c r="P155" s="95" t="e">
        <f>SUMIFS('[1]SCOPE BOOK'!$N:$N,'[1]SCOPE BOOK'!$J:$J,$O155)</f>
        <v>#VALUE!</v>
      </c>
    </row>
    <row r="156" spans="1:16" ht="15.6">
      <c r="A156" s="8" t="s">
        <v>729</v>
      </c>
      <c r="B156" s="8" t="s">
        <v>28</v>
      </c>
      <c r="C156" s="87">
        <v>22</v>
      </c>
      <c r="D156" s="78" t="s">
        <v>162</v>
      </c>
      <c r="E156" s="97" t="s">
        <v>641</v>
      </c>
      <c r="F156" s="77" t="str">
        <f t="shared" si="11"/>
        <v>A222000</v>
      </c>
      <c r="G156" s="78" t="s">
        <v>162</v>
      </c>
      <c r="H156" s="79">
        <v>4</v>
      </c>
      <c r="I156" s="169"/>
      <c r="J156" s="169"/>
      <c r="L156" s="169" t="str">
        <f t="shared" si="8"/>
        <v>BR-P4-A2-22-000</v>
      </c>
      <c r="M156" t="str">
        <f t="shared" si="9"/>
        <v>BRIP4A222000</v>
      </c>
      <c r="N156" t="s">
        <v>1233</v>
      </c>
      <c r="O156" t="str">
        <f t="shared" si="10"/>
        <v>BRIP4A222000</v>
      </c>
      <c r="P156" s="95" t="e">
        <f>SUMIFS('[1]SCOPE BOOK'!$N:$N,'[1]SCOPE BOOK'!$J:$J,$O156)</f>
        <v>#VALUE!</v>
      </c>
    </row>
    <row r="157" spans="1:16" ht="15.6">
      <c r="A157" s="8" t="s">
        <v>729</v>
      </c>
      <c r="B157" s="8" t="s">
        <v>28</v>
      </c>
      <c r="C157" s="87">
        <v>22</v>
      </c>
      <c r="D157" s="78" t="s">
        <v>162</v>
      </c>
      <c r="E157" s="101" t="s">
        <v>643</v>
      </c>
      <c r="F157" s="16" t="str">
        <f t="shared" si="11"/>
        <v>A222010</v>
      </c>
      <c r="G157" s="17" t="s">
        <v>162</v>
      </c>
      <c r="H157" s="52">
        <v>5</v>
      </c>
      <c r="I157" s="67" t="s">
        <v>617</v>
      </c>
      <c r="L157" s="67" t="str">
        <f t="shared" si="8"/>
        <v>BR-P4-A2-22-010</v>
      </c>
      <c r="M157" t="str">
        <f t="shared" si="9"/>
        <v>BRIP4A222010</v>
      </c>
      <c r="N157" t="s">
        <v>1234</v>
      </c>
      <c r="O157" t="str">
        <f t="shared" si="10"/>
        <v>BRIP4A222010</v>
      </c>
      <c r="P157" s="95" t="e">
        <f>SUMIFS('[1]SCOPE BOOK'!$N:$N,'[1]SCOPE BOOK'!$J:$J,$O157)</f>
        <v>#VALUE!</v>
      </c>
    </row>
    <row r="158" spans="1:16" ht="15.6">
      <c r="A158" s="8" t="s">
        <v>729</v>
      </c>
      <c r="B158" s="8" t="s">
        <v>28</v>
      </c>
      <c r="C158" s="87">
        <v>23</v>
      </c>
      <c r="D158" s="78" t="s">
        <v>166</v>
      </c>
      <c r="E158" s="97" t="s">
        <v>641</v>
      </c>
      <c r="F158" s="77" t="str">
        <f t="shared" si="11"/>
        <v>A223000</v>
      </c>
      <c r="G158" s="78" t="s">
        <v>166</v>
      </c>
      <c r="H158" s="79">
        <v>4</v>
      </c>
      <c r="I158" s="169"/>
      <c r="J158" s="169"/>
      <c r="L158" s="169" t="str">
        <f t="shared" si="8"/>
        <v>BR-P4-A2-23-000</v>
      </c>
      <c r="M158" t="str">
        <f t="shared" si="9"/>
        <v>BRIP4A223000</v>
      </c>
      <c r="N158" t="s">
        <v>1233</v>
      </c>
      <c r="O158" t="str">
        <f t="shared" si="10"/>
        <v>BRIP4A223000</v>
      </c>
      <c r="P158" s="95" t="e">
        <f>SUMIFS('[1]SCOPE BOOK'!$N:$N,'[1]SCOPE BOOK'!$J:$J,$O158)</f>
        <v>#VALUE!</v>
      </c>
    </row>
    <row r="159" spans="1:16" ht="15.6">
      <c r="A159" s="8" t="s">
        <v>729</v>
      </c>
      <c r="B159" s="8" t="s">
        <v>28</v>
      </c>
      <c r="C159" s="87">
        <v>23</v>
      </c>
      <c r="D159" s="78" t="s">
        <v>166</v>
      </c>
      <c r="E159" s="101" t="s">
        <v>643</v>
      </c>
      <c r="F159" s="16" t="str">
        <f t="shared" si="11"/>
        <v>A223010</v>
      </c>
      <c r="G159" s="17" t="s">
        <v>166</v>
      </c>
      <c r="H159" s="52">
        <v>5</v>
      </c>
      <c r="I159" s="67" t="s">
        <v>617</v>
      </c>
      <c r="L159" s="67" t="str">
        <f t="shared" si="8"/>
        <v>BR-P4-A2-23-010</v>
      </c>
      <c r="M159" t="str">
        <f t="shared" si="9"/>
        <v>BRIP4A223010</v>
      </c>
      <c r="N159" t="s">
        <v>1234</v>
      </c>
      <c r="O159" t="str">
        <f t="shared" si="10"/>
        <v>BRIP4A223010</v>
      </c>
      <c r="P159" s="95" t="e">
        <f>SUMIFS('[1]SCOPE BOOK'!$N:$N,'[1]SCOPE BOOK'!$J:$J,$O159)</f>
        <v>#VALUE!</v>
      </c>
    </row>
    <row r="160" spans="1:16" ht="15.6">
      <c r="A160" s="8" t="s">
        <v>729</v>
      </c>
      <c r="B160" s="8" t="s">
        <v>28</v>
      </c>
      <c r="C160" s="79">
        <v>24</v>
      </c>
      <c r="D160" s="90" t="s">
        <v>413</v>
      </c>
      <c r="E160" s="97" t="s">
        <v>641</v>
      </c>
      <c r="F160" s="77" t="str">
        <f>A160&amp;C160&amp;E160</f>
        <v>A224000</v>
      </c>
      <c r="G160" s="78" t="s">
        <v>413</v>
      </c>
      <c r="H160" s="79">
        <v>4</v>
      </c>
      <c r="I160" s="169"/>
      <c r="J160" s="169"/>
      <c r="L160" s="169" t="str">
        <f t="shared" si="8"/>
        <v>BR-P4-A2-24-000</v>
      </c>
      <c r="M160" t="str">
        <f t="shared" si="9"/>
        <v>BRIP4A224000</v>
      </c>
      <c r="N160" t="s">
        <v>1235</v>
      </c>
      <c r="O160" t="str">
        <f t="shared" si="10"/>
        <v>BRIP4A224000</v>
      </c>
      <c r="P160" s="95" t="e">
        <f>SUMIFS('[1]SCOPE BOOK'!$N:$N,'[1]SCOPE BOOK'!$J:$J,$O160)</f>
        <v>#VALUE!</v>
      </c>
    </row>
    <row r="161" spans="1:16" ht="15.6">
      <c r="A161" s="8" t="s">
        <v>729</v>
      </c>
      <c r="B161" s="8" t="s">
        <v>28</v>
      </c>
      <c r="C161" s="79">
        <v>24</v>
      </c>
      <c r="D161" s="90" t="s">
        <v>413</v>
      </c>
      <c r="E161" s="101" t="s">
        <v>643</v>
      </c>
      <c r="F161" s="16" t="str">
        <f>A161&amp;C161&amp;E161</f>
        <v>A224010</v>
      </c>
      <c r="G161" s="17" t="s">
        <v>413</v>
      </c>
      <c r="H161" s="52">
        <v>5</v>
      </c>
      <c r="I161" s="67" t="s">
        <v>617</v>
      </c>
      <c r="L161" s="67" t="str">
        <f t="shared" si="8"/>
        <v>BR-P4-A2-24-010</v>
      </c>
      <c r="M161" t="str">
        <f t="shared" si="9"/>
        <v>BRIP4A224010</v>
      </c>
      <c r="N161" t="s">
        <v>1236</v>
      </c>
      <c r="O161" t="str">
        <f t="shared" si="10"/>
        <v>BRIP4A224010</v>
      </c>
      <c r="P161" s="95" t="e">
        <f>SUMIFS('[1]SCOPE BOOK'!$N:$N,'[1]SCOPE BOOK'!$J:$J,$O161)</f>
        <v>#VALUE!</v>
      </c>
    </row>
    <row r="162" spans="1:16" ht="15.6">
      <c r="A162" s="8" t="s">
        <v>732</v>
      </c>
      <c r="B162" s="8" t="s">
        <v>36</v>
      </c>
      <c r="C162" s="86" t="s">
        <v>616</v>
      </c>
      <c r="D162" s="89" t="s">
        <v>36</v>
      </c>
      <c r="E162" s="8" t="s">
        <v>641</v>
      </c>
      <c r="F162" s="8" t="str">
        <f t="shared" si="11"/>
        <v>A300000</v>
      </c>
      <c r="G162" s="89" t="s">
        <v>36</v>
      </c>
      <c r="H162" s="8">
        <v>3</v>
      </c>
      <c r="I162" s="89"/>
      <c r="J162" s="89"/>
      <c r="L162" s="89" t="str">
        <f t="shared" si="8"/>
        <v>BR-P4-A3-00-000</v>
      </c>
      <c r="M162" t="str">
        <f t="shared" si="9"/>
        <v>BRIP4A300000</v>
      </c>
      <c r="N162" t="s">
        <v>1237</v>
      </c>
      <c r="O162" t="str">
        <f t="shared" si="10"/>
        <v>BRIP4A300000</v>
      </c>
      <c r="P162" s="95" t="e">
        <f>SUMIFS('[1]SCOPE BOOK'!$N:$N,'[1]SCOPE BOOK'!$J:$J,$O162)</f>
        <v>#VALUE!</v>
      </c>
    </row>
    <row r="163" spans="1:16" ht="15.6">
      <c r="A163" s="8" t="s">
        <v>732</v>
      </c>
      <c r="B163" s="8" t="s">
        <v>36</v>
      </c>
      <c r="C163" s="87" t="s">
        <v>618</v>
      </c>
      <c r="D163" s="78" t="s">
        <v>170</v>
      </c>
      <c r="E163" s="97" t="s">
        <v>641</v>
      </c>
      <c r="F163" s="77" t="str">
        <f t="shared" si="11"/>
        <v>A301000</v>
      </c>
      <c r="G163" s="78" t="s">
        <v>170</v>
      </c>
      <c r="H163" s="79">
        <v>4</v>
      </c>
      <c r="I163" s="169"/>
      <c r="J163" s="169"/>
      <c r="L163" s="169" t="str">
        <f t="shared" si="8"/>
        <v>BR-P4-A3-01-000</v>
      </c>
      <c r="M163" t="str">
        <f t="shared" si="9"/>
        <v>BRIP4A301000</v>
      </c>
      <c r="N163" t="s">
        <v>1237</v>
      </c>
      <c r="O163" t="str">
        <f t="shared" si="10"/>
        <v>BRIP4A301000</v>
      </c>
      <c r="P163" s="95" t="e">
        <f>SUMIFS('[1]SCOPE BOOK'!$N:$N,'[1]SCOPE BOOK'!$J:$J,$O163)</f>
        <v>#VALUE!</v>
      </c>
    </row>
    <row r="164" spans="1:16" ht="15.6">
      <c r="A164" s="8" t="s">
        <v>732</v>
      </c>
      <c r="B164" s="8" t="s">
        <v>36</v>
      </c>
      <c r="C164" s="87" t="s">
        <v>618</v>
      </c>
      <c r="D164" s="78" t="s">
        <v>170</v>
      </c>
      <c r="E164" s="102" t="s">
        <v>658</v>
      </c>
      <c r="F164" s="18" t="str">
        <f t="shared" si="11"/>
        <v>A301110</v>
      </c>
      <c r="G164" s="19" t="s">
        <v>414</v>
      </c>
      <c r="H164" s="52">
        <v>5</v>
      </c>
      <c r="I164" s="67" t="s">
        <v>1238</v>
      </c>
      <c r="L164" s="67" t="str">
        <f t="shared" si="8"/>
        <v>BR-P4-A3-01-110</v>
      </c>
      <c r="M164" t="str">
        <f t="shared" si="9"/>
        <v>BRIP4A301110</v>
      </c>
      <c r="N164" t="s">
        <v>1239</v>
      </c>
      <c r="O164" t="str">
        <f t="shared" si="10"/>
        <v>BRIP4A301110</v>
      </c>
      <c r="P164" s="95" t="e">
        <f>SUMIFS('[1]SCOPE BOOK'!$N:$N,'[1]SCOPE BOOK'!$J:$J,$O164)</f>
        <v>#VALUE!</v>
      </c>
    </row>
    <row r="165" spans="1:16" ht="15.6">
      <c r="A165" s="8" t="s">
        <v>732</v>
      </c>
      <c r="B165" s="8" t="s">
        <v>36</v>
      </c>
      <c r="C165" s="87" t="s">
        <v>619</v>
      </c>
      <c r="D165" s="78" t="s">
        <v>175</v>
      </c>
      <c r="E165" s="97" t="s">
        <v>641</v>
      </c>
      <c r="F165" s="77" t="str">
        <f t="shared" si="11"/>
        <v>A302000</v>
      </c>
      <c r="G165" s="78" t="s">
        <v>175</v>
      </c>
      <c r="H165" s="79">
        <v>4</v>
      </c>
      <c r="I165" s="169"/>
      <c r="J165" s="169"/>
      <c r="L165" s="169" t="str">
        <f t="shared" si="8"/>
        <v>BR-P4-A3-02-000</v>
      </c>
      <c r="M165" t="str">
        <f t="shared" si="9"/>
        <v>BRIP4A302000</v>
      </c>
      <c r="N165" t="s">
        <v>1240</v>
      </c>
      <c r="O165" t="str">
        <f t="shared" si="10"/>
        <v>BRIP4A302000</v>
      </c>
      <c r="P165" s="95" t="e">
        <f>SUMIFS('[1]SCOPE BOOK'!$N:$N,'[1]SCOPE BOOK'!$J:$J,$O165)</f>
        <v>#VALUE!</v>
      </c>
    </row>
    <row r="166" spans="1:16" ht="15.6">
      <c r="A166" s="8" t="s">
        <v>732</v>
      </c>
      <c r="B166" s="8" t="s">
        <v>36</v>
      </c>
      <c r="C166" s="87" t="s">
        <v>619</v>
      </c>
      <c r="D166" s="78" t="s">
        <v>175</v>
      </c>
      <c r="E166" s="102" t="s">
        <v>670</v>
      </c>
      <c r="F166" s="18" t="str">
        <f t="shared" si="11"/>
        <v>A302210</v>
      </c>
      <c r="G166" s="19" t="s">
        <v>175</v>
      </c>
      <c r="H166" s="52">
        <v>5</v>
      </c>
      <c r="I166" s="67" t="s">
        <v>1089</v>
      </c>
      <c r="L166" s="67" t="str">
        <f t="shared" si="8"/>
        <v>BR-P4-A3-02-210</v>
      </c>
      <c r="M166" t="str">
        <f t="shared" si="9"/>
        <v>BRIP4A302210</v>
      </c>
      <c r="N166" t="s">
        <v>1241</v>
      </c>
      <c r="O166" t="str">
        <f t="shared" si="10"/>
        <v>BRIP4A302210</v>
      </c>
      <c r="P166" s="95" t="e">
        <f>SUMIFS('[1]SCOPE BOOK'!$N:$N,'[1]SCOPE BOOK'!$J:$J,$O166)</f>
        <v>#VALUE!</v>
      </c>
    </row>
    <row r="167" spans="1:16" ht="15.6">
      <c r="A167" s="8" t="s">
        <v>732</v>
      </c>
      <c r="B167" s="8" t="s">
        <v>36</v>
      </c>
      <c r="C167" s="87" t="s">
        <v>1194</v>
      </c>
      <c r="D167" s="76" t="s">
        <v>179</v>
      </c>
      <c r="E167" s="97" t="s">
        <v>641</v>
      </c>
      <c r="F167" s="77" t="str">
        <f t="shared" si="11"/>
        <v>A310000</v>
      </c>
      <c r="G167" s="78" t="s">
        <v>179</v>
      </c>
      <c r="H167" s="79">
        <v>4</v>
      </c>
      <c r="I167" s="169"/>
      <c r="J167" s="169"/>
      <c r="L167" s="169" t="str">
        <f t="shared" si="8"/>
        <v>BR-P4-A3-10-000</v>
      </c>
      <c r="M167" t="str">
        <f t="shared" si="9"/>
        <v>BRIP4A310000</v>
      </c>
      <c r="N167" t="s">
        <v>1242</v>
      </c>
      <c r="O167" t="str">
        <f t="shared" si="10"/>
        <v>BRIP4A310000</v>
      </c>
      <c r="P167" s="95" t="e">
        <f>SUMIFS('[1]SCOPE BOOK'!$N:$N,'[1]SCOPE BOOK'!$J:$J,$O167)</f>
        <v>#VALUE!</v>
      </c>
    </row>
    <row r="168" spans="1:16" ht="15.6">
      <c r="A168" s="8" t="s">
        <v>732</v>
      </c>
      <c r="B168" s="8" t="s">
        <v>36</v>
      </c>
      <c r="C168" s="87" t="s">
        <v>1194</v>
      </c>
      <c r="D168" s="76" t="s">
        <v>179</v>
      </c>
      <c r="E168" s="102" t="s">
        <v>643</v>
      </c>
      <c r="F168" s="18" t="str">
        <f t="shared" si="11"/>
        <v>A310010</v>
      </c>
      <c r="G168" s="19" t="s">
        <v>417</v>
      </c>
      <c r="H168" s="52">
        <v>5</v>
      </c>
      <c r="I168" s="67" t="s">
        <v>1238</v>
      </c>
      <c r="L168" s="67" t="str">
        <f t="shared" si="8"/>
        <v>BR-P4-A3-10-010</v>
      </c>
      <c r="M168" t="str">
        <f t="shared" si="9"/>
        <v>BRIP4A310010</v>
      </c>
      <c r="N168" t="s">
        <v>1243</v>
      </c>
      <c r="O168" t="str">
        <f t="shared" si="10"/>
        <v>BRIP4A310010</v>
      </c>
      <c r="P168" s="95" t="e">
        <f>SUMIFS('[1]SCOPE BOOK'!$N:$N,'[1]SCOPE BOOK'!$J:$J,$O168)</f>
        <v>#VALUE!</v>
      </c>
    </row>
    <row r="169" spans="1:16" ht="15.6">
      <c r="A169" s="8" t="s">
        <v>732</v>
      </c>
      <c r="B169" s="8" t="s">
        <v>36</v>
      </c>
      <c r="C169" s="87" t="s">
        <v>1194</v>
      </c>
      <c r="D169" s="76" t="s">
        <v>179</v>
      </c>
      <c r="E169" s="102" t="s">
        <v>644</v>
      </c>
      <c r="F169" s="18" t="str">
        <f t="shared" si="11"/>
        <v>A310020</v>
      </c>
      <c r="G169" s="19" t="s">
        <v>419</v>
      </c>
      <c r="H169" s="52">
        <v>5</v>
      </c>
      <c r="I169" s="67" t="s">
        <v>1238</v>
      </c>
      <c r="L169" s="67" t="str">
        <f t="shared" si="8"/>
        <v>BR-P4-A3-10-020</v>
      </c>
      <c r="M169" t="str">
        <f t="shared" si="9"/>
        <v>BRIP4A310020</v>
      </c>
      <c r="N169" t="s">
        <v>1244</v>
      </c>
      <c r="O169" t="str">
        <f t="shared" si="10"/>
        <v>BRIP4A310020</v>
      </c>
      <c r="P169" s="95" t="e">
        <f>SUMIFS('[1]SCOPE BOOK'!$N:$N,'[1]SCOPE BOOK'!$J:$J,$O169)</f>
        <v>#VALUE!</v>
      </c>
    </row>
    <row r="170" spans="1:16" ht="15.6">
      <c r="A170" s="8" t="s">
        <v>732</v>
      </c>
      <c r="B170" s="8" t="s">
        <v>36</v>
      </c>
      <c r="C170" s="87" t="s">
        <v>1194</v>
      </c>
      <c r="D170" s="76" t="s">
        <v>179</v>
      </c>
      <c r="E170" s="102" t="s">
        <v>645</v>
      </c>
      <c r="F170" s="18" t="str">
        <f t="shared" si="11"/>
        <v>A310030</v>
      </c>
      <c r="G170" s="19" t="s">
        <v>421</v>
      </c>
      <c r="H170" s="52">
        <v>5</v>
      </c>
      <c r="I170" s="67" t="s">
        <v>1238</v>
      </c>
      <c r="L170" s="67" t="str">
        <f t="shared" si="8"/>
        <v>BR-P4-A3-10-030</v>
      </c>
      <c r="M170" t="str">
        <f t="shared" si="9"/>
        <v>BRIP4A310030</v>
      </c>
      <c r="N170" t="s">
        <v>1245</v>
      </c>
      <c r="O170" t="str">
        <f t="shared" si="10"/>
        <v>BRIP4A310030</v>
      </c>
      <c r="P170" s="95" t="e">
        <f>SUMIFS('[1]SCOPE BOOK'!$N:$N,'[1]SCOPE BOOK'!$J:$J,$O170)</f>
        <v>#VALUE!</v>
      </c>
    </row>
    <row r="171" spans="1:16" ht="15.6">
      <c r="A171" s="8" t="s">
        <v>732</v>
      </c>
      <c r="B171" s="8" t="s">
        <v>36</v>
      </c>
      <c r="C171" s="87" t="s">
        <v>1194</v>
      </c>
      <c r="D171" s="76" t="s">
        <v>179</v>
      </c>
      <c r="E171" s="102" t="s">
        <v>646</v>
      </c>
      <c r="F171" s="18" t="str">
        <f t="shared" si="11"/>
        <v>A310040</v>
      </c>
      <c r="G171" s="19" t="s">
        <v>423</v>
      </c>
      <c r="H171" s="52">
        <v>5</v>
      </c>
      <c r="I171" s="67" t="s">
        <v>1238</v>
      </c>
      <c r="L171" s="67" t="str">
        <f t="shared" si="8"/>
        <v>BR-P4-A3-10-040</v>
      </c>
      <c r="M171" t="str">
        <f t="shared" si="9"/>
        <v>BRIP4A310040</v>
      </c>
      <c r="N171" t="s">
        <v>1246</v>
      </c>
      <c r="O171" t="str">
        <f t="shared" si="10"/>
        <v>BRIP4A310040</v>
      </c>
      <c r="P171" s="95" t="e">
        <f>SUMIFS('[1]SCOPE BOOK'!$N:$N,'[1]SCOPE BOOK'!$J:$J,$O171)</f>
        <v>#VALUE!</v>
      </c>
    </row>
    <row r="172" spans="1:16" ht="15.6">
      <c r="A172" s="8" t="s">
        <v>732</v>
      </c>
      <c r="B172" s="8" t="s">
        <v>36</v>
      </c>
      <c r="C172" s="87" t="s">
        <v>1194</v>
      </c>
      <c r="D172" s="76" t="s">
        <v>179</v>
      </c>
      <c r="E172" s="102" t="s">
        <v>647</v>
      </c>
      <c r="F172" s="18" t="str">
        <f t="shared" si="11"/>
        <v>A310050</v>
      </c>
      <c r="G172" s="19" t="s">
        <v>425</v>
      </c>
      <c r="H172" s="52">
        <v>5</v>
      </c>
      <c r="I172" s="67" t="s">
        <v>1238</v>
      </c>
      <c r="L172" s="67" t="str">
        <f t="shared" si="8"/>
        <v>BR-P4-A3-10-050</v>
      </c>
      <c r="M172" t="str">
        <f t="shared" si="9"/>
        <v>BRIP4A310050</v>
      </c>
      <c r="N172" t="s">
        <v>1247</v>
      </c>
      <c r="O172" t="str">
        <f t="shared" si="10"/>
        <v>BRIP4A310050</v>
      </c>
      <c r="P172" s="95" t="e">
        <f>SUMIFS('[1]SCOPE BOOK'!$N:$N,'[1]SCOPE BOOK'!$J:$J,$O172)</f>
        <v>#VALUE!</v>
      </c>
    </row>
    <row r="173" spans="1:16" ht="15.6">
      <c r="A173" s="8" t="s">
        <v>732</v>
      </c>
      <c r="B173" s="8" t="s">
        <v>36</v>
      </c>
      <c r="C173" s="87" t="s">
        <v>1194</v>
      </c>
      <c r="D173" s="76" t="s">
        <v>179</v>
      </c>
      <c r="E173" s="102" t="s">
        <v>648</v>
      </c>
      <c r="F173" s="18" t="str">
        <f t="shared" si="11"/>
        <v>A310060</v>
      </c>
      <c r="G173" s="19" t="s">
        <v>427</v>
      </c>
      <c r="H173" s="52">
        <v>5</v>
      </c>
      <c r="I173" s="67" t="s">
        <v>1238</v>
      </c>
      <c r="L173" s="67" t="str">
        <f t="shared" si="8"/>
        <v>BR-P4-A3-10-060</v>
      </c>
      <c r="M173" t="str">
        <f t="shared" si="9"/>
        <v>BRIP4A310060</v>
      </c>
      <c r="N173" t="s">
        <v>1248</v>
      </c>
      <c r="O173" t="str">
        <f t="shared" si="10"/>
        <v>BRIP4A310060</v>
      </c>
      <c r="P173" s="95" t="e">
        <f>SUMIFS('[1]SCOPE BOOK'!$N:$N,'[1]SCOPE BOOK'!$J:$J,$O173)</f>
        <v>#VALUE!</v>
      </c>
    </row>
    <row r="174" spans="1:16" ht="15.6">
      <c r="A174" s="8" t="s">
        <v>732</v>
      </c>
      <c r="B174" s="8" t="s">
        <v>36</v>
      </c>
      <c r="C174" s="87" t="s">
        <v>1194</v>
      </c>
      <c r="D174" s="76" t="s">
        <v>179</v>
      </c>
      <c r="E174" s="102" t="s">
        <v>649</v>
      </c>
      <c r="F174" s="18" t="str">
        <f t="shared" si="11"/>
        <v>A310070</v>
      </c>
      <c r="G174" s="19" t="s">
        <v>429</v>
      </c>
      <c r="H174" s="52">
        <v>5</v>
      </c>
      <c r="I174" s="67" t="s">
        <v>1238</v>
      </c>
      <c r="L174" s="67" t="str">
        <f t="shared" si="8"/>
        <v>BR-P4-A3-10-070</v>
      </c>
      <c r="M174" t="str">
        <f t="shared" si="9"/>
        <v>BRIP4A310070</v>
      </c>
      <c r="N174" t="s">
        <v>1249</v>
      </c>
      <c r="O174" t="str">
        <f t="shared" si="10"/>
        <v>BRIP4A310070</v>
      </c>
      <c r="P174" s="95" t="e">
        <f>SUMIFS('[1]SCOPE BOOK'!$N:$N,'[1]SCOPE BOOK'!$J:$J,$O174)</f>
        <v>#VALUE!</v>
      </c>
    </row>
    <row r="175" spans="1:16" ht="15.6">
      <c r="A175" s="8" t="s">
        <v>732</v>
      </c>
      <c r="B175" s="8" t="s">
        <v>36</v>
      </c>
      <c r="C175" s="87" t="s">
        <v>1194</v>
      </c>
      <c r="D175" s="76" t="s">
        <v>179</v>
      </c>
      <c r="E175" s="102" t="s">
        <v>650</v>
      </c>
      <c r="F175" s="18" t="str">
        <f t="shared" si="11"/>
        <v>A310080</v>
      </c>
      <c r="G175" s="19" t="s">
        <v>431</v>
      </c>
      <c r="H175" s="52">
        <v>5</v>
      </c>
      <c r="I175" s="67" t="s">
        <v>1238</v>
      </c>
      <c r="L175" s="67" t="str">
        <f t="shared" si="8"/>
        <v>BR-P4-A3-10-080</v>
      </c>
      <c r="M175" t="str">
        <f t="shared" si="9"/>
        <v>BRIP4A310080</v>
      </c>
      <c r="N175" t="s">
        <v>1250</v>
      </c>
      <c r="O175" t="str">
        <f t="shared" si="10"/>
        <v>BRIP4A310080</v>
      </c>
      <c r="P175" s="95" t="e">
        <f>SUMIFS('[1]SCOPE BOOK'!$N:$N,'[1]SCOPE BOOK'!$J:$J,$O175)</f>
        <v>#VALUE!</v>
      </c>
    </row>
    <row r="176" spans="1:16" ht="15.6">
      <c r="A176" s="8" t="s">
        <v>732</v>
      </c>
      <c r="B176" s="8" t="s">
        <v>36</v>
      </c>
      <c r="C176" s="87" t="s">
        <v>1194</v>
      </c>
      <c r="D176" s="76" t="s">
        <v>179</v>
      </c>
      <c r="E176" s="102" t="s">
        <v>651</v>
      </c>
      <c r="F176" s="18" t="str">
        <f t="shared" si="11"/>
        <v>A310090</v>
      </c>
      <c r="G176" s="19" t="s">
        <v>433</v>
      </c>
      <c r="H176" s="52">
        <v>5</v>
      </c>
      <c r="I176" s="67" t="s">
        <v>1238</v>
      </c>
      <c r="L176" s="67" t="str">
        <f t="shared" si="8"/>
        <v>BR-P4-A3-10-090</v>
      </c>
      <c r="M176" t="str">
        <f t="shared" si="9"/>
        <v>BRIP4A310090</v>
      </c>
      <c r="N176" t="s">
        <v>1251</v>
      </c>
      <c r="O176" t="str">
        <f t="shared" si="10"/>
        <v>BRIP4A310090</v>
      </c>
      <c r="P176" s="95" t="e">
        <f>SUMIFS('[1]SCOPE BOOK'!$N:$N,'[1]SCOPE BOOK'!$J:$J,$O176)</f>
        <v>#VALUE!</v>
      </c>
    </row>
    <row r="177" spans="1:16" ht="15.6">
      <c r="A177" s="8" t="s">
        <v>732</v>
      </c>
      <c r="B177" s="8" t="s">
        <v>36</v>
      </c>
      <c r="C177" s="87" t="s">
        <v>1194</v>
      </c>
      <c r="D177" s="76" t="s">
        <v>179</v>
      </c>
      <c r="E177" s="102" t="s">
        <v>652</v>
      </c>
      <c r="F177" s="18" t="str">
        <f t="shared" si="11"/>
        <v>A310100</v>
      </c>
      <c r="G177" s="19" t="s">
        <v>435</v>
      </c>
      <c r="H177" s="52">
        <v>5</v>
      </c>
      <c r="I177" s="67" t="s">
        <v>1238</v>
      </c>
      <c r="L177" s="67" t="str">
        <f t="shared" si="8"/>
        <v>BR-P4-A3-10-100</v>
      </c>
      <c r="M177" t="str">
        <f t="shared" si="9"/>
        <v>BRIP4A310100</v>
      </c>
      <c r="N177" t="s">
        <v>1252</v>
      </c>
      <c r="O177" t="str">
        <f t="shared" si="10"/>
        <v>BRIP4A310100</v>
      </c>
      <c r="P177" s="95" t="e">
        <f>SUMIFS('[1]SCOPE BOOK'!$N:$N,'[1]SCOPE BOOK'!$J:$J,$O177)</f>
        <v>#VALUE!</v>
      </c>
    </row>
    <row r="178" spans="1:16" ht="15.6">
      <c r="A178" s="8" t="s">
        <v>732</v>
      </c>
      <c r="B178" s="8" t="s">
        <v>36</v>
      </c>
      <c r="C178" s="87" t="s">
        <v>1194</v>
      </c>
      <c r="D178" s="76" t="s">
        <v>179</v>
      </c>
      <c r="E178" s="102" t="s">
        <v>658</v>
      </c>
      <c r="F178" s="18" t="str">
        <f t="shared" si="11"/>
        <v>A310110</v>
      </c>
      <c r="G178" s="19" t="s">
        <v>437</v>
      </c>
      <c r="H178" s="52">
        <v>5</v>
      </c>
      <c r="I178" s="67" t="s">
        <v>1238</v>
      </c>
      <c r="L178" s="67" t="str">
        <f t="shared" si="8"/>
        <v>BR-P4-A3-10-110</v>
      </c>
      <c r="M178" t="str">
        <f t="shared" si="9"/>
        <v>BRIP4A310110</v>
      </c>
      <c r="N178" t="s">
        <v>1253</v>
      </c>
      <c r="O178" t="str">
        <f t="shared" si="10"/>
        <v>BRIP4A310110</v>
      </c>
      <c r="P178" s="95" t="e">
        <f>SUMIFS('[1]SCOPE BOOK'!$N:$N,'[1]SCOPE BOOK'!$J:$J,$O178)</f>
        <v>#VALUE!</v>
      </c>
    </row>
    <row r="179" spans="1:16" ht="15.6">
      <c r="A179" s="8" t="s">
        <v>732</v>
      </c>
      <c r="B179" s="8" t="s">
        <v>36</v>
      </c>
      <c r="C179" s="87" t="s">
        <v>1194</v>
      </c>
      <c r="D179" s="76" t="s">
        <v>179</v>
      </c>
      <c r="E179" s="102" t="s">
        <v>659</v>
      </c>
      <c r="F179" s="18" t="str">
        <f t="shared" si="11"/>
        <v>A310120</v>
      </c>
      <c r="G179" s="19" t="s">
        <v>439</v>
      </c>
      <c r="H179" s="52">
        <v>5</v>
      </c>
      <c r="I179" s="67" t="s">
        <v>1238</v>
      </c>
      <c r="L179" s="67" t="str">
        <f t="shared" si="8"/>
        <v>BR-P4-A3-10-120</v>
      </c>
      <c r="M179" t="str">
        <f t="shared" si="9"/>
        <v>BRIP4A310120</v>
      </c>
      <c r="N179" t="s">
        <v>1254</v>
      </c>
      <c r="O179" t="str">
        <f t="shared" si="10"/>
        <v>BRIP4A310120</v>
      </c>
      <c r="P179" s="95" t="e">
        <f>SUMIFS('[1]SCOPE BOOK'!$N:$N,'[1]SCOPE BOOK'!$J:$J,$O179)</f>
        <v>#VALUE!</v>
      </c>
    </row>
    <row r="180" spans="1:16" ht="15.6">
      <c r="A180" s="8" t="s">
        <v>732</v>
      </c>
      <c r="B180" s="8" t="s">
        <v>36</v>
      </c>
      <c r="C180" s="87" t="s">
        <v>1194</v>
      </c>
      <c r="D180" s="76" t="s">
        <v>179</v>
      </c>
      <c r="E180" s="102" t="s">
        <v>660</v>
      </c>
      <c r="F180" s="18" t="str">
        <f t="shared" si="11"/>
        <v>A310130</v>
      </c>
      <c r="G180" s="19" t="s">
        <v>441</v>
      </c>
      <c r="H180" s="52">
        <v>5</v>
      </c>
      <c r="I180" s="67" t="s">
        <v>1238</v>
      </c>
      <c r="L180" s="67" t="str">
        <f t="shared" si="8"/>
        <v>BR-P4-A3-10-130</v>
      </c>
      <c r="M180" t="str">
        <f t="shared" si="9"/>
        <v>BRIP4A310130</v>
      </c>
      <c r="N180" t="s">
        <v>1255</v>
      </c>
      <c r="O180" t="str">
        <f t="shared" si="10"/>
        <v>BRIP4A310130</v>
      </c>
      <c r="P180" s="95" t="e">
        <f>SUMIFS('[1]SCOPE BOOK'!$N:$N,'[1]SCOPE BOOK'!$J:$J,$O180)</f>
        <v>#VALUE!</v>
      </c>
    </row>
    <row r="181" spans="1:16" ht="15.6">
      <c r="A181" s="8" t="s">
        <v>732</v>
      </c>
      <c r="B181" s="8" t="s">
        <v>36</v>
      </c>
      <c r="C181" s="87" t="s">
        <v>1194</v>
      </c>
      <c r="D181" s="76" t="s">
        <v>179</v>
      </c>
      <c r="E181" s="102" t="s">
        <v>661</v>
      </c>
      <c r="F181" s="18" t="str">
        <f t="shared" si="11"/>
        <v>A310140</v>
      </c>
      <c r="G181" s="19" t="s">
        <v>443</v>
      </c>
      <c r="H181" s="52">
        <v>5</v>
      </c>
      <c r="I181" s="67" t="s">
        <v>1238</v>
      </c>
      <c r="L181" s="67" t="str">
        <f t="shared" si="8"/>
        <v>BR-P4-A3-10-140</v>
      </c>
      <c r="M181" t="str">
        <f t="shared" si="9"/>
        <v>BRIP4A310140</v>
      </c>
      <c r="N181" t="s">
        <v>1256</v>
      </c>
      <c r="O181" t="str">
        <f t="shared" si="10"/>
        <v>BRIP4A310140</v>
      </c>
      <c r="P181" s="95" t="e">
        <f>SUMIFS('[1]SCOPE BOOK'!$N:$N,'[1]SCOPE BOOK'!$J:$J,$O181)</f>
        <v>#VALUE!</v>
      </c>
    </row>
    <row r="182" spans="1:16" ht="15.6">
      <c r="A182" s="8" t="s">
        <v>732</v>
      </c>
      <c r="B182" s="8" t="s">
        <v>36</v>
      </c>
      <c r="C182" s="87">
        <v>20</v>
      </c>
      <c r="D182" s="76" t="s">
        <v>184</v>
      </c>
      <c r="E182" s="97" t="s">
        <v>641</v>
      </c>
      <c r="F182" s="77" t="str">
        <f t="shared" si="11"/>
        <v>A320000</v>
      </c>
      <c r="G182" s="78" t="s">
        <v>184</v>
      </c>
      <c r="H182" s="79">
        <v>4</v>
      </c>
      <c r="I182" s="169"/>
      <c r="J182" s="169"/>
      <c r="L182" s="169" t="str">
        <f t="shared" si="8"/>
        <v>BR-P4-A3-20-000</v>
      </c>
      <c r="M182" t="str">
        <f t="shared" si="9"/>
        <v>BRIP4A320000</v>
      </c>
      <c r="N182" t="s">
        <v>1257</v>
      </c>
      <c r="O182" t="str">
        <f t="shared" si="10"/>
        <v>BRIP4A320000</v>
      </c>
      <c r="P182" s="95" t="e">
        <f>SUMIFS('[1]SCOPE BOOK'!$N:$N,'[1]SCOPE BOOK'!$J:$J,$O182)</f>
        <v>#VALUE!</v>
      </c>
    </row>
    <row r="183" spans="1:16" ht="15.6">
      <c r="A183" s="8" t="s">
        <v>732</v>
      </c>
      <c r="B183" s="8" t="s">
        <v>36</v>
      </c>
      <c r="C183" s="87">
        <v>20</v>
      </c>
      <c r="D183" s="76" t="s">
        <v>184</v>
      </c>
      <c r="E183" s="102" t="s">
        <v>643</v>
      </c>
      <c r="F183" s="18" t="str">
        <f t="shared" si="11"/>
        <v>A320010</v>
      </c>
      <c r="G183" s="19" t="s">
        <v>445</v>
      </c>
      <c r="H183" s="52">
        <v>5</v>
      </c>
      <c r="I183" s="67" t="s">
        <v>1238</v>
      </c>
      <c r="L183" s="67" t="str">
        <f t="shared" si="8"/>
        <v>BR-P4-A3-20-010</v>
      </c>
      <c r="M183" t="str">
        <f t="shared" si="9"/>
        <v>BRIP4A320010</v>
      </c>
      <c r="N183" t="s">
        <v>1258</v>
      </c>
      <c r="O183" t="str">
        <f t="shared" si="10"/>
        <v>BRIP4A320010</v>
      </c>
      <c r="P183" s="95" t="e">
        <f>SUMIFS('[1]SCOPE BOOK'!$N:$N,'[1]SCOPE BOOK'!$J:$J,$O183)</f>
        <v>#VALUE!</v>
      </c>
    </row>
    <row r="184" spans="1:16" ht="15.6">
      <c r="A184" s="8" t="s">
        <v>732</v>
      </c>
      <c r="B184" s="8" t="s">
        <v>36</v>
      </c>
      <c r="C184" s="87">
        <v>20</v>
      </c>
      <c r="D184" s="76" t="s">
        <v>184</v>
      </c>
      <c r="E184" s="102" t="s">
        <v>644</v>
      </c>
      <c r="F184" s="18" t="str">
        <f t="shared" si="11"/>
        <v>A320020</v>
      </c>
      <c r="G184" s="19" t="s">
        <v>447</v>
      </c>
      <c r="H184" s="52">
        <v>5</v>
      </c>
      <c r="I184" s="67" t="s">
        <v>1238</v>
      </c>
      <c r="L184" s="67" t="str">
        <f t="shared" si="8"/>
        <v>BR-P4-A3-20-020</v>
      </c>
      <c r="M184" t="str">
        <f t="shared" si="9"/>
        <v>BRIP4A320020</v>
      </c>
      <c r="N184" t="s">
        <v>1259</v>
      </c>
      <c r="O184" t="str">
        <f t="shared" si="10"/>
        <v>BRIP4A320020</v>
      </c>
      <c r="P184" s="95" t="e">
        <f>SUMIFS('[1]SCOPE BOOK'!$N:$N,'[1]SCOPE BOOK'!$J:$J,$O184)</f>
        <v>#VALUE!</v>
      </c>
    </row>
    <row r="185" spans="1:16" ht="15.6">
      <c r="A185" s="8" t="s">
        <v>732</v>
      </c>
      <c r="B185" s="8" t="s">
        <v>36</v>
      </c>
      <c r="C185" s="87">
        <v>20</v>
      </c>
      <c r="D185" s="76" t="s">
        <v>184</v>
      </c>
      <c r="E185" s="102" t="s">
        <v>645</v>
      </c>
      <c r="F185" s="18" t="str">
        <f t="shared" si="11"/>
        <v>A320030</v>
      </c>
      <c r="G185" s="19" t="s">
        <v>449</v>
      </c>
      <c r="H185" s="52">
        <v>5</v>
      </c>
      <c r="I185" s="67" t="s">
        <v>1238</v>
      </c>
      <c r="L185" s="67" t="str">
        <f t="shared" si="8"/>
        <v>BR-P4-A3-20-030</v>
      </c>
      <c r="M185" t="str">
        <f t="shared" si="9"/>
        <v>BRIP4A320030</v>
      </c>
      <c r="N185" t="s">
        <v>1260</v>
      </c>
      <c r="O185" t="str">
        <f t="shared" si="10"/>
        <v>BRIP4A320030</v>
      </c>
      <c r="P185" s="95" t="e">
        <f>SUMIFS('[1]SCOPE BOOK'!$N:$N,'[1]SCOPE BOOK'!$J:$J,$O185)</f>
        <v>#VALUE!</v>
      </c>
    </row>
    <row r="186" spans="1:16" ht="15.6">
      <c r="A186" s="8" t="s">
        <v>732</v>
      </c>
      <c r="B186" s="8" t="s">
        <v>36</v>
      </c>
      <c r="C186" s="87">
        <v>20</v>
      </c>
      <c r="D186" s="76" t="s">
        <v>184</v>
      </c>
      <c r="E186" s="102" t="s">
        <v>646</v>
      </c>
      <c r="F186" s="18" t="str">
        <f t="shared" si="11"/>
        <v>A320040</v>
      </c>
      <c r="G186" s="19" t="s">
        <v>451</v>
      </c>
      <c r="H186" s="52">
        <v>5</v>
      </c>
      <c r="I186" s="67" t="s">
        <v>1238</v>
      </c>
      <c r="L186" s="67" t="str">
        <f t="shared" si="8"/>
        <v>BR-P4-A3-20-040</v>
      </c>
      <c r="M186" t="str">
        <f t="shared" si="9"/>
        <v>BRIP4A320040</v>
      </c>
      <c r="N186" t="s">
        <v>1261</v>
      </c>
      <c r="O186" t="str">
        <f t="shared" si="10"/>
        <v>BRIP4A320040</v>
      </c>
      <c r="P186" s="95" t="e">
        <f>SUMIFS('[1]SCOPE BOOK'!$N:$N,'[1]SCOPE BOOK'!$J:$J,$O186)</f>
        <v>#VALUE!</v>
      </c>
    </row>
    <row r="187" spans="1:16" ht="15.6">
      <c r="A187" s="8" t="s">
        <v>732</v>
      </c>
      <c r="B187" s="8" t="s">
        <v>36</v>
      </c>
      <c r="C187" s="87">
        <v>20</v>
      </c>
      <c r="D187" s="76" t="s">
        <v>184</v>
      </c>
      <c r="E187" s="102" t="s">
        <v>647</v>
      </c>
      <c r="F187" s="18" t="str">
        <f t="shared" si="11"/>
        <v>A320050</v>
      </c>
      <c r="G187" s="19" t="s">
        <v>453</v>
      </c>
      <c r="H187" s="52">
        <v>5</v>
      </c>
      <c r="I187" s="67" t="s">
        <v>1238</v>
      </c>
      <c r="L187" s="67" t="str">
        <f t="shared" si="8"/>
        <v>BR-P4-A3-20-050</v>
      </c>
      <c r="M187" t="str">
        <f t="shared" si="9"/>
        <v>BRIP4A320050</v>
      </c>
      <c r="N187" t="s">
        <v>1262</v>
      </c>
      <c r="O187" t="str">
        <f t="shared" si="10"/>
        <v>BRIP4A320050</v>
      </c>
      <c r="P187" s="95" t="e">
        <f>SUMIFS('[1]SCOPE BOOK'!$N:$N,'[1]SCOPE BOOK'!$J:$J,$O187)</f>
        <v>#VALUE!</v>
      </c>
    </row>
    <row r="188" spans="1:16" ht="15.6">
      <c r="A188" s="8" t="s">
        <v>732</v>
      </c>
      <c r="B188" s="8" t="s">
        <v>36</v>
      </c>
      <c r="C188" s="87">
        <v>20</v>
      </c>
      <c r="D188" s="76" t="s">
        <v>184</v>
      </c>
      <c r="E188" s="102" t="s">
        <v>648</v>
      </c>
      <c r="F188" s="18" t="str">
        <f t="shared" si="11"/>
        <v>A320060</v>
      </c>
      <c r="G188" s="19" t="s">
        <v>455</v>
      </c>
      <c r="H188" s="52">
        <v>5</v>
      </c>
      <c r="I188" s="67" t="s">
        <v>1238</v>
      </c>
      <c r="L188" s="67" t="str">
        <f t="shared" si="8"/>
        <v>BR-P4-A3-20-060</v>
      </c>
      <c r="M188" t="str">
        <f t="shared" si="9"/>
        <v>BRIP4A320060</v>
      </c>
      <c r="N188" t="s">
        <v>1263</v>
      </c>
      <c r="O188" t="str">
        <f t="shared" si="10"/>
        <v>BRIP4A320060</v>
      </c>
      <c r="P188" s="95" t="e">
        <f>SUMIFS('[1]SCOPE BOOK'!$N:$N,'[1]SCOPE BOOK'!$J:$J,$O188)</f>
        <v>#VALUE!</v>
      </c>
    </row>
    <row r="189" spans="1:16" ht="15.6">
      <c r="A189" s="8" t="s">
        <v>732</v>
      </c>
      <c r="B189" s="8" t="s">
        <v>36</v>
      </c>
      <c r="C189" s="87">
        <v>20</v>
      </c>
      <c r="D189" s="76" t="s">
        <v>184</v>
      </c>
      <c r="E189" s="102" t="s">
        <v>649</v>
      </c>
      <c r="F189" s="18" t="str">
        <f t="shared" si="11"/>
        <v>A320070</v>
      </c>
      <c r="G189" s="19" t="s">
        <v>457</v>
      </c>
      <c r="H189" s="52">
        <v>5</v>
      </c>
      <c r="I189" s="67" t="s">
        <v>1238</v>
      </c>
      <c r="L189" s="67" t="str">
        <f t="shared" si="8"/>
        <v>BR-P4-A3-20-070</v>
      </c>
      <c r="M189" t="str">
        <f t="shared" si="9"/>
        <v>BRIP4A320070</v>
      </c>
      <c r="N189" t="s">
        <v>1264</v>
      </c>
      <c r="O189" t="str">
        <f t="shared" si="10"/>
        <v>BRIP4A320070</v>
      </c>
      <c r="P189" s="95" t="e">
        <f>SUMIFS('[1]SCOPE BOOK'!$N:$N,'[1]SCOPE BOOK'!$J:$J,$O189)</f>
        <v>#VALUE!</v>
      </c>
    </row>
    <row r="190" spans="1:16" ht="15.6">
      <c r="A190" s="8" t="s">
        <v>732</v>
      </c>
      <c r="B190" s="8" t="s">
        <v>36</v>
      </c>
      <c r="C190" s="87">
        <v>20</v>
      </c>
      <c r="D190" s="76" t="s">
        <v>184</v>
      </c>
      <c r="E190" s="102" t="s">
        <v>650</v>
      </c>
      <c r="F190" s="18" t="str">
        <f t="shared" si="11"/>
        <v>A320080</v>
      </c>
      <c r="G190" s="19" t="s">
        <v>459</v>
      </c>
      <c r="H190" s="52">
        <v>5</v>
      </c>
      <c r="I190" s="67" t="s">
        <v>1238</v>
      </c>
      <c r="L190" s="67" t="str">
        <f t="shared" si="8"/>
        <v>BR-P4-A3-20-080</v>
      </c>
      <c r="M190" t="str">
        <f t="shared" si="9"/>
        <v>BRIP4A320080</v>
      </c>
      <c r="N190" t="s">
        <v>1265</v>
      </c>
      <c r="O190" t="str">
        <f t="shared" si="10"/>
        <v>BRIP4A320080</v>
      </c>
      <c r="P190" s="95" t="e">
        <f>SUMIFS('[1]SCOPE BOOK'!$N:$N,'[1]SCOPE BOOK'!$J:$J,$O190)</f>
        <v>#VALUE!</v>
      </c>
    </row>
    <row r="191" spans="1:16" ht="15.6">
      <c r="A191" s="8" t="s">
        <v>732</v>
      </c>
      <c r="B191" s="8" t="s">
        <v>36</v>
      </c>
      <c r="C191" s="87">
        <v>20</v>
      </c>
      <c r="D191" s="76" t="s">
        <v>184</v>
      </c>
      <c r="E191" s="102" t="s">
        <v>651</v>
      </c>
      <c r="F191" s="18" t="str">
        <f t="shared" si="11"/>
        <v>A320090</v>
      </c>
      <c r="G191" s="19" t="s">
        <v>461</v>
      </c>
      <c r="H191" s="52">
        <v>5</v>
      </c>
      <c r="I191" s="67" t="s">
        <v>1238</v>
      </c>
      <c r="L191" s="67" t="str">
        <f t="shared" si="8"/>
        <v>BR-P4-A3-20-090</v>
      </c>
      <c r="M191" t="str">
        <f t="shared" si="9"/>
        <v>BRIP4A320090</v>
      </c>
      <c r="N191" t="s">
        <v>1266</v>
      </c>
      <c r="O191" t="str">
        <f t="shared" si="10"/>
        <v>BRIP4A320090</v>
      </c>
      <c r="P191" s="95" t="e">
        <f>SUMIFS('[1]SCOPE BOOK'!$N:$N,'[1]SCOPE BOOK'!$J:$J,$O191)</f>
        <v>#VALUE!</v>
      </c>
    </row>
    <row r="192" spans="1:16" ht="15.6">
      <c r="A192" s="8" t="s">
        <v>732</v>
      </c>
      <c r="B192" s="8" t="s">
        <v>36</v>
      </c>
      <c r="C192" s="87">
        <v>20</v>
      </c>
      <c r="D192" s="76" t="s">
        <v>184</v>
      </c>
      <c r="E192" s="102" t="s">
        <v>652</v>
      </c>
      <c r="F192" s="18" t="str">
        <f t="shared" si="11"/>
        <v>A320100</v>
      </c>
      <c r="G192" s="19" t="s">
        <v>463</v>
      </c>
      <c r="H192" s="52">
        <v>5</v>
      </c>
      <c r="I192" s="67" t="s">
        <v>1238</v>
      </c>
      <c r="L192" s="67" t="str">
        <f t="shared" si="8"/>
        <v>BR-P4-A3-20-100</v>
      </c>
      <c r="M192" t="str">
        <f t="shared" si="9"/>
        <v>BRIP4A320100</v>
      </c>
      <c r="N192" t="s">
        <v>1267</v>
      </c>
      <c r="O192" t="str">
        <f t="shared" si="10"/>
        <v>BRIP4A320100</v>
      </c>
      <c r="P192" s="95" t="e">
        <f>SUMIFS('[1]SCOPE BOOK'!$N:$N,'[1]SCOPE BOOK'!$J:$J,$O192)</f>
        <v>#VALUE!</v>
      </c>
    </row>
    <row r="193" spans="1:16" ht="15.6">
      <c r="A193" s="8" t="s">
        <v>732</v>
      </c>
      <c r="B193" s="8" t="s">
        <v>36</v>
      </c>
      <c r="C193" s="87">
        <v>20</v>
      </c>
      <c r="D193" s="76" t="s">
        <v>184</v>
      </c>
      <c r="E193" s="102" t="s">
        <v>658</v>
      </c>
      <c r="F193" s="18" t="str">
        <f t="shared" si="11"/>
        <v>A320110</v>
      </c>
      <c r="G193" s="19" t="s">
        <v>465</v>
      </c>
      <c r="H193" s="52">
        <v>5</v>
      </c>
      <c r="I193" s="67" t="s">
        <v>1238</v>
      </c>
      <c r="L193" s="67" t="str">
        <f t="shared" si="8"/>
        <v>BR-P4-A3-20-110</v>
      </c>
      <c r="M193" t="str">
        <f t="shared" si="9"/>
        <v>BRIP4A320110</v>
      </c>
      <c r="N193" t="s">
        <v>1268</v>
      </c>
      <c r="O193" t="str">
        <f t="shared" si="10"/>
        <v>BRIP4A320110</v>
      </c>
      <c r="P193" s="95" t="e">
        <f>SUMIFS('[1]SCOPE BOOK'!$N:$N,'[1]SCOPE BOOK'!$J:$J,$O193)</f>
        <v>#VALUE!</v>
      </c>
    </row>
    <row r="194" spans="1:16" ht="15.6">
      <c r="A194" s="8" t="s">
        <v>732</v>
      </c>
      <c r="B194" s="8" t="s">
        <v>36</v>
      </c>
      <c r="C194" s="87">
        <v>20</v>
      </c>
      <c r="D194" s="76" t="s">
        <v>184</v>
      </c>
      <c r="E194" s="102" t="s">
        <v>659</v>
      </c>
      <c r="F194" s="18" t="str">
        <f t="shared" si="11"/>
        <v>A320120</v>
      </c>
      <c r="G194" s="19" t="s">
        <v>467</v>
      </c>
      <c r="H194" s="52">
        <v>5</v>
      </c>
      <c r="I194" s="67" t="s">
        <v>1238</v>
      </c>
      <c r="L194" s="67" t="str">
        <f t="shared" si="8"/>
        <v>BR-P4-A3-20-120</v>
      </c>
      <c r="M194" t="str">
        <f t="shared" si="9"/>
        <v>BRIP4A320120</v>
      </c>
      <c r="N194" t="s">
        <v>1269</v>
      </c>
      <c r="O194" t="str">
        <f t="shared" si="10"/>
        <v>BRIP4A320120</v>
      </c>
      <c r="P194" s="95" t="e">
        <f>SUMIFS('[1]SCOPE BOOK'!$N:$N,'[1]SCOPE BOOK'!$J:$J,$O194)</f>
        <v>#VALUE!</v>
      </c>
    </row>
    <row r="195" spans="1:16" ht="15.6">
      <c r="A195" s="8" t="s">
        <v>732</v>
      </c>
      <c r="B195" s="8" t="s">
        <v>36</v>
      </c>
      <c r="C195" s="87">
        <v>20</v>
      </c>
      <c r="D195" s="76" t="s">
        <v>184</v>
      </c>
      <c r="E195" s="102" t="s">
        <v>660</v>
      </c>
      <c r="F195" s="18" t="str">
        <f t="shared" si="11"/>
        <v>A320130</v>
      </c>
      <c r="G195" s="19" t="s">
        <v>469</v>
      </c>
      <c r="H195" s="52">
        <v>5</v>
      </c>
      <c r="I195" s="67" t="s">
        <v>1238</v>
      </c>
      <c r="L195" s="67" t="str">
        <f t="shared" ref="L195:L258" si="12">"BR-P4-"&amp;A195&amp;"-"&amp;C195&amp;"-"&amp;E195</f>
        <v>BR-P4-A3-20-130</v>
      </c>
      <c r="M195" t="str">
        <f t="shared" ref="M195:M260" si="13">"BRI" &amp; "P4" &amp; CONCATENATE(F195)</f>
        <v>BRIP4A320130</v>
      </c>
      <c r="N195" t="s">
        <v>1270</v>
      </c>
      <c r="O195" t="str">
        <f t="shared" ref="O195:O260" si="14">"BRI" &amp; "P4" &amp; CONCATENATE(F195)</f>
        <v>BRIP4A320130</v>
      </c>
      <c r="P195" s="95" t="e">
        <f>SUMIFS('[1]SCOPE BOOK'!$N:$N,'[1]SCOPE BOOK'!$J:$J,$O195)</f>
        <v>#VALUE!</v>
      </c>
    </row>
    <row r="196" spans="1:16" ht="15.6">
      <c r="A196" s="8" t="s">
        <v>732</v>
      </c>
      <c r="B196" s="8" t="s">
        <v>36</v>
      </c>
      <c r="C196" s="87">
        <v>20</v>
      </c>
      <c r="D196" s="76" t="s">
        <v>184</v>
      </c>
      <c r="E196" s="102" t="s">
        <v>661</v>
      </c>
      <c r="F196" s="18" t="str">
        <f t="shared" si="11"/>
        <v>A320140</v>
      </c>
      <c r="G196" s="19" t="s">
        <v>471</v>
      </c>
      <c r="H196" s="52">
        <v>5</v>
      </c>
      <c r="I196" s="67" t="s">
        <v>1238</v>
      </c>
      <c r="L196" s="67" t="str">
        <f t="shared" si="12"/>
        <v>BR-P4-A3-20-140</v>
      </c>
      <c r="M196" t="str">
        <f t="shared" si="13"/>
        <v>BRIP4A320140</v>
      </c>
      <c r="N196" t="s">
        <v>1271</v>
      </c>
      <c r="O196" t="str">
        <f t="shared" si="14"/>
        <v>BRIP4A320140</v>
      </c>
      <c r="P196" s="95" t="e">
        <f>SUMIFS('[1]SCOPE BOOK'!$N:$N,'[1]SCOPE BOOK'!$J:$J,$O196)</f>
        <v>#VALUE!</v>
      </c>
    </row>
    <row r="197" spans="1:16" ht="15.6">
      <c r="A197" s="8" t="s">
        <v>732</v>
      </c>
      <c r="B197" s="8" t="s">
        <v>36</v>
      </c>
      <c r="C197" s="87">
        <v>30</v>
      </c>
      <c r="D197" s="76" t="s">
        <v>188</v>
      </c>
      <c r="E197" s="97" t="s">
        <v>641</v>
      </c>
      <c r="F197" s="77" t="str">
        <f t="shared" si="11"/>
        <v>A330000</v>
      </c>
      <c r="G197" s="78" t="s">
        <v>188</v>
      </c>
      <c r="H197" s="79">
        <v>4</v>
      </c>
      <c r="I197" s="169"/>
      <c r="J197" s="169"/>
      <c r="L197" s="169" t="str">
        <f t="shared" si="12"/>
        <v>BR-P4-A3-30-000</v>
      </c>
      <c r="M197" t="str">
        <f t="shared" si="13"/>
        <v>BRIP4A330000</v>
      </c>
      <c r="N197" t="s">
        <v>1272</v>
      </c>
      <c r="O197" t="str">
        <f t="shared" si="14"/>
        <v>BRIP4A330000</v>
      </c>
      <c r="P197" s="95" t="e">
        <f>SUMIFS('[1]SCOPE BOOK'!$N:$N,'[1]SCOPE BOOK'!$J:$J,$O197)</f>
        <v>#VALUE!</v>
      </c>
    </row>
    <row r="198" spans="1:16" ht="15.6">
      <c r="A198" s="8" t="s">
        <v>732</v>
      </c>
      <c r="B198" s="8" t="s">
        <v>36</v>
      </c>
      <c r="C198" s="87">
        <v>30</v>
      </c>
      <c r="D198" s="76" t="s">
        <v>188</v>
      </c>
      <c r="E198" s="102" t="s">
        <v>643</v>
      </c>
      <c r="F198" s="18" t="str">
        <f t="shared" ref="F198:F263" si="15">A198&amp;C198&amp;E198</f>
        <v>A330010</v>
      </c>
      <c r="G198" s="19" t="s">
        <v>473</v>
      </c>
      <c r="H198" s="52">
        <v>5</v>
      </c>
      <c r="I198" s="67" t="s">
        <v>1238</v>
      </c>
      <c r="L198" s="67" t="str">
        <f t="shared" si="12"/>
        <v>BR-P4-A3-30-010</v>
      </c>
      <c r="M198" t="str">
        <f t="shared" si="13"/>
        <v>BRIP4A330010</v>
      </c>
      <c r="N198" t="s">
        <v>1273</v>
      </c>
      <c r="O198" t="str">
        <f t="shared" si="14"/>
        <v>BRIP4A330010</v>
      </c>
      <c r="P198" s="95" t="e">
        <f>SUMIFS('[1]SCOPE BOOK'!$N:$N,'[1]SCOPE BOOK'!$J:$J,$O198)</f>
        <v>#VALUE!</v>
      </c>
    </row>
    <row r="199" spans="1:16" ht="15.6">
      <c r="A199" s="8" t="s">
        <v>732</v>
      </c>
      <c r="B199" s="8" t="s">
        <v>36</v>
      </c>
      <c r="C199" s="87">
        <v>30</v>
      </c>
      <c r="D199" s="76" t="s">
        <v>188</v>
      </c>
      <c r="E199" s="102" t="s">
        <v>644</v>
      </c>
      <c r="F199" s="18" t="str">
        <f t="shared" si="15"/>
        <v>A330020</v>
      </c>
      <c r="G199" s="19" t="s">
        <v>475</v>
      </c>
      <c r="H199" s="52">
        <v>5</v>
      </c>
      <c r="I199" s="67" t="s">
        <v>1238</v>
      </c>
      <c r="L199" s="67" t="str">
        <f t="shared" si="12"/>
        <v>BR-P4-A3-30-020</v>
      </c>
      <c r="M199" t="str">
        <f t="shared" si="13"/>
        <v>BRIP4A330020</v>
      </c>
      <c r="N199" t="s">
        <v>1274</v>
      </c>
      <c r="O199" t="str">
        <f t="shared" si="14"/>
        <v>BRIP4A330020</v>
      </c>
      <c r="P199" s="95" t="e">
        <f>SUMIFS('[1]SCOPE BOOK'!$N:$N,'[1]SCOPE BOOK'!$J:$J,$O199)</f>
        <v>#VALUE!</v>
      </c>
    </row>
    <row r="200" spans="1:16" ht="15.6">
      <c r="A200" s="8" t="s">
        <v>732</v>
      </c>
      <c r="B200" s="8" t="s">
        <v>36</v>
      </c>
      <c r="C200" s="87">
        <v>40</v>
      </c>
      <c r="D200" s="76" t="s">
        <v>191</v>
      </c>
      <c r="E200" s="97" t="s">
        <v>641</v>
      </c>
      <c r="F200" s="77" t="str">
        <f t="shared" si="15"/>
        <v>A340000</v>
      </c>
      <c r="G200" s="78" t="s">
        <v>191</v>
      </c>
      <c r="H200" s="79">
        <v>4</v>
      </c>
      <c r="I200" s="169"/>
      <c r="J200" s="169"/>
      <c r="L200" s="169" t="str">
        <f t="shared" si="12"/>
        <v>BR-P4-A3-40-000</v>
      </c>
      <c r="M200" t="str">
        <f t="shared" si="13"/>
        <v>BRIP4A340000</v>
      </c>
      <c r="N200" t="s">
        <v>1275</v>
      </c>
      <c r="O200" t="str">
        <f t="shared" si="14"/>
        <v>BRIP4A340000</v>
      </c>
      <c r="P200" s="95" t="e">
        <f>SUMIFS('[1]SCOPE BOOK'!$N:$N,'[1]SCOPE BOOK'!$J:$J,$O200)</f>
        <v>#VALUE!</v>
      </c>
    </row>
    <row r="201" spans="1:16" ht="15.6">
      <c r="A201" s="8" t="s">
        <v>732</v>
      </c>
      <c r="B201" s="8" t="s">
        <v>36</v>
      </c>
      <c r="C201" s="87">
        <v>40</v>
      </c>
      <c r="D201" s="76" t="s">
        <v>191</v>
      </c>
      <c r="E201" s="102" t="s">
        <v>643</v>
      </c>
      <c r="F201" s="18" t="str">
        <f t="shared" si="15"/>
        <v>A340010</v>
      </c>
      <c r="G201" s="19" t="s">
        <v>477</v>
      </c>
      <c r="H201" s="52">
        <v>5</v>
      </c>
      <c r="L201" s="67" t="str">
        <f t="shared" si="12"/>
        <v>BR-P4-A3-40-010</v>
      </c>
      <c r="M201" t="str">
        <f t="shared" si="13"/>
        <v>BRIP4A340010</v>
      </c>
      <c r="N201" t="s">
        <v>1276</v>
      </c>
      <c r="O201" t="str">
        <f t="shared" si="14"/>
        <v>BRIP4A340010</v>
      </c>
      <c r="P201" s="95" t="e">
        <f>SUMIFS('[1]SCOPE BOOK'!$N:$N,'[1]SCOPE BOOK'!$J:$J,$O201)</f>
        <v>#VALUE!</v>
      </c>
    </row>
    <row r="202" spans="1:16" ht="15.6">
      <c r="A202" s="8" t="s">
        <v>732</v>
      </c>
      <c r="B202" s="8" t="s">
        <v>36</v>
      </c>
      <c r="C202" s="87">
        <v>50</v>
      </c>
      <c r="D202" s="76" t="s">
        <v>195</v>
      </c>
      <c r="E202" s="97" t="s">
        <v>641</v>
      </c>
      <c r="F202" s="77" t="str">
        <f t="shared" si="15"/>
        <v>A350000</v>
      </c>
      <c r="G202" s="78" t="s">
        <v>195</v>
      </c>
      <c r="H202" s="79">
        <v>4</v>
      </c>
      <c r="I202" s="169"/>
      <c r="J202" s="169"/>
      <c r="L202" s="169" t="str">
        <f t="shared" si="12"/>
        <v>BR-P4-A3-50-000</v>
      </c>
      <c r="M202" t="str">
        <f t="shared" si="13"/>
        <v>BRIP4A350000</v>
      </c>
      <c r="N202" t="s">
        <v>1277</v>
      </c>
      <c r="O202" t="str">
        <f t="shared" si="14"/>
        <v>BRIP4A350000</v>
      </c>
      <c r="P202" s="95" t="e">
        <f>SUMIFS('[1]SCOPE BOOK'!$N:$N,'[1]SCOPE BOOK'!$J:$J,$O202)</f>
        <v>#VALUE!</v>
      </c>
    </row>
    <row r="203" spans="1:16" ht="15.6">
      <c r="A203" s="8" t="s">
        <v>732</v>
      </c>
      <c r="B203" s="8" t="s">
        <v>36</v>
      </c>
      <c r="C203" s="87">
        <v>50</v>
      </c>
      <c r="D203" s="76" t="s">
        <v>195</v>
      </c>
      <c r="E203" s="102" t="s">
        <v>643</v>
      </c>
      <c r="F203" s="18" t="str">
        <f t="shared" si="15"/>
        <v>A350010</v>
      </c>
      <c r="G203" s="19" t="s">
        <v>195</v>
      </c>
      <c r="H203" s="52">
        <v>5</v>
      </c>
      <c r="I203" s="67" t="s">
        <v>1238</v>
      </c>
      <c r="L203" s="67" t="str">
        <f t="shared" si="12"/>
        <v>BR-P4-A3-50-010</v>
      </c>
      <c r="M203" t="str">
        <f t="shared" si="13"/>
        <v>BRIP4A350010</v>
      </c>
      <c r="N203" t="s">
        <v>1278</v>
      </c>
      <c r="O203" t="str">
        <f t="shared" si="14"/>
        <v>BRIP4A350010</v>
      </c>
      <c r="P203" s="95" t="e">
        <f>SUMIFS('[1]SCOPE BOOK'!$N:$N,'[1]SCOPE BOOK'!$J:$J,$O203)</f>
        <v>#VALUE!</v>
      </c>
    </row>
    <row r="204" spans="1:16" ht="15.6">
      <c r="A204" s="8" t="s">
        <v>732</v>
      </c>
      <c r="B204" s="8" t="s">
        <v>36</v>
      </c>
      <c r="C204" s="87">
        <v>60</v>
      </c>
      <c r="D204" s="76" t="s">
        <v>198</v>
      </c>
      <c r="E204" s="97" t="s">
        <v>641</v>
      </c>
      <c r="F204" s="77" t="str">
        <f t="shared" si="15"/>
        <v>A360000</v>
      </c>
      <c r="G204" s="78" t="s">
        <v>198</v>
      </c>
      <c r="H204" s="79">
        <v>4</v>
      </c>
      <c r="I204" s="169"/>
      <c r="J204" s="169"/>
      <c r="L204" s="169" t="str">
        <f t="shared" si="12"/>
        <v>BR-P4-A3-60-000</v>
      </c>
      <c r="M204" t="str">
        <f t="shared" si="13"/>
        <v>BRIP4A360000</v>
      </c>
      <c r="N204" t="s">
        <v>1279</v>
      </c>
      <c r="O204" t="str">
        <f t="shared" si="14"/>
        <v>BRIP4A360000</v>
      </c>
      <c r="P204" s="95" t="e">
        <f>SUMIFS('[1]SCOPE BOOK'!$N:$N,'[1]SCOPE BOOK'!$J:$J,$O204)</f>
        <v>#VALUE!</v>
      </c>
    </row>
    <row r="205" spans="1:16" ht="15.6">
      <c r="A205" s="8" t="s">
        <v>732</v>
      </c>
      <c r="B205" s="8" t="s">
        <v>36</v>
      </c>
      <c r="C205" s="87">
        <v>60</v>
      </c>
      <c r="D205" s="76" t="s">
        <v>198</v>
      </c>
      <c r="E205" s="102" t="s">
        <v>643</v>
      </c>
      <c r="F205" s="18" t="str">
        <f t="shared" si="15"/>
        <v>A360010</v>
      </c>
      <c r="G205" s="19" t="s">
        <v>480</v>
      </c>
      <c r="H205" s="52">
        <v>5</v>
      </c>
      <c r="I205" s="67" t="s">
        <v>1238</v>
      </c>
      <c r="J205" s="67" t="s">
        <v>1280</v>
      </c>
      <c r="L205" s="67" t="str">
        <f t="shared" si="12"/>
        <v>BR-P4-A3-60-010</v>
      </c>
      <c r="M205" t="str">
        <f t="shared" si="13"/>
        <v>BRIP4A360010</v>
      </c>
      <c r="N205" t="s">
        <v>1281</v>
      </c>
      <c r="O205" t="str">
        <f t="shared" si="14"/>
        <v>BRIP4A360010</v>
      </c>
      <c r="P205" s="95" t="e">
        <f>SUMIFS('[1]SCOPE BOOK'!$N:$N,'[1]SCOPE BOOK'!$J:$J,$O205)</f>
        <v>#VALUE!</v>
      </c>
    </row>
    <row r="206" spans="1:16" ht="15.6">
      <c r="A206" s="8" t="s">
        <v>732</v>
      </c>
      <c r="B206" s="8" t="s">
        <v>36</v>
      </c>
      <c r="C206" s="79">
        <v>60</v>
      </c>
      <c r="D206" s="76" t="s">
        <v>198</v>
      </c>
      <c r="E206" s="112" t="s">
        <v>644</v>
      </c>
      <c r="F206" s="18" t="str">
        <f>A206&amp;C206&amp;E206</f>
        <v>A360020</v>
      </c>
      <c r="G206" s="19" t="s">
        <v>482</v>
      </c>
      <c r="H206" s="52">
        <v>5</v>
      </c>
      <c r="I206" s="67" t="s">
        <v>1238</v>
      </c>
      <c r="J206" s="67" t="s">
        <v>1282</v>
      </c>
      <c r="L206" s="67" t="str">
        <f t="shared" si="12"/>
        <v>BR-P4-A3-60-020</v>
      </c>
      <c r="M206" t="str">
        <f>"BRI" &amp; "P4" &amp; CONCATENATE(F206)</f>
        <v>BRIP4A360020</v>
      </c>
      <c r="N206" t="s">
        <v>1281</v>
      </c>
      <c r="O206" t="str">
        <f>"BRI" &amp; "P4" &amp; CONCATENATE(F206)</f>
        <v>BRIP4A360020</v>
      </c>
      <c r="P206" s="95" t="e">
        <f>SUMIFS('[1]SCOPE BOOK'!$N:$N,'[1]SCOPE BOOK'!$J:$J,$O206)</f>
        <v>#VALUE!</v>
      </c>
    </row>
    <row r="207" spans="1:16" ht="15.6">
      <c r="A207" s="8" t="s">
        <v>732</v>
      </c>
      <c r="B207" s="8" t="s">
        <v>36</v>
      </c>
      <c r="C207" s="87">
        <v>70</v>
      </c>
      <c r="D207" s="76" t="s">
        <v>203</v>
      </c>
      <c r="E207" s="97" t="s">
        <v>641</v>
      </c>
      <c r="F207" s="77" t="str">
        <f t="shared" si="15"/>
        <v>A370000</v>
      </c>
      <c r="G207" s="78" t="s">
        <v>203</v>
      </c>
      <c r="H207" s="79">
        <v>4</v>
      </c>
      <c r="I207" s="169"/>
      <c r="J207" s="169"/>
      <c r="L207" s="169" t="str">
        <f t="shared" si="12"/>
        <v>BR-P4-A3-70-000</v>
      </c>
      <c r="M207" t="str">
        <f t="shared" si="13"/>
        <v>BRIP4A370000</v>
      </c>
      <c r="N207" t="s">
        <v>1283</v>
      </c>
      <c r="O207" t="str">
        <f t="shared" si="14"/>
        <v>BRIP4A370000</v>
      </c>
      <c r="P207" s="95" t="e">
        <f>SUMIFS('[1]SCOPE BOOK'!$N:$N,'[1]SCOPE BOOK'!$J:$J,$O207)</f>
        <v>#VALUE!</v>
      </c>
    </row>
    <row r="208" spans="1:16" ht="15.6">
      <c r="A208" s="8" t="s">
        <v>732</v>
      </c>
      <c r="B208" s="8" t="s">
        <v>36</v>
      </c>
      <c r="C208" s="87">
        <v>70</v>
      </c>
      <c r="D208" s="76" t="s">
        <v>203</v>
      </c>
      <c r="E208" s="102" t="s">
        <v>643</v>
      </c>
      <c r="F208" s="18" t="str">
        <f t="shared" si="15"/>
        <v>A370010</v>
      </c>
      <c r="G208" s="19" t="s">
        <v>203</v>
      </c>
      <c r="H208" s="52">
        <v>5</v>
      </c>
      <c r="I208" s="67" t="s">
        <v>1238</v>
      </c>
      <c r="L208" s="67" t="str">
        <f t="shared" si="12"/>
        <v>BR-P4-A3-70-010</v>
      </c>
      <c r="M208" t="str">
        <f t="shared" si="13"/>
        <v>BRIP4A370010</v>
      </c>
      <c r="N208" t="s">
        <v>1284</v>
      </c>
      <c r="O208" t="str">
        <f t="shared" si="14"/>
        <v>BRIP4A370010</v>
      </c>
      <c r="P208" s="95" t="e">
        <f>SUMIFS('[1]SCOPE BOOK'!$N:$N,'[1]SCOPE BOOK'!$J:$J,$O208)</f>
        <v>#VALUE!</v>
      </c>
    </row>
    <row r="209" spans="1:16" ht="15.6">
      <c r="A209" s="8" t="s">
        <v>736</v>
      </c>
      <c r="B209" s="8" t="s">
        <v>42</v>
      </c>
      <c r="C209" s="86" t="s">
        <v>616</v>
      </c>
      <c r="D209" s="89" t="s">
        <v>42</v>
      </c>
      <c r="E209" s="8" t="s">
        <v>641</v>
      </c>
      <c r="F209" s="8" t="str">
        <f t="shared" si="15"/>
        <v>A400000</v>
      </c>
      <c r="G209" s="89" t="s">
        <v>42</v>
      </c>
      <c r="H209" s="8">
        <v>3</v>
      </c>
      <c r="I209" s="89"/>
      <c r="J209" s="89" t="s">
        <v>702</v>
      </c>
      <c r="L209" s="89" t="str">
        <f t="shared" si="12"/>
        <v>BR-P4-A4-00-000</v>
      </c>
      <c r="M209" t="str">
        <f t="shared" si="13"/>
        <v>BRIP4A400000</v>
      </c>
      <c r="O209" t="str">
        <f t="shared" si="14"/>
        <v>BRIP4A400000</v>
      </c>
      <c r="P209" s="95" t="e">
        <f>SUMIFS('[1]SCOPE BOOK'!$N:$N,'[1]SCOPE BOOK'!$J:$J,$O209)</f>
        <v>#VALUE!</v>
      </c>
    </row>
    <row r="210" spans="1:16" ht="15.6">
      <c r="A210" s="8" t="s">
        <v>736</v>
      </c>
      <c r="B210" s="8" t="s">
        <v>42</v>
      </c>
      <c r="C210" s="87" t="s">
        <v>618</v>
      </c>
      <c r="D210" s="76" t="s">
        <v>72</v>
      </c>
      <c r="E210" s="97" t="s">
        <v>641</v>
      </c>
      <c r="F210" s="77" t="str">
        <f t="shared" si="15"/>
        <v>A401000</v>
      </c>
      <c r="G210" s="78" t="s">
        <v>72</v>
      </c>
      <c r="H210" s="79">
        <v>4</v>
      </c>
      <c r="I210" s="169"/>
      <c r="J210" s="169"/>
      <c r="L210" s="169" t="str">
        <f t="shared" si="12"/>
        <v>BR-P4-A4-01-000</v>
      </c>
      <c r="M210" t="str">
        <f t="shared" si="13"/>
        <v>BRIP4A401000</v>
      </c>
      <c r="N210" t="s">
        <v>1285</v>
      </c>
      <c r="O210" t="str">
        <f t="shared" si="14"/>
        <v>BRIP4A401000</v>
      </c>
      <c r="P210" s="95" t="e">
        <f>SUMIFS('[1]SCOPE BOOK'!$N:$N,'[1]SCOPE BOOK'!$J:$J,$O210)</f>
        <v>#VALUE!</v>
      </c>
    </row>
    <row r="211" spans="1:16" ht="15.6">
      <c r="A211" s="8" t="s">
        <v>736</v>
      </c>
      <c r="B211" s="8" t="s">
        <v>42</v>
      </c>
      <c r="C211" s="87" t="s">
        <v>618</v>
      </c>
      <c r="D211" s="76" t="s">
        <v>72</v>
      </c>
      <c r="E211" s="109" t="s">
        <v>643</v>
      </c>
      <c r="F211" s="38" t="str">
        <f t="shared" si="15"/>
        <v>A401010</v>
      </c>
      <c r="G211" s="39" t="s">
        <v>414</v>
      </c>
      <c r="H211" s="52">
        <v>5</v>
      </c>
      <c r="I211" s="67" t="s">
        <v>1238</v>
      </c>
      <c r="L211" s="67" t="str">
        <f t="shared" si="12"/>
        <v>BR-P4-A4-01-010</v>
      </c>
      <c r="M211" t="str">
        <f t="shared" si="13"/>
        <v>BRIP4A401010</v>
      </c>
      <c r="N211" t="s">
        <v>1286</v>
      </c>
      <c r="O211" t="str">
        <f t="shared" si="14"/>
        <v>BRIP4A401010</v>
      </c>
      <c r="P211" s="95" t="e">
        <f>SUMIFS('[1]SCOPE BOOK'!$N:$N,'[1]SCOPE BOOK'!$J:$J,$O211)</f>
        <v>#VALUE!</v>
      </c>
    </row>
    <row r="212" spans="1:16" ht="15.6">
      <c r="A212" s="8" t="s">
        <v>736</v>
      </c>
      <c r="B212" s="8" t="s">
        <v>42</v>
      </c>
      <c r="C212" s="87" t="s">
        <v>619</v>
      </c>
      <c r="D212" s="78" t="s">
        <v>175</v>
      </c>
      <c r="E212" s="97" t="s">
        <v>641</v>
      </c>
      <c r="F212" s="77" t="str">
        <f t="shared" si="15"/>
        <v>A402000</v>
      </c>
      <c r="G212" s="78" t="s">
        <v>175</v>
      </c>
      <c r="H212" s="79">
        <v>4</v>
      </c>
      <c r="I212" s="169"/>
      <c r="J212" s="169"/>
      <c r="L212" s="169" t="str">
        <f t="shared" si="12"/>
        <v>BR-P4-A4-02-000</v>
      </c>
      <c r="M212" t="str">
        <f t="shared" si="13"/>
        <v>BRIP4A402000</v>
      </c>
      <c r="N212" t="s">
        <v>1287</v>
      </c>
      <c r="O212" t="str">
        <f t="shared" si="14"/>
        <v>BRIP4A402000</v>
      </c>
      <c r="P212" s="95" t="e">
        <f>SUMIFS('[1]SCOPE BOOK'!$N:$N,'[1]SCOPE BOOK'!$J:$J,$O212)</f>
        <v>#VALUE!</v>
      </c>
    </row>
    <row r="213" spans="1:16" ht="15.6">
      <c r="A213" s="8" t="s">
        <v>736</v>
      </c>
      <c r="B213" s="8" t="s">
        <v>42</v>
      </c>
      <c r="C213" s="87" t="s">
        <v>619</v>
      </c>
      <c r="D213" s="78" t="s">
        <v>175</v>
      </c>
      <c r="E213" s="109" t="s">
        <v>643</v>
      </c>
      <c r="F213" s="38" t="str">
        <f t="shared" si="15"/>
        <v>A402010</v>
      </c>
      <c r="G213" s="39" t="s">
        <v>486</v>
      </c>
      <c r="H213" s="52">
        <v>5</v>
      </c>
      <c r="I213" s="67" t="s">
        <v>1089</v>
      </c>
      <c r="J213" s="67" t="s">
        <v>1288</v>
      </c>
      <c r="L213" s="67" t="str">
        <f t="shared" si="12"/>
        <v>BR-P4-A4-02-010</v>
      </c>
      <c r="M213" t="str">
        <f t="shared" si="13"/>
        <v>BRIP4A402010</v>
      </c>
      <c r="N213" t="s">
        <v>1289</v>
      </c>
      <c r="O213" t="str">
        <f t="shared" si="14"/>
        <v>BRIP4A402010</v>
      </c>
      <c r="P213" s="95" t="e">
        <f>SUMIFS('[1]SCOPE BOOK'!$N:$N,'[1]SCOPE BOOK'!$J:$J,$O213)</f>
        <v>#VALUE!</v>
      </c>
    </row>
    <row r="214" spans="1:16" ht="15.6">
      <c r="A214" s="8" t="s">
        <v>736</v>
      </c>
      <c r="B214" s="8" t="s">
        <v>42</v>
      </c>
      <c r="C214" s="87" t="s">
        <v>619</v>
      </c>
      <c r="D214" s="78" t="s">
        <v>175</v>
      </c>
      <c r="E214" s="109" t="s">
        <v>644</v>
      </c>
      <c r="F214" s="38" t="str">
        <f>A214&amp;C214&amp;E214</f>
        <v>A402020</v>
      </c>
      <c r="G214" s="39" t="s">
        <v>488</v>
      </c>
      <c r="H214" s="52">
        <v>5</v>
      </c>
      <c r="I214" s="67" t="s">
        <v>1089</v>
      </c>
      <c r="J214" s="67" t="s">
        <v>1288</v>
      </c>
      <c r="L214" s="67" t="str">
        <f t="shared" si="12"/>
        <v>BR-P4-A4-02-020</v>
      </c>
      <c r="M214" t="str">
        <f>"BRI" &amp; "P4" &amp; CONCATENATE(F214)</f>
        <v>BRIP4A402020</v>
      </c>
      <c r="N214" t="s">
        <v>1289</v>
      </c>
      <c r="O214" t="str">
        <f>"BRI" &amp; "P4" &amp; CONCATENATE(F214)</f>
        <v>BRIP4A402020</v>
      </c>
      <c r="P214" s="95" t="e">
        <f>SUMIFS('[1]SCOPE BOOK'!$N:$N,'[1]SCOPE BOOK'!$J:$J,$O214)</f>
        <v>#VALUE!</v>
      </c>
    </row>
    <row r="215" spans="1:16" ht="15.6">
      <c r="A215" s="8" t="s">
        <v>736</v>
      </c>
      <c r="B215" s="8" t="s">
        <v>42</v>
      </c>
      <c r="C215" s="87" t="s">
        <v>1164</v>
      </c>
      <c r="D215" s="78" t="s">
        <v>216</v>
      </c>
      <c r="E215" s="97" t="s">
        <v>641</v>
      </c>
      <c r="F215" s="77" t="str">
        <f t="shared" si="15"/>
        <v>A403000</v>
      </c>
      <c r="G215" s="78" t="s">
        <v>216</v>
      </c>
      <c r="H215" s="79">
        <v>4</v>
      </c>
      <c r="I215" s="169"/>
      <c r="J215" s="169"/>
      <c r="L215" s="169" t="str">
        <f t="shared" si="12"/>
        <v>BR-P4-A4-03-000</v>
      </c>
      <c r="M215" t="str">
        <f t="shared" si="13"/>
        <v>BRIP4A403000</v>
      </c>
      <c r="N215" t="s">
        <v>1290</v>
      </c>
      <c r="O215" t="str">
        <f t="shared" si="14"/>
        <v>BRIP4A403000</v>
      </c>
      <c r="P215" s="95" t="e">
        <f>SUMIFS('[1]SCOPE BOOK'!$N:$N,'[1]SCOPE BOOK'!$J:$J,$O215)</f>
        <v>#VALUE!</v>
      </c>
    </row>
    <row r="216" spans="1:16" ht="15.6">
      <c r="A216" s="8" t="s">
        <v>736</v>
      </c>
      <c r="B216" s="8" t="s">
        <v>42</v>
      </c>
      <c r="C216" s="87" t="s">
        <v>1164</v>
      </c>
      <c r="D216" s="78" t="s">
        <v>216</v>
      </c>
      <c r="E216" s="109" t="s">
        <v>643</v>
      </c>
      <c r="F216" s="38" t="str">
        <f t="shared" si="15"/>
        <v>A403010</v>
      </c>
      <c r="G216" s="39" t="s">
        <v>216</v>
      </c>
      <c r="H216" s="52">
        <v>5</v>
      </c>
      <c r="I216" s="67" t="s">
        <v>1238</v>
      </c>
      <c r="L216" s="67" t="str">
        <f t="shared" si="12"/>
        <v>BR-P4-A4-03-010</v>
      </c>
      <c r="M216" t="str">
        <f t="shared" si="13"/>
        <v>BRIP4A403010</v>
      </c>
      <c r="N216" t="s">
        <v>1291</v>
      </c>
      <c r="O216" t="str">
        <f t="shared" si="14"/>
        <v>BRIP4A403010</v>
      </c>
      <c r="P216" s="95" t="e">
        <f>SUMIFS('[1]SCOPE BOOK'!$N:$N,'[1]SCOPE BOOK'!$J:$J,$O216)</f>
        <v>#VALUE!</v>
      </c>
    </row>
    <row r="217" spans="1:16" ht="15.6">
      <c r="A217" s="8" t="s">
        <v>736</v>
      </c>
      <c r="B217" s="8" t="s">
        <v>42</v>
      </c>
      <c r="C217" s="87" t="s">
        <v>1175</v>
      </c>
      <c r="D217" s="78" t="s">
        <v>221</v>
      </c>
      <c r="E217" s="97" t="s">
        <v>641</v>
      </c>
      <c r="F217" s="77" t="str">
        <f t="shared" si="15"/>
        <v>A404000</v>
      </c>
      <c r="G217" s="78" t="s">
        <v>221</v>
      </c>
      <c r="H217" s="79">
        <v>4</v>
      </c>
      <c r="I217" s="169"/>
      <c r="J217" s="169"/>
      <c r="L217" s="169" t="str">
        <f t="shared" si="12"/>
        <v>BR-P4-A4-04-000</v>
      </c>
      <c r="M217" t="str">
        <f t="shared" si="13"/>
        <v>BRIP4A404000</v>
      </c>
      <c r="N217" t="s">
        <v>1292</v>
      </c>
      <c r="O217" t="str">
        <f t="shared" si="14"/>
        <v>BRIP4A404000</v>
      </c>
      <c r="P217" s="95" t="e">
        <f>SUMIFS('[1]SCOPE BOOK'!$N:$N,'[1]SCOPE BOOK'!$J:$J,$O217)</f>
        <v>#VALUE!</v>
      </c>
    </row>
    <row r="218" spans="1:16" ht="15.6">
      <c r="A218" s="8" t="s">
        <v>736</v>
      </c>
      <c r="B218" s="8" t="s">
        <v>42</v>
      </c>
      <c r="C218" s="87" t="s">
        <v>1175</v>
      </c>
      <c r="D218" s="78" t="s">
        <v>221</v>
      </c>
      <c r="E218" s="109" t="s">
        <v>643</v>
      </c>
      <c r="F218" s="38" t="str">
        <f t="shared" si="15"/>
        <v>A404010</v>
      </c>
      <c r="G218" s="39" t="s">
        <v>491</v>
      </c>
      <c r="H218" s="52">
        <v>5</v>
      </c>
      <c r="I218" s="67" t="s">
        <v>1238</v>
      </c>
      <c r="L218" s="67" t="str">
        <f t="shared" si="12"/>
        <v>BR-P4-A4-04-010</v>
      </c>
      <c r="M218" t="str">
        <f t="shared" si="13"/>
        <v>BRIP4A404010</v>
      </c>
      <c r="N218" t="s">
        <v>1293</v>
      </c>
      <c r="O218" t="str">
        <f t="shared" si="14"/>
        <v>BRIP4A404010</v>
      </c>
      <c r="P218" s="95" t="e">
        <f>SUMIFS('[1]SCOPE BOOK'!$N:$N,'[1]SCOPE BOOK'!$J:$J,$O218)</f>
        <v>#VALUE!</v>
      </c>
    </row>
    <row r="219" spans="1:16" ht="15.6">
      <c r="A219" s="8" t="s">
        <v>736</v>
      </c>
      <c r="B219" s="8" t="s">
        <v>42</v>
      </c>
      <c r="C219" s="87" t="s">
        <v>1175</v>
      </c>
      <c r="D219" s="78" t="s">
        <v>221</v>
      </c>
      <c r="E219" s="109" t="s">
        <v>644</v>
      </c>
      <c r="F219" s="38" t="str">
        <f t="shared" si="15"/>
        <v>A404020</v>
      </c>
      <c r="G219" s="39" t="s">
        <v>493</v>
      </c>
      <c r="H219" s="52">
        <v>5</v>
      </c>
      <c r="I219" s="67" t="s">
        <v>1238</v>
      </c>
      <c r="L219" s="67" t="str">
        <f t="shared" si="12"/>
        <v>BR-P4-A4-04-020</v>
      </c>
      <c r="M219" t="str">
        <f t="shared" si="13"/>
        <v>BRIP4A404020</v>
      </c>
      <c r="N219" t="s">
        <v>1294</v>
      </c>
      <c r="O219" t="str">
        <f t="shared" si="14"/>
        <v>BRIP4A404020</v>
      </c>
      <c r="P219" s="95" t="e">
        <f>SUMIFS('[1]SCOPE BOOK'!$N:$N,'[1]SCOPE BOOK'!$J:$J,$O219)</f>
        <v>#VALUE!</v>
      </c>
    </row>
    <row r="220" spans="1:16" ht="15.6">
      <c r="A220" s="8" t="s">
        <v>736</v>
      </c>
      <c r="B220" s="8" t="s">
        <v>42</v>
      </c>
      <c r="C220" s="87" t="s">
        <v>1175</v>
      </c>
      <c r="D220" s="78" t="s">
        <v>221</v>
      </c>
      <c r="E220" s="109" t="s">
        <v>645</v>
      </c>
      <c r="F220" s="38" t="str">
        <f t="shared" si="15"/>
        <v>A404030</v>
      </c>
      <c r="G220" s="39" t="s">
        <v>495</v>
      </c>
      <c r="H220" s="52">
        <v>5</v>
      </c>
      <c r="I220" s="67" t="s">
        <v>1238</v>
      </c>
      <c r="L220" s="67" t="str">
        <f t="shared" si="12"/>
        <v>BR-P4-A4-04-030</v>
      </c>
      <c r="M220" t="str">
        <f t="shared" si="13"/>
        <v>BRIP4A404030</v>
      </c>
      <c r="N220" t="s">
        <v>1295</v>
      </c>
      <c r="O220" t="str">
        <f t="shared" si="14"/>
        <v>BRIP4A404030</v>
      </c>
      <c r="P220" s="95" t="e">
        <f>SUMIFS('[1]SCOPE BOOK'!$N:$N,'[1]SCOPE BOOK'!$J:$J,$O220)</f>
        <v>#VALUE!</v>
      </c>
    </row>
    <row r="221" spans="1:16" ht="15.6">
      <c r="A221" s="8" t="s">
        <v>736</v>
      </c>
      <c r="B221" s="8" t="s">
        <v>42</v>
      </c>
      <c r="C221" s="87" t="s">
        <v>1175</v>
      </c>
      <c r="D221" s="78" t="s">
        <v>221</v>
      </c>
      <c r="E221" s="109" t="s">
        <v>646</v>
      </c>
      <c r="F221" s="38" t="str">
        <f t="shared" si="15"/>
        <v>A404040</v>
      </c>
      <c r="G221" s="39" t="s">
        <v>497</v>
      </c>
      <c r="H221" s="52">
        <v>5</v>
      </c>
      <c r="I221" s="67" t="s">
        <v>1238</v>
      </c>
      <c r="L221" s="67" t="str">
        <f t="shared" si="12"/>
        <v>BR-P4-A4-04-040</v>
      </c>
      <c r="M221" t="str">
        <f t="shared" si="13"/>
        <v>BRIP4A404040</v>
      </c>
      <c r="N221" t="s">
        <v>1296</v>
      </c>
      <c r="O221" t="str">
        <f t="shared" si="14"/>
        <v>BRIP4A404040</v>
      </c>
      <c r="P221" s="95" t="e">
        <f>SUMIFS('[1]SCOPE BOOK'!$N:$N,'[1]SCOPE BOOK'!$J:$J,$O221)</f>
        <v>#VALUE!</v>
      </c>
    </row>
    <row r="222" spans="1:16" ht="15.6">
      <c r="A222" s="8" t="s">
        <v>736</v>
      </c>
      <c r="B222" s="8" t="s">
        <v>42</v>
      </c>
      <c r="C222" s="87" t="s">
        <v>1175</v>
      </c>
      <c r="D222" s="78" t="s">
        <v>221</v>
      </c>
      <c r="E222" s="109" t="s">
        <v>647</v>
      </c>
      <c r="F222" s="38" t="str">
        <f t="shared" si="15"/>
        <v>A404050</v>
      </c>
      <c r="G222" s="39" t="s">
        <v>499</v>
      </c>
      <c r="H222" s="52">
        <v>5</v>
      </c>
      <c r="I222" s="67" t="s">
        <v>1238</v>
      </c>
      <c r="L222" s="67" t="str">
        <f t="shared" si="12"/>
        <v>BR-P4-A4-04-050</v>
      </c>
      <c r="M222" t="str">
        <f t="shared" si="13"/>
        <v>BRIP4A404050</v>
      </c>
      <c r="N222" t="s">
        <v>1297</v>
      </c>
      <c r="O222" t="str">
        <f t="shared" si="14"/>
        <v>BRIP4A404050</v>
      </c>
      <c r="P222" s="95" t="e">
        <f>SUMIFS('[1]SCOPE BOOK'!$N:$N,'[1]SCOPE BOOK'!$J:$J,$O222)</f>
        <v>#VALUE!</v>
      </c>
    </row>
    <row r="223" spans="1:16" ht="15.6">
      <c r="A223" s="8" t="s">
        <v>736</v>
      </c>
      <c r="B223" s="8" t="s">
        <v>42</v>
      </c>
      <c r="C223" s="87" t="s">
        <v>1181</v>
      </c>
      <c r="D223" s="78" t="s">
        <v>225</v>
      </c>
      <c r="E223" s="97" t="s">
        <v>641</v>
      </c>
      <c r="F223" s="77" t="str">
        <f t="shared" si="15"/>
        <v>A405000</v>
      </c>
      <c r="G223" s="78" t="s">
        <v>225</v>
      </c>
      <c r="H223" s="79">
        <v>4</v>
      </c>
      <c r="I223" s="169"/>
      <c r="J223" s="169"/>
      <c r="L223" s="169" t="str">
        <f t="shared" si="12"/>
        <v>BR-P4-A4-05-000</v>
      </c>
      <c r="M223" t="str">
        <f t="shared" si="13"/>
        <v>BRIP4A405000</v>
      </c>
      <c r="N223" t="s">
        <v>1298</v>
      </c>
      <c r="O223" t="str">
        <f t="shared" si="14"/>
        <v>BRIP4A405000</v>
      </c>
      <c r="P223" s="95" t="e">
        <f>SUMIFS('[1]SCOPE BOOK'!$N:$N,'[1]SCOPE BOOK'!$J:$J,$O223)</f>
        <v>#VALUE!</v>
      </c>
    </row>
    <row r="224" spans="1:16" ht="15.6">
      <c r="A224" s="8" t="s">
        <v>736</v>
      </c>
      <c r="B224" s="8" t="s">
        <v>42</v>
      </c>
      <c r="C224" s="87" t="s">
        <v>1181</v>
      </c>
      <c r="D224" s="78" t="s">
        <v>225</v>
      </c>
      <c r="E224" s="109" t="s">
        <v>643</v>
      </c>
      <c r="F224" s="38" t="str">
        <f t="shared" si="15"/>
        <v>A405010</v>
      </c>
      <c r="G224" s="39" t="s">
        <v>501</v>
      </c>
      <c r="H224" s="52">
        <v>5</v>
      </c>
      <c r="L224" s="67" t="str">
        <f t="shared" si="12"/>
        <v>BR-P4-A4-05-010</v>
      </c>
      <c r="M224" t="str">
        <f t="shared" si="13"/>
        <v>BRIP4A405010</v>
      </c>
      <c r="N224" t="s">
        <v>1299</v>
      </c>
      <c r="O224" t="str">
        <f t="shared" si="14"/>
        <v>BRIP4A405010</v>
      </c>
      <c r="P224" s="95" t="e">
        <f>SUMIFS('[1]SCOPE BOOK'!$N:$N,'[1]SCOPE BOOK'!$J:$J,$O224)</f>
        <v>#VALUE!</v>
      </c>
    </row>
    <row r="225" spans="1:16" ht="15.6">
      <c r="A225" s="8" t="s">
        <v>736</v>
      </c>
      <c r="B225" s="8" t="s">
        <v>42</v>
      </c>
      <c r="C225" s="87" t="s">
        <v>1181</v>
      </c>
      <c r="D225" s="78" t="s">
        <v>225</v>
      </c>
      <c r="E225" s="109" t="s">
        <v>644</v>
      </c>
      <c r="F225" s="38" t="str">
        <f t="shared" si="15"/>
        <v>A405020</v>
      </c>
      <c r="G225" s="39" t="s">
        <v>503</v>
      </c>
      <c r="H225" s="52">
        <v>5</v>
      </c>
      <c r="L225" s="67" t="str">
        <f t="shared" si="12"/>
        <v>BR-P4-A4-05-020</v>
      </c>
      <c r="M225" t="str">
        <f t="shared" si="13"/>
        <v>BRIP4A405020</v>
      </c>
      <c r="N225" t="s">
        <v>1300</v>
      </c>
      <c r="O225" t="str">
        <f t="shared" si="14"/>
        <v>BRIP4A405020</v>
      </c>
      <c r="P225" s="95" t="e">
        <f>SUMIFS('[1]SCOPE BOOK'!$N:$N,'[1]SCOPE BOOK'!$J:$J,$O225)</f>
        <v>#VALUE!</v>
      </c>
    </row>
    <row r="226" spans="1:16" ht="15.6">
      <c r="A226" s="8" t="s">
        <v>736</v>
      </c>
      <c r="B226" s="8" t="s">
        <v>42</v>
      </c>
      <c r="C226" s="87" t="s">
        <v>1181</v>
      </c>
      <c r="D226" s="78" t="s">
        <v>225</v>
      </c>
      <c r="E226" s="109" t="s">
        <v>645</v>
      </c>
      <c r="F226" s="38" t="str">
        <f t="shared" si="15"/>
        <v>A405030</v>
      </c>
      <c r="G226" s="39" t="s">
        <v>505</v>
      </c>
      <c r="H226" s="52">
        <v>5</v>
      </c>
      <c r="L226" s="67" t="str">
        <f t="shared" si="12"/>
        <v>BR-P4-A4-05-030</v>
      </c>
      <c r="M226" t="str">
        <f t="shared" si="13"/>
        <v>BRIP4A405030</v>
      </c>
      <c r="N226" t="s">
        <v>1301</v>
      </c>
      <c r="O226" t="str">
        <f t="shared" si="14"/>
        <v>BRIP4A405030</v>
      </c>
      <c r="P226" s="95" t="e">
        <f>SUMIFS('[1]SCOPE BOOK'!$N:$N,'[1]SCOPE BOOK'!$J:$J,$O226)</f>
        <v>#VALUE!</v>
      </c>
    </row>
    <row r="227" spans="1:16" ht="15.6">
      <c r="A227" s="8" t="s">
        <v>736</v>
      </c>
      <c r="B227" s="8" t="s">
        <v>42</v>
      </c>
      <c r="C227" s="87" t="s">
        <v>1181</v>
      </c>
      <c r="D227" s="78" t="s">
        <v>225</v>
      </c>
      <c r="E227" s="109" t="s">
        <v>646</v>
      </c>
      <c r="F227" s="38" t="str">
        <f t="shared" si="15"/>
        <v>A405040</v>
      </c>
      <c r="G227" s="39" t="s">
        <v>507</v>
      </c>
      <c r="H227" s="52">
        <v>5</v>
      </c>
      <c r="L227" s="67" t="str">
        <f t="shared" si="12"/>
        <v>BR-P4-A4-05-040</v>
      </c>
      <c r="M227" t="str">
        <f t="shared" si="13"/>
        <v>BRIP4A405040</v>
      </c>
      <c r="N227" t="s">
        <v>1302</v>
      </c>
      <c r="O227" t="str">
        <f t="shared" si="14"/>
        <v>BRIP4A405040</v>
      </c>
      <c r="P227" s="95" t="e">
        <f>SUMIFS('[1]SCOPE BOOK'!$N:$N,'[1]SCOPE BOOK'!$J:$J,$O227)</f>
        <v>#VALUE!</v>
      </c>
    </row>
    <row r="228" spans="1:16" ht="15.6">
      <c r="A228" s="8" t="s">
        <v>736</v>
      </c>
      <c r="B228" s="8" t="s">
        <v>42</v>
      </c>
      <c r="C228" s="87" t="s">
        <v>1186</v>
      </c>
      <c r="D228" s="78" t="s">
        <v>229</v>
      </c>
      <c r="E228" s="97" t="s">
        <v>641</v>
      </c>
      <c r="F228" s="77" t="str">
        <f t="shared" si="15"/>
        <v>A406000</v>
      </c>
      <c r="G228" s="78" t="s">
        <v>229</v>
      </c>
      <c r="H228" s="79">
        <v>4</v>
      </c>
      <c r="I228" s="169"/>
      <c r="J228" s="169"/>
      <c r="L228" s="169" t="str">
        <f t="shared" si="12"/>
        <v>BR-P4-A4-06-000</v>
      </c>
      <c r="M228" t="str">
        <f t="shared" si="13"/>
        <v>BRIP4A406000</v>
      </c>
      <c r="N228" t="s">
        <v>1303</v>
      </c>
      <c r="O228" t="str">
        <f t="shared" si="14"/>
        <v>BRIP4A406000</v>
      </c>
      <c r="P228" s="95" t="e">
        <f>SUMIFS('[1]SCOPE BOOK'!$N:$N,'[1]SCOPE BOOK'!$J:$J,$O228)</f>
        <v>#VALUE!</v>
      </c>
    </row>
    <row r="229" spans="1:16" ht="15.6">
      <c r="A229" s="8" t="s">
        <v>736</v>
      </c>
      <c r="B229" s="8" t="s">
        <v>42</v>
      </c>
      <c r="C229" s="87" t="s">
        <v>1186</v>
      </c>
      <c r="D229" s="78" t="s">
        <v>229</v>
      </c>
      <c r="E229" s="109" t="s">
        <v>643</v>
      </c>
      <c r="F229" s="38" t="str">
        <f t="shared" si="15"/>
        <v>A406010</v>
      </c>
      <c r="G229" s="39" t="s">
        <v>509</v>
      </c>
      <c r="H229" s="52">
        <v>5</v>
      </c>
      <c r="I229" s="67" t="s">
        <v>1238</v>
      </c>
      <c r="L229" s="67" t="str">
        <f t="shared" si="12"/>
        <v>BR-P4-A4-06-010</v>
      </c>
      <c r="M229" t="str">
        <f t="shared" si="13"/>
        <v>BRIP4A406010</v>
      </c>
      <c r="N229" t="s">
        <v>1304</v>
      </c>
      <c r="O229" t="str">
        <f t="shared" si="14"/>
        <v>BRIP4A406010</v>
      </c>
      <c r="P229" s="95" t="e">
        <f>SUMIFS('[1]SCOPE BOOK'!$N:$N,'[1]SCOPE BOOK'!$J:$J,$O229)</f>
        <v>#VALUE!</v>
      </c>
    </row>
    <row r="230" spans="1:16" ht="15.6">
      <c r="A230" s="8" t="s">
        <v>736</v>
      </c>
      <c r="B230" s="8" t="s">
        <v>42</v>
      </c>
      <c r="C230" s="87" t="s">
        <v>1186</v>
      </c>
      <c r="D230" s="78" t="s">
        <v>229</v>
      </c>
      <c r="E230" s="109" t="s">
        <v>644</v>
      </c>
      <c r="F230" s="38" t="str">
        <f t="shared" si="15"/>
        <v>A406020</v>
      </c>
      <c r="G230" s="39" t="s">
        <v>511</v>
      </c>
      <c r="H230" s="52">
        <v>5</v>
      </c>
      <c r="I230" s="67" t="s">
        <v>1238</v>
      </c>
      <c r="L230" s="67" t="str">
        <f t="shared" si="12"/>
        <v>BR-P4-A4-06-020</v>
      </c>
      <c r="M230" t="str">
        <f t="shared" si="13"/>
        <v>BRIP4A406020</v>
      </c>
      <c r="N230" t="s">
        <v>1305</v>
      </c>
      <c r="O230" t="str">
        <f t="shared" si="14"/>
        <v>BRIP4A406020</v>
      </c>
      <c r="P230" s="95" t="e">
        <f>SUMIFS('[1]SCOPE BOOK'!$N:$N,'[1]SCOPE BOOK'!$J:$J,$O230)</f>
        <v>#VALUE!</v>
      </c>
    </row>
    <row r="231" spans="1:16" ht="15.6">
      <c r="A231" s="8" t="s">
        <v>736</v>
      </c>
      <c r="B231" s="8" t="s">
        <v>42</v>
      </c>
      <c r="C231" s="87" t="s">
        <v>1190</v>
      </c>
      <c r="D231" s="78" t="s">
        <v>234</v>
      </c>
      <c r="E231" s="97" t="s">
        <v>641</v>
      </c>
      <c r="F231" s="77" t="str">
        <f t="shared" si="15"/>
        <v>A407000</v>
      </c>
      <c r="G231" s="78" t="s">
        <v>234</v>
      </c>
      <c r="H231" s="79">
        <v>4</v>
      </c>
      <c r="I231" s="169"/>
      <c r="J231" s="169"/>
      <c r="L231" s="169" t="str">
        <f t="shared" si="12"/>
        <v>BR-P4-A4-07-000</v>
      </c>
      <c r="M231" t="str">
        <f t="shared" si="13"/>
        <v>BRIP4A407000</v>
      </c>
      <c r="N231" t="s">
        <v>1306</v>
      </c>
      <c r="O231" t="str">
        <f t="shared" si="14"/>
        <v>BRIP4A407000</v>
      </c>
      <c r="P231" s="95" t="e">
        <f>SUMIFS('[1]SCOPE BOOK'!$N:$N,'[1]SCOPE BOOK'!$J:$J,$O231)</f>
        <v>#VALUE!</v>
      </c>
    </row>
    <row r="232" spans="1:16" ht="15.6">
      <c r="A232" s="8" t="s">
        <v>736</v>
      </c>
      <c r="B232" s="8" t="s">
        <v>42</v>
      </c>
      <c r="C232" s="87" t="s">
        <v>1190</v>
      </c>
      <c r="D232" s="78" t="s">
        <v>234</v>
      </c>
      <c r="E232" s="109" t="s">
        <v>643</v>
      </c>
      <c r="F232" s="38" t="str">
        <f t="shared" si="15"/>
        <v>A407010</v>
      </c>
      <c r="G232" s="39" t="s">
        <v>234</v>
      </c>
      <c r="H232" s="52">
        <v>5</v>
      </c>
      <c r="I232" s="67" t="s">
        <v>1238</v>
      </c>
      <c r="L232" s="67" t="str">
        <f t="shared" si="12"/>
        <v>BR-P4-A4-07-010</v>
      </c>
      <c r="M232" t="str">
        <f t="shared" si="13"/>
        <v>BRIP4A407010</v>
      </c>
      <c r="N232" t="s">
        <v>1307</v>
      </c>
      <c r="O232" t="str">
        <f t="shared" si="14"/>
        <v>BRIP4A407010</v>
      </c>
      <c r="P232" s="95" t="e">
        <f>SUMIFS('[1]SCOPE BOOK'!$N:$N,'[1]SCOPE BOOK'!$J:$J,$O232)</f>
        <v>#VALUE!</v>
      </c>
    </row>
    <row r="233" spans="1:16" ht="15.6">
      <c r="A233" s="8" t="s">
        <v>736</v>
      </c>
      <c r="B233" s="8" t="s">
        <v>42</v>
      </c>
      <c r="C233" s="87" t="s">
        <v>1308</v>
      </c>
      <c r="D233" s="78" t="s">
        <v>237</v>
      </c>
      <c r="E233" s="97" t="s">
        <v>641</v>
      </c>
      <c r="F233" s="77" t="str">
        <f t="shared" si="15"/>
        <v>A408000</v>
      </c>
      <c r="G233" s="78" t="s">
        <v>237</v>
      </c>
      <c r="H233" s="79">
        <v>4</v>
      </c>
      <c r="I233" s="169"/>
      <c r="J233" s="169"/>
      <c r="L233" s="169" t="str">
        <f t="shared" si="12"/>
        <v>BR-P4-A4-08-000</v>
      </c>
      <c r="M233" t="str">
        <f t="shared" si="13"/>
        <v>BRIP4A408000</v>
      </c>
      <c r="N233" t="s">
        <v>1309</v>
      </c>
      <c r="O233" t="str">
        <f t="shared" si="14"/>
        <v>BRIP4A408000</v>
      </c>
      <c r="P233" s="95" t="e">
        <f>SUMIFS('[1]SCOPE BOOK'!$N:$N,'[1]SCOPE BOOK'!$J:$J,$O233)</f>
        <v>#VALUE!</v>
      </c>
    </row>
    <row r="234" spans="1:16" ht="15.6">
      <c r="A234" s="8" t="s">
        <v>736</v>
      </c>
      <c r="B234" s="8" t="s">
        <v>42</v>
      </c>
      <c r="C234" s="87" t="s">
        <v>1308</v>
      </c>
      <c r="D234" s="78" t="s">
        <v>237</v>
      </c>
      <c r="E234" s="109" t="s">
        <v>643</v>
      </c>
      <c r="F234" s="38" t="str">
        <f t="shared" si="15"/>
        <v>A408010</v>
      </c>
      <c r="G234" s="39" t="s">
        <v>237</v>
      </c>
      <c r="H234" s="52">
        <v>5</v>
      </c>
      <c r="I234" s="67" t="s">
        <v>1238</v>
      </c>
      <c r="L234" s="67" t="str">
        <f t="shared" si="12"/>
        <v>BR-P4-A4-08-010</v>
      </c>
      <c r="M234" t="str">
        <f t="shared" si="13"/>
        <v>BRIP4A408010</v>
      </c>
      <c r="N234" t="s">
        <v>1310</v>
      </c>
      <c r="O234" t="str">
        <f t="shared" si="14"/>
        <v>BRIP4A408010</v>
      </c>
      <c r="P234" s="95" t="e">
        <f>SUMIFS('[1]SCOPE BOOK'!$N:$N,'[1]SCOPE BOOK'!$J:$J,$O234)</f>
        <v>#VALUE!</v>
      </c>
    </row>
    <row r="235" spans="1:16" ht="15.6">
      <c r="A235" s="8" t="s">
        <v>736</v>
      </c>
      <c r="B235" s="8" t="s">
        <v>42</v>
      </c>
      <c r="C235" s="87" t="s">
        <v>1311</v>
      </c>
      <c r="D235" s="78" t="s">
        <v>240</v>
      </c>
      <c r="E235" s="97" t="s">
        <v>641</v>
      </c>
      <c r="F235" s="77" t="str">
        <f t="shared" si="15"/>
        <v>A409000</v>
      </c>
      <c r="G235" s="78" t="s">
        <v>240</v>
      </c>
      <c r="H235" s="79">
        <v>4</v>
      </c>
      <c r="I235" s="169"/>
      <c r="J235" s="169"/>
      <c r="L235" s="169" t="str">
        <f t="shared" si="12"/>
        <v>BR-P4-A4-09-000</v>
      </c>
      <c r="M235" t="str">
        <f t="shared" si="13"/>
        <v>BRIP4A409000</v>
      </c>
      <c r="N235" t="s">
        <v>1312</v>
      </c>
      <c r="O235" t="str">
        <f t="shared" si="14"/>
        <v>BRIP4A409000</v>
      </c>
      <c r="P235" s="95" t="e">
        <f>SUMIFS('[1]SCOPE BOOK'!$N:$N,'[1]SCOPE BOOK'!$J:$J,$O235)</f>
        <v>#VALUE!</v>
      </c>
    </row>
    <row r="236" spans="1:16" ht="15.6">
      <c r="A236" s="8" t="s">
        <v>736</v>
      </c>
      <c r="B236" s="8" t="s">
        <v>42</v>
      </c>
      <c r="C236" s="87" t="s">
        <v>1311</v>
      </c>
      <c r="D236" s="78" t="s">
        <v>240</v>
      </c>
      <c r="E236" s="109" t="s">
        <v>643</v>
      </c>
      <c r="F236" s="38" t="str">
        <f t="shared" si="15"/>
        <v>A409010</v>
      </c>
      <c r="G236" s="39" t="s">
        <v>240</v>
      </c>
      <c r="H236" s="52">
        <v>5</v>
      </c>
      <c r="I236" s="67" t="s">
        <v>1238</v>
      </c>
      <c r="L236" s="67" t="str">
        <f t="shared" si="12"/>
        <v>BR-P4-A4-09-010</v>
      </c>
      <c r="M236" t="str">
        <f t="shared" si="13"/>
        <v>BRIP4A409010</v>
      </c>
      <c r="N236" t="s">
        <v>1313</v>
      </c>
      <c r="O236" t="str">
        <f t="shared" si="14"/>
        <v>BRIP4A409010</v>
      </c>
      <c r="P236" s="95" t="e">
        <f>SUMIFS('[1]SCOPE BOOK'!$N:$N,'[1]SCOPE BOOK'!$J:$J,$O236)</f>
        <v>#VALUE!</v>
      </c>
    </row>
    <row r="237" spans="1:16" ht="15.6">
      <c r="A237" s="8" t="s">
        <v>736</v>
      </c>
      <c r="B237" s="8" t="s">
        <v>42</v>
      </c>
      <c r="C237" s="87" t="s">
        <v>1194</v>
      </c>
      <c r="D237" s="78" t="s">
        <v>243</v>
      </c>
      <c r="E237" s="97" t="s">
        <v>641</v>
      </c>
      <c r="F237" s="77" t="str">
        <f t="shared" si="15"/>
        <v>A410000</v>
      </c>
      <c r="G237" s="78" t="s">
        <v>243</v>
      </c>
      <c r="H237" s="79">
        <v>4</v>
      </c>
      <c r="I237" s="169"/>
      <c r="J237" s="169"/>
      <c r="L237" s="169" t="str">
        <f t="shared" si="12"/>
        <v>BR-P4-A4-10-000</v>
      </c>
      <c r="M237" t="str">
        <f t="shared" si="13"/>
        <v>BRIP4A410000</v>
      </c>
      <c r="N237" t="s">
        <v>1314</v>
      </c>
      <c r="O237" t="str">
        <f t="shared" si="14"/>
        <v>BRIP4A410000</v>
      </c>
      <c r="P237" s="95" t="e">
        <f>SUMIFS('[1]SCOPE BOOK'!$N:$N,'[1]SCOPE BOOK'!$J:$J,$O237)</f>
        <v>#VALUE!</v>
      </c>
    </row>
    <row r="238" spans="1:16" ht="15.6">
      <c r="A238" s="8" t="s">
        <v>736</v>
      </c>
      <c r="B238" s="8" t="s">
        <v>42</v>
      </c>
      <c r="C238" s="87" t="s">
        <v>1194</v>
      </c>
      <c r="D238" s="78" t="s">
        <v>243</v>
      </c>
      <c r="E238" s="109" t="s">
        <v>643</v>
      </c>
      <c r="F238" s="38" t="str">
        <f t="shared" si="15"/>
        <v>A410010</v>
      </c>
      <c r="G238" s="39" t="s">
        <v>243</v>
      </c>
      <c r="H238" s="52">
        <v>5</v>
      </c>
      <c r="I238" s="67" t="s">
        <v>1238</v>
      </c>
      <c r="L238" s="67" t="str">
        <f t="shared" si="12"/>
        <v>BR-P4-A4-10-010</v>
      </c>
      <c r="M238" t="str">
        <f t="shared" si="13"/>
        <v>BRIP4A410010</v>
      </c>
      <c r="N238" t="s">
        <v>1315</v>
      </c>
      <c r="O238" t="str">
        <f t="shared" si="14"/>
        <v>BRIP4A410010</v>
      </c>
      <c r="P238" s="95" t="e">
        <f>SUMIFS('[1]SCOPE BOOK'!$N:$N,'[1]SCOPE BOOK'!$J:$J,$O238)</f>
        <v>#VALUE!</v>
      </c>
    </row>
    <row r="239" spans="1:16" ht="15.6">
      <c r="A239" s="8" t="s">
        <v>736</v>
      </c>
      <c r="B239" s="8" t="s">
        <v>42</v>
      </c>
      <c r="C239" s="87" t="s">
        <v>1316</v>
      </c>
      <c r="D239" s="78" t="str">
        <f>G239</f>
        <v>Traffic Control</v>
      </c>
      <c r="E239" s="97" t="s">
        <v>641</v>
      </c>
      <c r="F239" s="77" t="str">
        <f>A239&amp;C239&amp;E239</f>
        <v>A411000</v>
      </c>
      <c r="G239" s="78" t="s">
        <v>307</v>
      </c>
      <c r="H239" s="79">
        <v>4</v>
      </c>
      <c r="I239" s="169"/>
      <c r="J239" s="169"/>
      <c r="L239" s="169" t="str">
        <f t="shared" si="12"/>
        <v>BR-P4-A4-11-000</v>
      </c>
      <c r="M239" t="str">
        <f>"BRI" &amp; "P4" &amp; CONCATENATE(F239)</f>
        <v>BRIP4A411000</v>
      </c>
      <c r="N239" t="s">
        <v>1317</v>
      </c>
      <c r="O239" t="str">
        <f>"BRI" &amp; "P4" &amp; CONCATENATE(F239)</f>
        <v>BRIP4A411000</v>
      </c>
      <c r="P239" s="95" t="e">
        <f>SUMIFS('[1]SCOPE BOOK'!$N:$N,'[1]SCOPE BOOK'!$J:$J,$O239)</f>
        <v>#VALUE!</v>
      </c>
    </row>
    <row r="240" spans="1:16" ht="15.6">
      <c r="A240" s="8" t="s">
        <v>736</v>
      </c>
      <c r="B240" s="8" t="s">
        <v>42</v>
      </c>
      <c r="C240" s="87" t="s">
        <v>1316</v>
      </c>
      <c r="D240" s="78" t="str">
        <f>G240</f>
        <v>Traffic Control</v>
      </c>
      <c r="E240" s="109" t="s">
        <v>643</v>
      </c>
      <c r="F240" s="38" t="str">
        <f>A240&amp;C240&amp;E240</f>
        <v>A411010</v>
      </c>
      <c r="G240" s="39" t="s">
        <v>307</v>
      </c>
      <c r="H240" s="52">
        <v>5</v>
      </c>
      <c r="I240" s="67" t="s">
        <v>1238</v>
      </c>
      <c r="L240" s="67" t="str">
        <f t="shared" si="12"/>
        <v>BR-P4-A4-11-010</v>
      </c>
      <c r="M240" t="str">
        <f>"BRI" &amp; "P4" &amp; CONCATENATE(F240)</f>
        <v>BRIP4A411010</v>
      </c>
      <c r="N240" t="s">
        <v>1318</v>
      </c>
      <c r="O240" t="str">
        <f>"BRI" &amp; "P4" &amp; CONCATENATE(F240)</f>
        <v>BRIP4A411010</v>
      </c>
      <c r="P240" s="95" t="e">
        <f>SUMIFS('[1]SCOPE BOOK'!$N:$N,'[1]SCOPE BOOK'!$J:$J,$O240)</f>
        <v>#VALUE!</v>
      </c>
    </row>
    <row r="241" spans="1:16" ht="15.6">
      <c r="A241" s="8" t="s">
        <v>736</v>
      </c>
      <c r="B241" s="8" t="s">
        <v>42</v>
      </c>
      <c r="C241" s="79">
        <v>12</v>
      </c>
      <c r="D241" s="78" t="s">
        <v>203</v>
      </c>
      <c r="E241" s="97" t="s">
        <v>641</v>
      </c>
      <c r="F241" s="77" t="str">
        <f t="shared" si="15"/>
        <v>A412000</v>
      </c>
      <c r="G241" s="78" t="s">
        <v>203</v>
      </c>
      <c r="H241" s="79">
        <v>4</v>
      </c>
      <c r="I241" s="169"/>
      <c r="J241" s="169"/>
      <c r="L241" s="169" t="str">
        <f t="shared" si="12"/>
        <v>BR-P4-A4-12-000</v>
      </c>
      <c r="M241" t="str">
        <f t="shared" si="13"/>
        <v>BRIP4A412000</v>
      </c>
      <c r="N241" t="s">
        <v>1317</v>
      </c>
      <c r="O241" t="str">
        <f t="shared" si="14"/>
        <v>BRIP4A412000</v>
      </c>
      <c r="P241" s="95" t="e">
        <f>SUMIFS('[1]SCOPE BOOK'!$N:$N,'[1]SCOPE BOOK'!$J:$J,$O241)</f>
        <v>#VALUE!</v>
      </c>
    </row>
    <row r="242" spans="1:16" ht="15.6">
      <c r="A242" s="8" t="s">
        <v>736</v>
      </c>
      <c r="B242" s="8" t="s">
        <v>42</v>
      </c>
      <c r="C242" s="79">
        <v>12</v>
      </c>
      <c r="D242" s="78" t="s">
        <v>203</v>
      </c>
      <c r="E242" s="109" t="s">
        <v>643</v>
      </c>
      <c r="F242" s="38" t="str">
        <f t="shared" si="15"/>
        <v>A412010</v>
      </c>
      <c r="G242" s="39" t="s">
        <v>203</v>
      </c>
      <c r="H242" s="52">
        <v>5</v>
      </c>
      <c r="I242" s="67" t="s">
        <v>1238</v>
      </c>
      <c r="L242" s="67" t="str">
        <f t="shared" si="12"/>
        <v>BR-P4-A4-12-010</v>
      </c>
      <c r="M242" t="str">
        <f t="shared" si="13"/>
        <v>BRIP4A412010</v>
      </c>
      <c r="N242" t="s">
        <v>1318</v>
      </c>
      <c r="O242" t="str">
        <f t="shared" si="14"/>
        <v>BRIP4A412010</v>
      </c>
      <c r="P242" s="95" t="e">
        <f>SUMIFS('[1]SCOPE BOOK'!$N:$N,'[1]SCOPE BOOK'!$J:$J,$O242)</f>
        <v>#VALUE!</v>
      </c>
    </row>
    <row r="243" spans="1:16" ht="15.6">
      <c r="A243" s="8" t="s">
        <v>739</v>
      </c>
      <c r="B243" s="8" t="s">
        <v>48</v>
      </c>
      <c r="C243" s="86" t="s">
        <v>616</v>
      </c>
      <c r="D243" s="89" t="s">
        <v>48</v>
      </c>
      <c r="E243" s="8" t="s">
        <v>641</v>
      </c>
      <c r="F243" s="8" t="str">
        <f t="shared" si="15"/>
        <v>A500000</v>
      </c>
      <c r="G243" s="89" t="s">
        <v>48</v>
      </c>
      <c r="H243" s="8">
        <v>3</v>
      </c>
      <c r="I243" s="89"/>
      <c r="J243" s="89"/>
      <c r="L243" s="89" t="str">
        <f t="shared" si="12"/>
        <v>BR-P4-A5-00-000</v>
      </c>
      <c r="M243" t="str">
        <f t="shared" si="13"/>
        <v>BRIP4A500000</v>
      </c>
      <c r="O243" t="str">
        <f t="shared" si="14"/>
        <v>BRIP4A500000</v>
      </c>
      <c r="P243" s="95" t="e">
        <f>SUMIFS('[1]SCOPE BOOK'!$N:$N,'[1]SCOPE BOOK'!$J:$J,$O243)</f>
        <v>#VALUE!</v>
      </c>
    </row>
    <row r="244" spans="1:16" ht="15.6">
      <c r="A244" s="8" t="s">
        <v>739</v>
      </c>
      <c r="B244" s="8" t="s">
        <v>48</v>
      </c>
      <c r="C244" s="87" t="s">
        <v>618</v>
      </c>
      <c r="D244" s="78" t="str">
        <f t="shared" ref="D244:D263" si="16">G244</f>
        <v>Contractor Indirect &amp; overheads</v>
      </c>
      <c r="E244" s="97" t="s">
        <v>641</v>
      </c>
      <c r="F244" s="77" t="str">
        <f t="shared" si="15"/>
        <v>A501000</v>
      </c>
      <c r="G244" s="78" t="s">
        <v>72</v>
      </c>
      <c r="H244" s="79">
        <v>4</v>
      </c>
      <c r="I244" s="169"/>
      <c r="J244" s="169"/>
      <c r="L244" s="169" t="str">
        <f t="shared" si="12"/>
        <v>BR-P4-A5-01-000</v>
      </c>
      <c r="M244" t="str">
        <f t="shared" si="13"/>
        <v>BRIP4A501000</v>
      </c>
      <c r="N244" t="s">
        <v>1319</v>
      </c>
      <c r="O244" t="str">
        <f t="shared" si="14"/>
        <v>BRIP4A501000</v>
      </c>
      <c r="P244" s="95" t="e">
        <f>SUMIFS('[1]SCOPE BOOK'!$N:$N,'[1]SCOPE BOOK'!$J:$J,$O244)</f>
        <v>#VALUE!</v>
      </c>
    </row>
    <row r="245" spans="1:16" ht="15.6">
      <c r="A245" s="8" t="s">
        <v>739</v>
      </c>
      <c r="B245" s="8" t="s">
        <v>48</v>
      </c>
      <c r="C245" s="87" t="s">
        <v>618</v>
      </c>
      <c r="D245" s="78" t="str">
        <f t="shared" si="16"/>
        <v>Contractor Indirects &amp; overheads</v>
      </c>
      <c r="E245" s="104" t="s">
        <v>643</v>
      </c>
      <c r="F245" s="20" t="str">
        <f t="shared" si="15"/>
        <v>A501010</v>
      </c>
      <c r="G245" s="21" t="s">
        <v>414</v>
      </c>
      <c r="H245" s="52">
        <v>5</v>
      </c>
      <c r="I245" s="67" t="s">
        <v>1238</v>
      </c>
      <c r="L245" s="67" t="str">
        <f t="shared" si="12"/>
        <v>BR-P4-A5-01-010</v>
      </c>
      <c r="M245" t="str">
        <f t="shared" si="13"/>
        <v>BRIP4A501010</v>
      </c>
      <c r="N245" t="s">
        <v>1320</v>
      </c>
      <c r="O245" t="str">
        <f t="shared" si="14"/>
        <v>BRIP4A501010</v>
      </c>
      <c r="P245" s="95" t="e">
        <f>SUMIFS('[1]SCOPE BOOK'!$N:$N,'[1]SCOPE BOOK'!$J:$J,$O245)</f>
        <v>#VALUE!</v>
      </c>
    </row>
    <row r="246" spans="1:16" ht="15.6">
      <c r="A246" s="8" t="s">
        <v>739</v>
      </c>
      <c r="B246" s="8" t="s">
        <v>48</v>
      </c>
      <c r="C246" s="87" t="s">
        <v>619</v>
      </c>
      <c r="D246" s="78" t="str">
        <f t="shared" si="16"/>
        <v xml:space="preserve">Design </v>
      </c>
      <c r="E246" s="97" t="s">
        <v>641</v>
      </c>
      <c r="F246" s="77" t="str">
        <f t="shared" si="15"/>
        <v>A502000</v>
      </c>
      <c r="G246" s="78" t="s">
        <v>175</v>
      </c>
      <c r="H246" s="79">
        <v>4</v>
      </c>
      <c r="I246" s="169"/>
      <c r="J246" s="169"/>
      <c r="L246" s="169" t="str">
        <f t="shared" si="12"/>
        <v>BR-P4-A5-02-000</v>
      </c>
      <c r="M246" t="str">
        <f t="shared" si="13"/>
        <v>BRIP4A502000</v>
      </c>
      <c r="N246" t="s">
        <v>1321</v>
      </c>
      <c r="O246" t="str">
        <f t="shared" si="14"/>
        <v>BRIP4A502000</v>
      </c>
      <c r="P246" s="95" t="e">
        <f>SUMIFS('[1]SCOPE BOOK'!$N:$N,'[1]SCOPE BOOK'!$J:$J,$O246)</f>
        <v>#VALUE!</v>
      </c>
    </row>
    <row r="247" spans="1:16" ht="15.6">
      <c r="A247" s="8" t="s">
        <v>739</v>
      </c>
      <c r="B247" s="8" t="s">
        <v>48</v>
      </c>
      <c r="C247" s="87" t="s">
        <v>619</v>
      </c>
      <c r="D247" s="78" t="str">
        <f t="shared" si="16"/>
        <v xml:space="preserve">Design </v>
      </c>
      <c r="E247" s="104" t="s">
        <v>643</v>
      </c>
      <c r="F247" s="20" t="str">
        <f t="shared" si="15"/>
        <v>A502010</v>
      </c>
      <c r="G247" s="21" t="s">
        <v>175</v>
      </c>
      <c r="H247" s="52">
        <v>5</v>
      </c>
      <c r="I247" s="67" t="s">
        <v>1089</v>
      </c>
      <c r="L247" s="67" t="str">
        <f t="shared" si="12"/>
        <v>BR-P4-A5-02-010</v>
      </c>
      <c r="M247" t="str">
        <f t="shared" si="13"/>
        <v>BRIP4A502010</v>
      </c>
      <c r="N247" t="s">
        <v>1322</v>
      </c>
      <c r="O247" t="str">
        <f t="shared" si="14"/>
        <v>BRIP4A502010</v>
      </c>
      <c r="P247" s="95" t="e">
        <f>SUMIFS('[1]SCOPE BOOK'!$N:$N,'[1]SCOPE BOOK'!$J:$J,$O247)</f>
        <v>#VALUE!</v>
      </c>
    </row>
    <row r="248" spans="1:16" ht="15.6">
      <c r="A248" s="8" t="s">
        <v>739</v>
      </c>
      <c r="B248" s="8" t="s">
        <v>48</v>
      </c>
      <c r="C248" s="87" t="s">
        <v>1164</v>
      </c>
      <c r="D248" s="78" t="str">
        <f t="shared" si="16"/>
        <v>Mech &amp; Elec</v>
      </c>
      <c r="E248" s="97" t="s">
        <v>641</v>
      </c>
      <c r="F248" s="77" t="str">
        <f t="shared" si="15"/>
        <v>A503000</v>
      </c>
      <c r="G248" s="78" t="s">
        <v>252</v>
      </c>
      <c r="H248" s="79">
        <v>4</v>
      </c>
      <c r="I248" s="169"/>
      <c r="J248" s="169"/>
      <c r="L248" s="169" t="str">
        <f t="shared" si="12"/>
        <v>BR-P4-A5-03-000</v>
      </c>
      <c r="M248" t="str">
        <f t="shared" si="13"/>
        <v>BRIP4A503000</v>
      </c>
      <c r="N248" t="s">
        <v>1323</v>
      </c>
      <c r="O248" t="str">
        <f t="shared" si="14"/>
        <v>BRIP4A503000</v>
      </c>
      <c r="P248" s="95" t="e">
        <f>SUMIFS('[1]SCOPE BOOK'!$N:$N,'[1]SCOPE BOOK'!$J:$J,$O248)</f>
        <v>#VALUE!</v>
      </c>
    </row>
    <row r="249" spans="1:16" ht="15.6">
      <c r="A249" s="8" t="s">
        <v>739</v>
      </c>
      <c r="B249" s="8" t="s">
        <v>48</v>
      </c>
      <c r="C249" s="87" t="s">
        <v>1164</v>
      </c>
      <c r="D249" s="78" t="str">
        <f t="shared" si="16"/>
        <v>Mech &amp; Elec</v>
      </c>
      <c r="E249" s="104" t="s">
        <v>643</v>
      </c>
      <c r="F249" s="20" t="str">
        <f t="shared" si="15"/>
        <v>A503010</v>
      </c>
      <c r="G249" s="21" t="s">
        <v>252</v>
      </c>
      <c r="H249" s="52">
        <v>5</v>
      </c>
      <c r="I249" s="67" t="s">
        <v>1238</v>
      </c>
      <c r="L249" s="67" t="str">
        <f t="shared" si="12"/>
        <v>BR-P4-A5-03-010</v>
      </c>
      <c r="M249" t="str">
        <f t="shared" si="13"/>
        <v>BRIP4A503010</v>
      </c>
      <c r="N249" t="s">
        <v>1324</v>
      </c>
      <c r="O249" t="str">
        <f t="shared" si="14"/>
        <v>BRIP4A503010</v>
      </c>
      <c r="P249" s="95" t="e">
        <f>SUMIFS('[1]SCOPE BOOK'!$N:$N,'[1]SCOPE BOOK'!$J:$J,$O249)</f>
        <v>#VALUE!</v>
      </c>
    </row>
    <row r="250" spans="1:16" ht="15.6">
      <c r="A250" s="8" t="s">
        <v>739</v>
      </c>
      <c r="B250" s="8" t="s">
        <v>48</v>
      </c>
      <c r="C250" s="87" t="s">
        <v>1175</v>
      </c>
      <c r="D250" s="78" t="str">
        <f t="shared" si="16"/>
        <v>Power Turbines</v>
      </c>
      <c r="E250" s="97" t="s">
        <v>641</v>
      </c>
      <c r="F250" s="77" t="str">
        <f t="shared" si="15"/>
        <v>A504000</v>
      </c>
      <c r="G250" s="78" t="s">
        <v>256</v>
      </c>
      <c r="H250" s="79">
        <v>4</v>
      </c>
      <c r="I250" s="169"/>
      <c r="J250" s="169"/>
      <c r="L250" s="169" t="str">
        <f t="shared" si="12"/>
        <v>BR-P4-A5-04-000</v>
      </c>
      <c r="M250" t="str">
        <f t="shared" si="13"/>
        <v>BRIP4A504000</v>
      </c>
      <c r="N250" t="s">
        <v>1325</v>
      </c>
      <c r="O250" t="str">
        <f t="shared" si="14"/>
        <v>BRIP4A504000</v>
      </c>
      <c r="P250" s="95" t="e">
        <f>SUMIFS('[1]SCOPE BOOK'!$N:$N,'[1]SCOPE BOOK'!$J:$J,$O250)</f>
        <v>#VALUE!</v>
      </c>
    </row>
    <row r="251" spans="1:16" ht="15.6">
      <c r="A251" s="8" t="s">
        <v>739</v>
      </c>
      <c r="B251" s="8" t="s">
        <v>48</v>
      </c>
      <c r="C251" s="87" t="s">
        <v>1175</v>
      </c>
      <c r="D251" s="78" t="str">
        <f t="shared" si="16"/>
        <v>Power Turbines</v>
      </c>
      <c r="E251" s="104" t="s">
        <v>643</v>
      </c>
      <c r="F251" s="20" t="str">
        <f t="shared" si="15"/>
        <v>A504010</v>
      </c>
      <c r="G251" s="21" t="s">
        <v>256</v>
      </c>
      <c r="H251" s="52">
        <v>5</v>
      </c>
      <c r="I251" s="67" t="s">
        <v>1238</v>
      </c>
      <c r="L251" s="67" t="str">
        <f t="shared" si="12"/>
        <v>BR-P4-A5-04-010</v>
      </c>
      <c r="M251" t="str">
        <f t="shared" si="13"/>
        <v>BRIP4A504010</v>
      </c>
      <c r="N251" t="s">
        <v>1326</v>
      </c>
      <c r="O251" t="str">
        <f t="shared" si="14"/>
        <v>BRIP4A504010</v>
      </c>
      <c r="P251" s="95" t="e">
        <f>SUMIFS('[1]SCOPE BOOK'!$N:$N,'[1]SCOPE BOOK'!$J:$J,$O251)</f>
        <v>#VALUE!</v>
      </c>
    </row>
    <row r="252" spans="1:16" ht="15.6">
      <c r="A252" s="8" t="s">
        <v>739</v>
      </c>
      <c r="B252" s="8" t="s">
        <v>48</v>
      </c>
      <c r="C252" s="87" t="s">
        <v>1181</v>
      </c>
      <c r="D252" s="78" t="str">
        <f t="shared" si="16"/>
        <v>Transformers</v>
      </c>
      <c r="E252" s="97" t="s">
        <v>641</v>
      </c>
      <c r="F252" s="77" t="str">
        <f t="shared" si="15"/>
        <v>A505000</v>
      </c>
      <c r="G252" s="78" t="s">
        <v>259</v>
      </c>
      <c r="H252" s="79">
        <v>4</v>
      </c>
      <c r="I252" s="169"/>
      <c r="J252" s="169"/>
      <c r="L252" s="169" t="str">
        <f t="shared" si="12"/>
        <v>BR-P4-A5-05-000</v>
      </c>
      <c r="M252" t="str">
        <f t="shared" si="13"/>
        <v>BRIP4A505000</v>
      </c>
      <c r="N252" t="s">
        <v>1327</v>
      </c>
      <c r="O252" t="str">
        <f t="shared" si="14"/>
        <v>BRIP4A505000</v>
      </c>
      <c r="P252" s="95" t="e">
        <f>SUMIFS('[1]SCOPE BOOK'!$N:$N,'[1]SCOPE BOOK'!$J:$J,$O252)</f>
        <v>#VALUE!</v>
      </c>
    </row>
    <row r="253" spans="1:16" ht="15.6">
      <c r="A253" s="8" t="s">
        <v>739</v>
      </c>
      <c r="B253" s="8" t="s">
        <v>48</v>
      </c>
      <c r="C253" s="87" t="s">
        <v>1181</v>
      </c>
      <c r="D253" s="78" t="str">
        <f t="shared" si="16"/>
        <v>Transformers</v>
      </c>
      <c r="E253" s="104" t="s">
        <v>643</v>
      </c>
      <c r="F253" s="20" t="str">
        <f t="shared" si="15"/>
        <v>A505010</v>
      </c>
      <c r="G253" s="21" t="s">
        <v>259</v>
      </c>
      <c r="H253" s="52">
        <v>5</v>
      </c>
      <c r="I253" s="67" t="s">
        <v>1238</v>
      </c>
      <c r="L253" s="67" t="str">
        <f t="shared" si="12"/>
        <v>BR-P4-A5-05-010</v>
      </c>
      <c r="M253" t="str">
        <f t="shared" si="13"/>
        <v>BRIP4A505010</v>
      </c>
      <c r="N253" t="s">
        <v>1328</v>
      </c>
      <c r="O253" t="str">
        <f t="shared" si="14"/>
        <v>BRIP4A505010</v>
      </c>
      <c r="P253" s="95" t="e">
        <f>SUMIFS('[1]SCOPE BOOK'!$N:$N,'[1]SCOPE BOOK'!$J:$J,$O253)</f>
        <v>#VALUE!</v>
      </c>
    </row>
    <row r="254" spans="1:16" ht="15.6">
      <c r="A254" s="8" t="s">
        <v>739</v>
      </c>
      <c r="B254" s="8" t="s">
        <v>48</v>
      </c>
      <c r="C254" s="87" t="s">
        <v>1186</v>
      </c>
      <c r="D254" s="78" t="str">
        <f t="shared" si="16"/>
        <v>Hydro-Mechanical Works</v>
      </c>
      <c r="E254" s="97" t="s">
        <v>641</v>
      </c>
      <c r="F254" s="77" t="str">
        <f t="shared" si="15"/>
        <v>A506000</v>
      </c>
      <c r="G254" s="78" t="s">
        <v>261</v>
      </c>
      <c r="H254" s="79">
        <v>4</v>
      </c>
      <c r="I254" s="169"/>
      <c r="J254" s="169"/>
      <c r="L254" s="169" t="str">
        <f t="shared" si="12"/>
        <v>BR-P4-A5-06-000</v>
      </c>
      <c r="M254" t="str">
        <f t="shared" si="13"/>
        <v>BRIP4A506000</v>
      </c>
      <c r="N254" t="s">
        <v>1329</v>
      </c>
      <c r="O254" t="str">
        <f t="shared" si="14"/>
        <v>BRIP4A506000</v>
      </c>
      <c r="P254" s="95" t="e">
        <f>SUMIFS('[1]SCOPE BOOK'!$N:$N,'[1]SCOPE BOOK'!$J:$J,$O254)</f>
        <v>#VALUE!</v>
      </c>
    </row>
    <row r="255" spans="1:16" ht="15.6">
      <c r="A255" s="8" t="s">
        <v>739</v>
      </c>
      <c r="B255" s="8" t="s">
        <v>48</v>
      </c>
      <c r="C255" s="87" t="s">
        <v>1186</v>
      </c>
      <c r="D255" s="78" t="str">
        <f t="shared" si="16"/>
        <v>Hydro-Mechanical Works</v>
      </c>
      <c r="E255" s="104" t="s">
        <v>643</v>
      </c>
      <c r="F255" s="20" t="str">
        <f t="shared" si="15"/>
        <v>A506010</v>
      </c>
      <c r="G255" s="21" t="s">
        <v>261</v>
      </c>
      <c r="H255" s="52">
        <v>5</v>
      </c>
      <c r="I255" s="67" t="s">
        <v>1238</v>
      </c>
      <c r="L255" s="67" t="str">
        <f t="shared" si="12"/>
        <v>BR-P4-A5-06-010</v>
      </c>
      <c r="M255" t="str">
        <f t="shared" si="13"/>
        <v>BRIP4A506010</v>
      </c>
      <c r="N255" t="s">
        <v>1330</v>
      </c>
      <c r="O255" t="str">
        <f t="shared" si="14"/>
        <v>BRIP4A506010</v>
      </c>
      <c r="P255" s="95" t="e">
        <f>SUMIFS('[1]SCOPE BOOK'!$N:$N,'[1]SCOPE BOOK'!$J:$J,$O255)</f>
        <v>#VALUE!</v>
      </c>
    </row>
    <row r="256" spans="1:16" ht="15.6">
      <c r="A256" s="8" t="s">
        <v>739</v>
      </c>
      <c r="B256" s="8" t="s">
        <v>48</v>
      </c>
      <c r="C256" s="87" t="s">
        <v>1190</v>
      </c>
      <c r="D256" s="78" t="str">
        <f t="shared" si="16"/>
        <v>Electrical Install</v>
      </c>
      <c r="E256" s="97" t="s">
        <v>641</v>
      </c>
      <c r="F256" s="77" t="str">
        <f t="shared" si="15"/>
        <v>A507000</v>
      </c>
      <c r="G256" s="78" t="s">
        <v>263</v>
      </c>
      <c r="H256" s="79">
        <v>4</v>
      </c>
      <c r="I256" s="169"/>
      <c r="J256" s="169"/>
      <c r="L256" s="169" t="str">
        <f t="shared" si="12"/>
        <v>BR-P4-A5-07-000</v>
      </c>
      <c r="M256" t="str">
        <f t="shared" si="13"/>
        <v>BRIP4A507000</v>
      </c>
      <c r="N256" t="s">
        <v>1331</v>
      </c>
      <c r="O256" t="str">
        <f t="shared" si="14"/>
        <v>BRIP4A507000</v>
      </c>
      <c r="P256" s="95" t="e">
        <f>SUMIFS('[1]SCOPE BOOK'!$N:$N,'[1]SCOPE BOOK'!$J:$J,$O256)</f>
        <v>#VALUE!</v>
      </c>
    </row>
    <row r="257" spans="1:16" ht="15.6">
      <c r="A257" s="8" t="s">
        <v>739</v>
      </c>
      <c r="B257" s="8" t="s">
        <v>48</v>
      </c>
      <c r="C257" s="87" t="s">
        <v>1190</v>
      </c>
      <c r="D257" s="78" t="str">
        <f t="shared" si="16"/>
        <v>Electrical Install</v>
      </c>
      <c r="E257" s="104" t="s">
        <v>643</v>
      </c>
      <c r="F257" s="20" t="str">
        <f t="shared" si="15"/>
        <v>A507010</v>
      </c>
      <c r="G257" s="21" t="s">
        <v>263</v>
      </c>
      <c r="H257" s="52">
        <v>5</v>
      </c>
      <c r="I257" s="67" t="s">
        <v>1238</v>
      </c>
      <c r="L257" s="67" t="str">
        <f t="shared" si="12"/>
        <v>BR-P4-A5-07-010</v>
      </c>
      <c r="M257" t="str">
        <f t="shared" si="13"/>
        <v>BRIP4A507010</v>
      </c>
      <c r="N257" t="s">
        <v>1332</v>
      </c>
      <c r="O257" t="str">
        <f t="shared" si="14"/>
        <v>BRIP4A507010</v>
      </c>
      <c r="P257" s="95" t="e">
        <f>SUMIFS('[1]SCOPE BOOK'!$N:$N,'[1]SCOPE BOOK'!$J:$J,$O257)</f>
        <v>#VALUE!</v>
      </c>
    </row>
    <row r="258" spans="1:16" ht="15.6">
      <c r="A258" s="8" t="s">
        <v>739</v>
      </c>
      <c r="B258" s="8" t="s">
        <v>48</v>
      </c>
      <c r="C258" s="87" t="s">
        <v>1308</v>
      </c>
      <c r="D258" s="78" t="str">
        <f t="shared" si="16"/>
        <v>Power Evacuation and Grid Connection</v>
      </c>
      <c r="E258" s="97" t="s">
        <v>641</v>
      </c>
      <c r="F258" s="77" t="str">
        <f t="shared" si="15"/>
        <v>A508000</v>
      </c>
      <c r="G258" s="78" t="s">
        <v>266</v>
      </c>
      <c r="H258" s="79">
        <v>4</v>
      </c>
      <c r="I258" s="169"/>
      <c r="J258" s="169"/>
      <c r="L258" s="169" t="str">
        <f t="shared" si="12"/>
        <v>BR-P4-A5-08-000</v>
      </c>
      <c r="M258" t="str">
        <f t="shared" si="13"/>
        <v>BRIP4A508000</v>
      </c>
      <c r="N258" t="s">
        <v>1333</v>
      </c>
      <c r="O258" t="str">
        <f t="shared" si="14"/>
        <v>BRIP4A508000</v>
      </c>
      <c r="P258" s="95" t="e">
        <f>SUMIFS('[1]SCOPE BOOK'!$N:$N,'[1]SCOPE BOOK'!$J:$J,$O258)</f>
        <v>#VALUE!</v>
      </c>
    </row>
    <row r="259" spans="1:16" ht="15.6">
      <c r="A259" s="8" t="s">
        <v>739</v>
      </c>
      <c r="B259" s="8" t="s">
        <v>48</v>
      </c>
      <c r="C259" s="87" t="s">
        <v>1308</v>
      </c>
      <c r="D259" s="78" t="str">
        <f t="shared" si="16"/>
        <v>Power Evacuation and Grid Connection</v>
      </c>
      <c r="E259" s="104" t="s">
        <v>643</v>
      </c>
      <c r="F259" s="20" t="str">
        <f t="shared" si="15"/>
        <v>A508010</v>
      </c>
      <c r="G259" s="21" t="s">
        <v>266</v>
      </c>
      <c r="H259" s="52">
        <v>5</v>
      </c>
      <c r="I259" s="67" t="s">
        <v>1238</v>
      </c>
      <c r="L259" s="67" t="str">
        <f t="shared" ref="L259:L322" si="17">"BR-P4-"&amp;A259&amp;"-"&amp;C259&amp;"-"&amp;E259</f>
        <v>BR-P4-A5-08-010</v>
      </c>
      <c r="M259" t="str">
        <f t="shared" si="13"/>
        <v>BRIP4A508010</v>
      </c>
      <c r="N259" t="s">
        <v>1334</v>
      </c>
      <c r="O259" t="str">
        <f t="shared" si="14"/>
        <v>BRIP4A508010</v>
      </c>
      <c r="P259" s="95" t="e">
        <f>SUMIFS('[1]SCOPE BOOK'!$N:$N,'[1]SCOPE BOOK'!$J:$J,$O259)</f>
        <v>#VALUE!</v>
      </c>
    </row>
    <row r="260" spans="1:16" ht="15.6">
      <c r="A260" s="8" t="s">
        <v>739</v>
      </c>
      <c r="B260" s="8" t="s">
        <v>48</v>
      </c>
      <c r="C260" s="87" t="s">
        <v>1311</v>
      </c>
      <c r="D260" s="78" t="str">
        <f t="shared" si="16"/>
        <v>Commissioning OEM</v>
      </c>
      <c r="E260" s="97" t="s">
        <v>641</v>
      </c>
      <c r="F260" s="77" t="str">
        <f t="shared" si="15"/>
        <v>A509000</v>
      </c>
      <c r="G260" s="78" t="s">
        <v>269</v>
      </c>
      <c r="H260" s="79">
        <v>4</v>
      </c>
      <c r="I260" s="169"/>
      <c r="J260" s="169"/>
      <c r="L260" s="169" t="str">
        <f t="shared" si="17"/>
        <v>BR-P4-A5-09-000</v>
      </c>
      <c r="M260" t="str">
        <f t="shared" si="13"/>
        <v>BRIP4A509000</v>
      </c>
      <c r="N260" t="s">
        <v>1335</v>
      </c>
      <c r="O260" t="str">
        <f t="shared" si="14"/>
        <v>BRIP4A509000</v>
      </c>
      <c r="P260" s="95" t="e">
        <f>SUMIFS('[1]SCOPE BOOK'!$N:$N,'[1]SCOPE BOOK'!$J:$J,$O260)</f>
        <v>#VALUE!</v>
      </c>
    </row>
    <row r="261" spans="1:16" ht="15.6">
      <c r="A261" s="8" t="s">
        <v>739</v>
      </c>
      <c r="B261" s="8" t="s">
        <v>48</v>
      </c>
      <c r="C261" s="87" t="s">
        <v>1311</v>
      </c>
      <c r="D261" s="78" t="str">
        <f t="shared" si="16"/>
        <v>Commissioning OEM</v>
      </c>
      <c r="E261" s="104" t="s">
        <v>643</v>
      </c>
      <c r="F261" s="20" t="str">
        <f t="shared" si="15"/>
        <v>A509010</v>
      </c>
      <c r="G261" s="21" t="s">
        <v>269</v>
      </c>
      <c r="H261" s="52">
        <v>5</v>
      </c>
      <c r="I261" s="67" t="s">
        <v>1238</v>
      </c>
      <c r="L261" s="67" t="str">
        <f t="shared" si="17"/>
        <v>BR-P4-A5-09-010</v>
      </c>
      <c r="M261" t="str">
        <f t="shared" ref="M261:M324" si="18">"BRI" &amp; "P4" &amp; CONCATENATE(F261)</f>
        <v>BRIP4A509010</v>
      </c>
      <c r="N261" t="s">
        <v>1336</v>
      </c>
      <c r="O261" t="str">
        <f t="shared" ref="O261:O324" si="19">"BRI" &amp; "P4" &amp; CONCATENATE(F261)</f>
        <v>BRIP4A509010</v>
      </c>
      <c r="P261" s="95" t="e">
        <f>SUMIFS('[1]SCOPE BOOK'!$N:$N,'[1]SCOPE BOOK'!$J:$J,$O261)</f>
        <v>#VALUE!</v>
      </c>
    </row>
    <row r="262" spans="1:16" ht="15.6">
      <c r="A262" s="8" t="s">
        <v>739</v>
      </c>
      <c r="B262" s="8" t="s">
        <v>48</v>
      </c>
      <c r="C262" s="87" t="s">
        <v>1194</v>
      </c>
      <c r="D262" s="78" t="str">
        <f t="shared" si="16"/>
        <v xml:space="preserve">Site Rehabilitation </v>
      </c>
      <c r="E262" s="97" t="s">
        <v>641</v>
      </c>
      <c r="F262" s="77" t="str">
        <f t="shared" si="15"/>
        <v>A510000</v>
      </c>
      <c r="G262" s="78" t="s">
        <v>203</v>
      </c>
      <c r="H262" s="79">
        <v>4</v>
      </c>
      <c r="I262" s="169"/>
      <c r="J262" s="169"/>
      <c r="L262" s="169" t="str">
        <f t="shared" si="17"/>
        <v>BR-P4-A5-10-000</v>
      </c>
      <c r="M262" t="str">
        <f t="shared" si="18"/>
        <v>BRIP4A510000</v>
      </c>
      <c r="N262" t="s">
        <v>1337</v>
      </c>
      <c r="O262" t="str">
        <f t="shared" si="19"/>
        <v>BRIP4A510000</v>
      </c>
      <c r="P262" s="95" t="e">
        <f>SUMIFS('[1]SCOPE BOOK'!$N:$N,'[1]SCOPE BOOK'!$J:$J,$O262)</f>
        <v>#VALUE!</v>
      </c>
    </row>
    <row r="263" spans="1:16" ht="15.6">
      <c r="A263" s="8" t="s">
        <v>739</v>
      </c>
      <c r="B263" s="8" t="s">
        <v>48</v>
      </c>
      <c r="C263" s="87" t="s">
        <v>1194</v>
      </c>
      <c r="D263" s="78" t="str">
        <f t="shared" si="16"/>
        <v xml:space="preserve">Site Rehabilitation </v>
      </c>
      <c r="E263" s="104" t="s">
        <v>643</v>
      </c>
      <c r="F263" s="20" t="str">
        <f t="shared" si="15"/>
        <v>A510010</v>
      </c>
      <c r="G263" s="21" t="s">
        <v>203</v>
      </c>
      <c r="H263" s="52">
        <v>5</v>
      </c>
      <c r="I263" s="67" t="s">
        <v>1238</v>
      </c>
      <c r="L263" s="67" t="str">
        <f t="shared" si="17"/>
        <v>BR-P4-A5-10-010</v>
      </c>
      <c r="M263" t="str">
        <f t="shared" si="18"/>
        <v>BRIP4A510010</v>
      </c>
      <c r="N263" t="s">
        <v>1338</v>
      </c>
      <c r="O263" t="str">
        <f t="shared" si="19"/>
        <v>BRIP4A510010</v>
      </c>
      <c r="P263" s="95" t="e">
        <f>SUMIFS('[1]SCOPE BOOK'!$N:$N,'[1]SCOPE BOOK'!$J:$J,$O263)</f>
        <v>#VALUE!</v>
      </c>
    </row>
    <row r="264" spans="1:16" ht="15.6">
      <c r="A264" s="8" t="s">
        <v>742</v>
      </c>
      <c r="B264" s="8" t="s">
        <v>54</v>
      </c>
      <c r="C264" s="86" t="s">
        <v>616</v>
      </c>
      <c r="D264" s="89" t="s">
        <v>54</v>
      </c>
      <c r="E264" s="8" t="s">
        <v>641</v>
      </c>
      <c r="F264" s="8" t="str">
        <f t="shared" ref="F264:F326" si="20">A264&amp;C264&amp;E264</f>
        <v>A600000</v>
      </c>
      <c r="G264" s="89" t="s">
        <v>54</v>
      </c>
      <c r="H264" s="8">
        <v>3</v>
      </c>
      <c r="I264" s="89"/>
      <c r="J264" s="89"/>
      <c r="L264" s="89" t="str">
        <f t="shared" si="17"/>
        <v>BR-P4-A6-00-000</v>
      </c>
      <c r="M264" t="str">
        <f t="shared" si="18"/>
        <v>BRIP4A600000</v>
      </c>
      <c r="O264" t="str">
        <f t="shared" si="19"/>
        <v>BRIP4A600000</v>
      </c>
      <c r="P264" s="95" t="e">
        <f>SUMIFS('[1]SCOPE BOOK'!$N:$N,'[1]SCOPE BOOK'!$J:$J,$O264)</f>
        <v>#VALUE!</v>
      </c>
    </row>
    <row r="265" spans="1:16" ht="15.6">
      <c r="A265" s="8" t="s">
        <v>742</v>
      </c>
      <c r="B265" s="8" t="s">
        <v>54</v>
      </c>
      <c r="C265" s="87" t="s">
        <v>618</v>
      </c>
      <c r="D265" s="78" t="str">
        <f t="shared" ref="D265:D292" si="21">G265</f>
        <v>Contractor Indirect &amp; overheads</v>
      </c>
      <c r="E265" s="97" t="s">
        <v>641</v>
      </c>
      <c r="F265" s="77" t="str">
        <f t="shared" si="20"/>
        <v>A601000</v>
      </c>
      <c r="G265" s="78" t="s">
        <v>72</v>
      </c>
      <c r="H265" s="79">
        <v>4</v>
      </c>
      <c r="I265" s="169"/>
      <c r="J265" s="169"/>
      <c r="L265" s="169" t="str">
        <f t="shared" si="17"/>
        <v>BR-P4-A6-01-000</v>
      </c>
      <c r="M265" t="str">
        <f t="shared" si="18"/>
        <v>BRIP4A601000</v>
      </c>
      <c r="N265" t="s">
        <v>1339</v>
      </c>
      <c r="O265" t="str">
        <f t="shared" si="19"/>
        <v>BRIP4A601000</v>
      </c>
      <c r="P265" s="95" t="e">
        <f>SUMIFS('[1]SCOPE BOOK'!$N:$N,'[1]SCOPE BOOK'!$J:$J,$O265)</f>
        <v>#VALUE!</v>
      </c>
    </row>
    <row r="266" spans="1:16" ht="15.6">
      <c r="A266" s="8" t="s">
        <v>742</v>
      </c>
      <c r="B266" s="8" t="s">
        <v>54</v>
      </c>
      <c r="C266" s="87" t="s">
        <v>618</v>
      </c>
      <c r="D266" s="78" t="str">
        <f t="shared" si="21"/>
        <v>Contractor Indirect &amp; overheads</v>
      </c>
      <c r="E266" s="105" t="s">
        <v>643</v>
      </c>
      <c r="F266" s="22" t="str">
        <f t="shared" si="20"/>
        <v>A601010</v>
      </c>
      <c r="G266" s="23" t="s">
        <v>72</v>
      </c>
      <c r="H266" s="52">
        <v>5</v>
      </c>
      <c r="I266" s="67" t="s">
        <v>1223</v>
      </c>
      <c r="L266" s="67" t="str">
        <f t="shared" si="17"/>
        <v>BR-P4-A6-01-010</v>
      </c>
      <c r="M266" t="str">
        <f t="shared" si="18"/>
        <v>BRIP4A601010</v>
      </c>
      <c r="N266" t="s">
        <v>1340</v>
      </c>
      <c r="O266" t="str">
        <f t="shared" si="19"/>
        <v>BRIP4A601010</v>
      </c>
      <c r="P266" s="95" t="e">
        <f>SUMIFS('[1]SCOPE BOOK'!$N:$N,'[1]SCOPE BOOK'!$J:$J,$O266)</f>
        <v>#VALUE!</v>
      </c>
    </row>
    <row r="267" spans="1:16" ht="15.6">
      <c r="A267" s="8" t="s">
        <v>742</v>
      </c>
      <c r="B267" s="8" t="s">
        <v>54</v>
      </c>
      <c r="C267" s="87" t="s">
        <v>619</v>
      </c>
      <c r="D267" s="78" t="str">
        <f t="shared" si="21"/>
        <v>Design</v>
      </c>
      <c r="E267" s="97" t="s">
        <v>641</v>
      </c>
      <c r="F267" s="77" t="str">
        <f t="shared" si="20"/>
        <v>A602000</v>
      </c>
      <c r="G267" s="78" t="s">
        <v>75</v>
      </c>
      <c r="H267" s="79">
        <v>4</v>
      </c>
      <c r="I267" s="169"/>
      <c r="J267" s="169"/>
      <c r="L267" s="169" t="str">
        <f t="shared" si="17"/>
        <v>BR-P4-A6-02-000</v>
      </c>
      <c r="M267" t="str">
        <f t="shared" si="18"/>
        <v>BRIP4A602000</v>
      </c>
      <c r="N267" t="s">
        <v>1341</v>
      </c>
      <c r="O267" t="str">
        <f t="shared" si="19"/>
        <v>BRIP4A602000</v>
      </c>
      <c r="P267" s="95" t="e">
        <f>SUMIFS('[1]SCOPE BOOK'!$N:$N,'[1]SCOPE BOOK'!$J:$J,$O267)</f>
        <v>#VALUE!</v>
      </c>
    </row>
    <row r="268" spans="1:16" ht="15.6">
      <c r="A268" s="8" t="s">
        <v>742</v>
      </c>
      <c r="B268" s="8" t="s">
        <v>54</v>
      </c>
      <c r="C268" s="87" t="s">
        <v>619</v>
      </c>
      <c r="D268" s="78" t="str">
        <f t="shared" si="21"/>
        <v>Design</v>
      </c>
      <c r="E268" s="105" t="s">
        <v>643</v>
      </c>
      <c r="F268" s="22" t="str">
        <f t="shared" si="20"/>
        <v>A602010</v>
      </c>
      <c r="G268" s="23" t="s">
        <v>75</v>
      </c>
      <c r="H268" s="52">
        <v>5</v>
      </c>
      <c r="I268" s="67" t="s">
        <v>1089</v>
      </c>
      <c r="L268" s="67" t="str">
        <f t="shared" si="17"/>
        <v>BR-P4-A6-02-010</v>
      </c>
      <c r="M268" t="str">
        <f t="shared" si="18"/>
        <v>BRIP4A602010</v>
      </c>
      <c r="N268" t="s">
        <v>1342</v>
      </c>
      <c r="O268" t="str">
        <f t="shared" si="19"/>
        <v>BRIP4A602010</v>
      </c>
      <c r="P268" s="95" t="e">
        <f>SUMIFS('[1]SCOPE BOOK'!$N:$N,'[1]SCOPE BOOK'!$J:$J,$O268)</f>
        <v>#VALUE!</v>
      </c>
    </row>
    <row r="269" spans="1:16" ht="15.6">
      <c r="A269" s="8" t="s">
        <v>742</v>
      </c>
      <c r="B269" s="8" t="s">
        <v>54</v>
      </c>
      <c r="C269" s="87" t="s">
        <v>1164</v>
      </c>
      <c r="D269" s="78" t="str">
        <f t="shared" si="21"/>
        <v xml:space="preserve">Site Clearing </v>
      </c>
      <c r="E269" s="97" t="s">
        <v>641</v>
      </c>
      <c r="F269" s="77" t="str">
        <f t="shared" si="20"/>
        <v>A603000</v>
      </c>
      <c r="G269" s="78" t="s">
        <v>216</v>
      </c>
      <c r="H269" s="79">
        <v>4</v>
      </c>
      <c r="I269" s="169"/>
      <c r="J269" s="169"/>
      <c r="L269" s="169" t="str">
        <f t="shared" si="17"/>
        <v>BR-P4-A6-03-000</v>
      </c>
      <c r="M269" t="str">
        <f t="shared" si="18"/>
        <v>BRIP4A603000</v>
      </c>
      <c r="N269" t="s">
        <v>1343</v>
      </c>
      <c r="O269" t="str">
        <f t="shared" si="19"/>
        <v>BRIP4A603000</v>
      </c>
      <c r="P269" s="95" t="e">
        <f>SUMIFS('[1]SCOPE BOOK'!$N:$N,'[1]SCOPE BOOK'!$J:$J,$O269)</f>
        <v>#VALUE!</v>
      </c>
    </row>
    <row r="270" spans="1:16" ht="15.6">
      <c r="A270" s="8" t="s">
        <v>742</v>
      </c>
      <c r="B270" s="8" t="s">
        <v>54</v>
      </c>
      <c r="C270" s="87" t="s">
        <v>1164</v>
      </c>
      <c r="D270" s="78" t="str">
        <f t="shared" si="21"/>
        <v xml:space="preserve">Site Clearing </v>
      </c>
      <c r="E270" s="105" t="s">
        <v>643</v>
      </c>
      <c r="F270" s="22" t="str">
        <f t="shared" si="20"/>
        <v>A603010</v>
      </c>
      <c r="G270" s="23" t="s">
        <v>216</v>
      </c>
      <c r="H270" s="52">
        <v>5</v>
      </c>
      <c r="I270" s="67" t="s">
        <v>1223</v>
      </c>
      <c r="L270" s="67" t="str">
        <f t="shared" si="17"/>
        <v>BR-P4-A6-03-010</v>
      </c>
      <c r="M270" t="str">
        <f t="shared" si="18"/>
        <v>BRIP4A603010</v>
      </c>
      <c r="N270" t="s">
        <v>1344</v>
      </c>
      <c r="O270" t="str">
        <f t="shared" si="19"/>
        <v>BRIP4A603010</v>
      </c>
      <c r="P270" s="95" t="e">
        <f>SUMIFS('[1]SCOPE BOOK'!$N:$N,'[1]SCOPE BOOK'!$J:$J,$O270)</f>
        <v>#VALUE!</v>
      </c>
    </row>
    <row r="271" spans="1:16" ht="15.6">
      <c r="A271" s="8" t="s">
        <v>742</v>
      </c>
      <c r="B271" s="8" t="s">
        <v>54</v>
      </c>
      <c r="C271" s="87" t="s">
        <v>1175</v>
      </c>
      <c r="D271" s="78" t="str">
        <f t="shared" si="21"/>
        <v>Quarry Development  and Material Operations</v>
      </c>
      <c r="E271" s="97" t="s">
        <v>641</v>
      </c>
      <c r="F271" s="77" t="str">
        <f t="shared" si="20"/>
        <v>A604000</v>
      </c>
      <c r="G271" s="78" t="s">
        <v>280</v>
      </c>
      <c r="H271" s="79">
        <v>4</v>
      </c>
      <c r="I271" s="169"/>
      <c r="J271" s="169"/>
      <c r="L271" s="169" t="str">
        <f t="shared" si="17"/>
        <v>BR-P4-A6-04-000</v>
      </c>
      <c r="M271" t="str">
        <f t="shared" si="18"/>
        <v>BRIP4A604000</v>
      </c>
      <c r="N271" t="s">
        <v>1345</v>
      </c>
      <c r="O271" t="str">
        <f t="shared" si="19"/>
        <v>BRIP4A604000</v>
      </c>
      <c r="P271" s="95" t="e">
        <f>SUMIFS('[1]SCOPE BOOK'!$N:$N,'[1]SCOPE BOOK'!$J:$J,$O271)</f>
        <v>#VALUE!</v>
      </c>
    </row>
    <row r="272" spans="1:16" ht="15.6">
      <c r="A272" s="8" t="s">
        <v>742</v>
      </c>
      <c r="B272" s="8" t="s">
        <v>54</v>
      </c>
      <c r="C272" s="87" t="s">
        <v>1175</v>
      </c>
      <c r="D272" s="78" t="str">
        <f t="shared" si="21"/>
        <v>Quarry Development  and Material Operations</v>
      </c>
      <c r="E272" s="105" t="s">
        <v>643</v>
      </c>
      <c r="F272" s="22" t="str">
        <f t="shared" si="20"/>
        <v>A604010</v>
      </c>
      <c r="G272" s="23" t="s">
        <v>280</v>
      </c>
      <c r="H272" s="52">
        <v>5</v>
      </c>
      <c r="I272" s="67" t="s">
        <v>1223</v>
      </c>
      <c r="L272" s="67" t="str">
        <f t="shared" si="17"/>
        <v>BR-P4-A6-04-010</v>
      </c>
      <c r="M272" t="str">
        <f t="shared" si="18"/>
        <v>BRIP4A604010</v>
      </c>
      <c r="N272" t="s">
        <v>1346</v>
      </c>
      <c r="O272" t="str">
        <f t="shared" si="19"/>
        <v>BRIP4A604010</v>
      </c>
      <c r="P272" s="95" t="e">
        <f>SUMIFS('[1]SCOPE BOOK'!$N:$N,'[1]SCOPE BOOK'!$J:$J,$O272)</f>
        <v>#VALUE!</v>
      </c>
    </row>
    <row r="273" spans="1:16" ht="15.6">
      <c r="A273" s="8" t="s">
        <v>742</v>
      </c>
      <c r="B273" s="8" t="s">
        <v>54</v>
      </c>
      <c r="C273" s="87" t="s">
        <v>1181</v>
      </c>
      <c r="D273" s="78" t="str">
        <f t="shared" si="21"/>
        <v>Diversion and Watering</v>
      </c>
      <c r="E273" s="97" t="s">
        <v>641</v>
      </c>
      <c r="F273" s="77" t="str">
        <f t="shared" si="20"/>
        <v>A605000</v>
      </c>
      <c r="G273" s="78" t="s">
        <v>283</v>
      </c>
      <c r="H273" s="79">
        <v>4</v>
      </c>
      <c r="I273" s="169"/>
      <c r="J273" s="169"/>
      <c r="L273" s="169" t="str">
        <f t="shared" si="17"/>
        <v>BR-P4-A6-05-000</v>
      </c>
      <c r="M273" t="str">
        <f t="shared" si="18"/>
        <v>BRIP4A605000</v>
      </c>
      <c r="N273" t="s">
        <v>1347</v>
      </c>
      <c r="O273" t="str">
        <f t="shared" si="19"/>
        <v>BRIP4A605000</v>
      </c>
      <c r="P273" s="95" t="e">
        <f>SUMIFS('[1]SCOPE BOOK'!$N:$N,'[1]SCOPE BOOK'!$J:$J,$O273)</f>
        <v>#VALUE!</v>
      </c>
    </row>
    <row r="274" spans="1:16" ht="15.6">
      <c r="A274" s="8" t="s">
        <v>742</v>
      </c>
      <c r="B274" s="8" t="s">
        <v>54</v>
      </c>
      <c r="C274" s="87" t="s">
        <v>1181</v>
      </c>
      <c r="D274" s="78" t="str">
        <f t="shared" si="21"/>
        <v>Diversion and Watering</v>
      </c>
      <c r="E274" s="105" t="s">
        <v>643</v>
      </c>
      <c r="F274" s="22" t="str">
        <f t="shared" si="20"/>
        <v>A605010</v>
      </c>
      <c r="G274" s="23" t="s">
        <v>283</v>
      </c>
      <c r="H274" s="52">
        <v>5</v>
      </c>
      <c r="I274" s="67" t="s">
        <v>1223</v>
      </c>
      <c r="L274" s="67" t="str">
        <f t="shared" si="17"/>
        <v>BR-P4-A6-05-010</v>
      </c>
      <c r="M274" t="str">
        <f t="shared" si="18"/>
        <v>BRIP4A605010</v>
      </c>
      <c r="N274" t="s">
        <v>1348</v>
      </c>
      <c r="O274" t="str">
        <f t="shared" si="19"/>
        <v>BRIP4A605010</v>
      </c>
      <c r="P274" s="95" t="e">
        <f>SUMIFS('[1]SCOPE BOOK'!$N:$N,'[1]SCOPE BOOK'!$J:$J,$O274)</f>
        <v>#VALUE!</v>
      </c>
    </row>
    <row r="275" spans="1:16" ht="15.6">
      <c r="A275" s="8" t="s">
        <v>742</v>
      </c>
      <c r="B275" s="8" t="s">
        <v>54</v>
      </c>
      <c r="C275" s="87" t="s">
        <v>1186</v>
      </c>
      <c r="D275" s="78" t="str">
        <f t="shared" si="21"/>
        <v>Foundations</v>
      </c>
      <c r="E275" s="97" t="s">
        <v>641</v>
      </c>
      <c r="F275" s="77" t="str">
        <f t="shared" si="20"/>
        <v>A606000</v>
      </c>
      <c r="G275" s="78" t="s">
        <v>286</v>
      </c>
      <c r="H275" s="79">
        <v>4</v>
      </c>
      <c r="I275" s="169"/>
      <c r="J275" s="169"/>
      <c r="L275" s="169" t="str">
        <f t="shared" si="17"/>
        <v>BR-P4-A6-06-000</v>
      </c>
      <c r="M275" t="str">
        <f t="shared" si="18"/>
        <v>BRIP4A606000</v>
      </c>
      <c r="N275" t="s">
        <v>1349</v>
      </c>
      <c r="O275" t="str">
        <f t="shared" si="19"/>
        <v>BRIP4A606000</v>
      </c>
      <c r="P275" s="95" t="e">
        <f>SUMIFS('[1]SCOPE BOOK'!$N:$N,'[1]SCOPE BOOK'!$J:$J,$O275)</f>
        <v>#VALUE!</v>
      </c>
    </row>
    <row r="276" spans="1:16" ht="15.6">
      <c r="A276" s="8" t="s">
        <v>742</v>
      </c>
      <c r="B276" s="8" t="s">
        <v>54</v>
      </c>
      <c r="C276" s="87" t="s">
        <v>1186</v>
      </c>
      <c r="D276" s="78" t="str">
        <f t="shared" si="21"/>
        <v>Foundations</v>
      </c>
      <c r="E276" s="105" t="s">
        <v>643</v>
      </c>
      <c r="F276" s="22" t="str">
        <f t="shared" si="20"/>
        <v>A606010</v>
      </c>
      <c r="G276" s="23" t="s">
        <v>286</v>
      </c>
      <c r="H276" s="52">
        <v>5</v>
      </c>
      <c r="I276" s="67" t="s">
        <v>1223</v>
      </c>
      <c r="L276" s="67" t="str">
        <f t="shared" si="17"/>
        <v>BR-P4-A6-06-010</v>
      </c>
      <c r="M276" t="str">
        <f t="shared" si="18"/>
        <v>BRIP4A606010</v>
      </c>
      <c r="N276" t="s">
        <v>1350</v>
      </c>
      <c r="O276" t="str">
        <f t="shared" si="19"/>
        <v>BRIP4A606010</v>
      </c>
      <c r="P276" s="95" t="e">
        <f>SUMIFS('[1]SCOPE BOOK'!$N:$N,'[1]SCOPE BOOK'!$J:$J,$O276)</f>
        <v>#VALUE!</v>
      </c>
    </row>
    <row r="277" spans="1:16" ht="15.6">
      <c r="A277" s="8" t="s">
        <v>742</v>
      </c>
      <c r="B277" s="8" t="s">
        <v>54</v>
      </c>
      <c r="C277" s="87" t="s">
        <v>1190</v>
      </c>
      <c r="D277" s="78" t="str">
        <f t="shared" si="21"/>
        <v>Dam Construction</v>
      </c>
      <c r="E277" s="97" t="s">
        <v>641</v>
      </c>
      <c r="F277" s="77" t="str">
        <f t="shared" si="20"/>
        <v>A607000</v>
      </c>
      <c r="G277" s="78" t="s">
        <v>289</v>
      </c>
      <c r="H277" s="79">
        <v>4</v>
      </c>
      <c r="I277" s="169"/>
      <c r="J277" s="169"/>
      <c r="L277" s="169" t="str">
        <f t="shared" si="17"/>
        <v>BR-P4-A6-07-000</v>
      </c>
      <c r="M277" t="str">
        <f t="shared" si="18"/>
        <v>BRIP4A607000</v>
      </c>
      <c r="N277" t="s">
        <v>1351</v>
      </c>
      <c r="O277" t="str">
        <f t="shared" si="19"/>
        <v>BRIP4A607000</v>
      </c>
      <c r="P277" s="95" t="e">
        <f>SUMIFS('[1]SCOPE BOOK'!$N:$N,'[1]SCOPE BOOK'!$J:$J,$O277)</f>
        <v>#VALUE!</v>
      </c>
    </row>
    <row r="278" spans="1:16" ht="15.6">
      <c r="A278" s="8" t="s">
        <v>742</v>
      </c>
      <c r="B278" s="8" t="s">
        <v>54</v>
      </c>
      <c r="C278" s="87" t="s">
        <v>1190</v>
      </c>
      <c r="D278" s="78" t="str">
        <f t="shared" si="21"/>
        <v>Dam Construction</v>
      </c>
      <c r="E278" s="105" t="s">
        <v>643</v>
      </c>
      <c r="F278" s="22" t="str">
        <f t="shared" si="20"/>
        <v>A607010</v>
      </c>
      <c r="G278" s="23" t="s">
        <v>289</v>
      </c>
      <c r="H278" s="52">
        <v>5</v>
      </c>
      <c r="I278" s="67" t="s">
        <v>1223</v>
      </c>
      <c r="L278" s="67" t="str">
        <f t="shared" si="17"/>
        <v>BR-P4-A6-07-010</v>
      </c>
      <c r="M278" t="str">
        <f t="shared" si="18"/>
        <v>BRIP4A607010</v>
      </c>
      <c r="N278" t="s">
        <v>1352</v>
      </c>
      <c r="O278" t="str">
        <f t="shared" si="19"/>
        <v>BRIP4A607010</v>
      </c>
      <c r="P278" s="95" t="e">
        <f>SUMIFS('[1]SCOPE BOOK'!$N:$N,'[1]SCOPE BOOK'!$J:$J,$O278)</f>
        <v>#VALUE!</v>
      </c>
    </row>
    <row r="279" spans="1:16" ht="15.6">
      <c r="A279" s="8" t="s">
        <v>742</v>
      </c>
      <c r="B279" s="8" t="s">
        <v>54</v>
      </c>
      <c r="C279" s="87" t="s">
        <v>1308</v>
      </c>
      <c r="D279" s="78" t="str">
        <f t="shared" si="21"/>
        <v>Spillway</v>
      </c>
      <c r="E279" s="97" t="s">
        <v>641</v>
      </c>
      <c r="F279" s="77" t="str">
        <f t="shared" si="20"/>
        <v>A608000</v>
      </c>
      <c r="G279" s="78" t="s">
        <v>292</v>
      </c>
      <c r="H279" s="79">
        <v>4</v>
      </c>
      <c r="I279" s="169"/>
      <c r="J279" s="169"/>
      <c r="L279" s="169" t="str">
        <f t="shared" si="17"/>
        <v>BR-P4-A6-08-000</v>
      </c>
      <c r="M279" t="str">
        <f t="shared" si="18"/>
        <v>BRIP4A608000</v>
      </c>
      <c r="N279" t="s">
        <v>1353</v>
      </c>
      <c r="O279" t="str">
        <f t="shared" si="19"/>
        <v>BRIP4A608000</v>
      </c>
      <c r="P279" s="95" t="e">
        <f>SUMIFS('[1]SCOPE BOOK'!$N:$N,'[1]SCOPE BOOK'!$J:$J,$O279)</f>
        <v>#VALUE!</v>
      </c>
    </row>
    <row r="280" spans="1:16" ht="15.6">
      <c r="A280" s="8" t="s">
        <v>742</v>
      </c>
      <c r="B280" s="8" t="s">
        <v>54</v>
      </c>
      <c r="C280" s="87" t="s">
        <v>1308</v>
      </c>
      <c r="D280" s="78" t="str">
        <f t="shared" si="21"/>
        <v>Spillway</v>
      </c>
      <c r="E280" s="105" t="s">
        <v>643</v>
      </c>
      <c r="F280" s="22" t="str">
        <f t="shared" si="20"/>
        <v>A608010</v>
      </c>
      <c r="G280" s="23" t="s">
        <v>292</v>
      </c>
      <c r="H280" s="52">
        <v>5</v>
      </c>
      <c r="I280" s="67" t="s">
        <v>1223</v>
      </c>
      <c r="L280" s="67" t="str">
        <f t="shared" si="17"/>
        <v>BR-P4-A6-08-010</v>
      </c>
      <c r="M280" t="str">
        <f t="shared" si="18"/>
        <v>BRIP4A608010</v>
      </c>
      <c r="N280" t="s">
        <v>1354</v>
      </c>
      <c r="O280" t="str">
        <f t="shared" si="19"/>
        <v>BRIP4A608010</v>
      </c>
      <c r="P280" s="95" t="e">
        <f>SUMIFS('[1]SCOPE BOOK'!$N:$N,'[1]SCOPE BOOK'!$J:$J,$O280)</f>
        <v>#VALUE!</v>
      </c>
    </row>
    <row r="281" spans="1:16" ht="15.6">
      <c r="A281" s="8" t="s">
        <v>742</v>
      </c>
      <c r="B281" s="8" t="s">
        <v>54</v>
      </c>
      <c r="C281" s="87" t="s">
        <v>1311</v>
      </c>
      <c r="D281" s="78" t="str">
        <f t="shared" si="21"/>
        <v>Intake Tower</v>
      </c>
      <c r="E281" s="97" t="s">
        <v>641</v>
      </c>
      <c r="F281" s="77" t="str">
        <f t="shared" si="20"/>
        <v>A609000</v>
      </c>
      <c r="G281" s="78" t="s">
        <v>295</v>
      </c>
      <c r="H281" s="79">
        <v>4</v>
      </c>
      <c r="I281" s="169"/>
      <c r="J281" s="169"/>
      <c r="L281" s="169" t="str">
        <f t="shared" si="17"/>
        <v>BR-P4-A6-09-000</v>
      </c>
      <c r="M281" t="str">
        <f t="shared" si="18"/>
        <v>BRIP4A609000</v>
      </c>
      <c r="N281" t="s">
        <v>1355</v>
      </c>
      <c r="O281" t="str">
        <f t="shared" si="19"/>
        <v>BRIP4A609000</v>
      </c>
      <c r="P281" s="95" t="e">
        <f>SUMIFS('[1]SCOPE BOOK'!$N:$N,'[1]SCOPE BOOK'!$J:$J,$O281)</f>
        <v>#VALUE!</v>
      </c>
    </row>
    <row r="282" spans="1:16" ht="15.6">
      <c r="A282" s="8" t="s">
        <v>742</v>
      </c>
      <c r="B282" s="8" t="s">
        <v>54</v>
      </c>
      <c r="C282" s="87" t="s">
        <v>1311</v>
      </c>
      <c r="D282" s="78" t="str">
        <f t="shared" si="21"/>
        <v>Intake Tower</v>
      </c>
      <c r="E282" s="105" t="s">
        <v>643</v>
      </c>
      <c r="F282" s="22" t="str">
        <f t="shared" si="20"/>
        <v>A609010</v>
      </c>
      <c r="G282" s="23" t="s">
        <v>295</v>
      </c>
      <c r="H282" s="52">
        <v>5</v>
      </c>
      <c r="I282" s="67" t="s">
        <v>1223</v>
      </c>
      <c r="L282" s="67" t="str">
        <f t="shared" si="17"/>
        <v>BR-P4-A6-09-010</v>
      </c>
      <c r="M282" t="str">
        <f t="shared" si="18"/>
        <v>BRIP4A609010</v>
      </c>
      <c r="N282" t="s">
        <v>1356</v>
      </c>
      <c r="O282" t="str">
        <f t="shared" si="19"/>
        <v>BRIP4A609010</v>
      </c>
      <c r="P282" s="95" t="e">
        <f>SUMIFS('[1]SCOPE BOOK'!$N:$N,'[1]SCOPE BOOK'!$J:$J,$O282)</f>
        <v>#VALUE!</v>
      </c>
    </row>
    <row r="283" spans="1:16" ht="15.6">
      <c r="A283" s="8" t="s">
        <v>742</v>
      </c>
      <c r="B283" s="8" t="s">
        <v>54</v>
      </c>
      <c r="C283" s="87" t="s">
        <v>1194</v>
      </c>
      <c r="D283" s="78" t="str">
        <f t="shared" si="21"/>
        <v>Outlet Works</v>
      </c>
      <c r="E283" s="97" t="s">
        <v>641</v>
      </c>
      <c r="F283" s="77" t="str">
        <f t="shared" si="20"/>
        <v>A610000</v>
      </c>
      <c r="G283" s="78" t="s">
        <v>298</v>
      </c>
      <c r="H283" s="79">
        <v>4</v>
      </c>
      <c r="I283" s="169"/>
      <c r="J283" s="169"/>
      <c r="L283" s="169" t="str">
        <f t="shared" si="17"/>
        <v>BR-P4-A6-10-000</v>
      </c>
      <c r="M283" t="str">
        <f t="shared" si="18"/>
        <v>BRIP4A610000</v>
      </c>
      <c r="N283" t="s">
        <v>1357</v>
      </c>
      <c r="O283" t="str">
        <f t="shared" si="19"/>
        <v>BRIP4A610000</v>
      </c>
      <c r="P283" s="95" t="e">
        <f>SUMIFS('[1]SCOPE BOOK'!$N:$N,'[1]SCOPE BOOK'!$J:$J,$O283)</f>
        <v>#VALUE!</v>
      </c>
    </row>
    <row r="284" spans="1:16" ht="15.6">
      <c r="A284" s="8" t="s">
        <v>742</v>
      </c>
      <c r="B284" s="8" t="s">
        <v>54</v>
      </c>
      <c r="C284" s="87" t="s">
        <v>1194</v>
      </c>
      <c r="D284" s="78" t="str">
        <f t="shared" si="21"/>
        <v>Outlet Works</v>
      </c>
      <c r="E284" s="105" t="s">
        <v>643</v>
      </c>
      <c r="F284" s="22" t="str">
        <f t="shared" si="20"/>
        <v>A610010</v>
      </c>
      <c r="G284" s="23" t="s">
        <v>298</v>
      </c>
      <c r="H284" s="52">
        <v>5</v>
      </c>
      <c r="I284" s="67" t="s">
        <v>1223</v>
      </c>
      <c r="L284" s="67" t="str">
        <f t="shared" si="17"/>
        <v>BR-P4-A6-10-010</v>
      </c>
      <c r="M284" t="str">
        <f t="shared" si="18"/>
        <v>BRIP4A610010</v>
      </c>
      <c r="N284" t="s">
        <v>1358</v>
      </c>
      <c r="O284" t="str">
        <f t="shared" si="19"/>
        <v>BRIP4A610010</v>
      </c>
      <c r="P284" s="95" t="e">
        <f>SUMIFS('[1]SCOPE BOOK'!$N:$N,'[1]SCOPE BOOK'!$J:$J,$O284)</f>
        <v>#VALUE!</v>
      </c>
    </row>
    <row r="285" spans="1:16" ht="15.6">
      <c r="A285" s="8" t="s">
        <v>742</v>
      </c>
      <c r="B285" s="8" t="s">
        <v>54</v>
      </c>
      <c r="C285" s="87" t="s">
        <v>1316</v>
      </c>
      <c r="D285" s="78" t="str">
        <f t="shared" si="21"/>
        <v>Fishway</v>
      </c>
      <c r="E285" s="97" t="s">
        <v>641</v>
      </c>
      <c r="F285" s="77" t="str">
        <f t="shared" si="20"/>
        <v>A611000</v>
      </c>
      <c r="G285" s="78" t="s">
        <v>301</v>
      </c>
      <c r="H285" s="79">
        <v>4</v>
      </c>
      <c r="I285" s="169"/>
      <c r="J285" s="169"/>
      <c r="L285" s="169" t="str">
        <f t="shared" si="17"/>
        <v>BR-P4-A6-11-000</v>
      </c>
      <c r="M285" t="str">
        <f t="shared" si="18"/>
        <v>BRIP4A611000</v>
      </c>
      <c r="N285" t="s">
        <v>1359</v>
      </c>
      <c r="O285" t="str">
        <f t="shared" si="19"/>
        <v>BRIP4A611000</v>
      </c>
      <c r="P285" s="95" t="e">
        <f>SUMIFS('[1]SCOPE BOOK'!$N:$N,'[1]SCOPE BOOK'!$J:$J,$O285)</f>
        <v>#VALUE!</v>
      </c>
    </row>
    <row r="286" spans="1:16" ht="15.6">
      <c r="A286" s="8" t="s">
        <v>742</v>
      </c>
      <c r="B286" s="8" t="s">
        <v>54</v>
      </c>
      <c r="C286" s="87" t="s">
        <v>1316</v>
      </c>
      <c r="D286" s="78" t="str">
        <f t="shared" si="21"/>
        <v>Fishway</v>
      </c>
      <c r="E286" s="105" t="s">
        <v>643</v>
      </c>
      <c r="F286" s="22" t="str">
        <f t="shared" si="20"/>
        <v>A611010</v>
      </c>
      <c r="G286" s="23" t="s">
        <v>301</v>
      </c>
      <c r="H286" s="52">
        <v>5</v>
      </c>
      <c r="I286" s="67" t="s">
        <v>1223</v>
      </c>
      <c r="L286" s="67" t="str">
        <f t="shared" si="17"/>
        <v>BR-P4-A6-11-010</v>
      </c>
      <c r="M286" t="str">
        <f t="shared" si="18"/>
        <v>BRIP4A611010</v>
      </c>
      <c r="N286" t="s">
        <v>1360</v>
      </c>
      <c r="O286" t="str">
        <f t="shared" si="19"/>
        <v>BRIP4A611010</v>
      </c>
      <c r="P286" s="95" t="e">
        <f>SUMIFS('[1]SCOPE BOOK'!$N:$N,'[1]SCOPE BOOK'!$J:$J,$O286)</f>
        <v>#VALUE!</v>
      </c>
    </row>
    <row r="287" spans="1:16" ht="15.6">
      <c r="A287" s="8" t="s">
        <v>742</v>
      </c>
      <c r="B287" s="8" t="s">
        <v>54</v>
      </c>
      <c r="C287" s="87" t="s">
        <v>1361</v>
      </c>
      <c r="D287" s="78" t="str">
        <f t="shared" si="21"/>
        <v>Over topping Event of the Lower Dam</v>
      </c>
      <c r="E287" s="97" t="s">
        <v>641</v>
      </c>
      <c r="F287" s="77" t="str">
        <f t="shared" si="20"/>
        <v>A612000</v>
      </c>
      <c r="G287" s="78" t="s">
        <v>304</v>
      </c>
      <c r="H287" s="79">
        <v>4</v>
      </c>
      <c r="I287" s="169"/>
      <c r="J287" s="169"/>
      <c r="L287" s="169" t="str">
        <f t="shared" si="17"/>
        <v>BR-P4-A6-12-000</v>
      </c>
      <c r="M287" t="str">
        <f t="shared" si="18"/>
        <v>BRIP4A612000</v>
      </c>
      <c r="N287" t="s">
        <v>1362</v>
      </c>
      <c r="O287" t="str">
        <f t="shared" si="19"/>
        <v>BRIP4A612000</v>
      </c>
      <c r="P287" s="95" t="e">
        <f>SUMIFS('[1]SCOPE BOOK'!$N:$N,'[1]SCOPE BOOK'!$J:$J,$O287)</f>
        <v>#VALUE!</v>
      </c>
    </row>
    <row r="288" spans="1:16" ht="15.6">
      <c r="A288" s="8" t="s">
        <v>742</v>
      </c>
      <c r="B288" s="8" t="s">
        <v>54</v>
      </c>
      <c r="C288" s="87" t="s">
        <v>1361</v>
      </c>
      <c r="D288" s="78" t="str">
        <f t="shared" si="21"/>
        <v>Over topping Event of the Lower Dam</v>
      </c>
      <c r="E288" s="105" t="s">
        <v>643</v>
      </c>
      <c r="F288" s="22" t="str">
        <f t="shared" si="20"/>
        <v>A612010</v>
      </c>
      <c r="G288" s="23" t="s">
        <v>304</v>
      </c>
      <c r="H288" s="52">
        <v>5</v>
      </c>
      <c r="I288" s="67" t="s">
        <v>1223</v>
      </c>
      <c r="L288" s="67" t="str">
        <f t="shared" si="17"/>
        <v>BR-P4-A6-12-010</v>
      </c>
      <c r="M288" t="str">
        <f t="shared" si="18"/>
        <v>BRIP4A612010</v>
      </c>
      <c r="N288" t="s">
        <v>1363</v>
      </c>
      <c r="O288" t="str">
        <f t="shared" si="19"/>
        <v>BRIP4A612010</v>
      </c>
      <c r="P288" s="95" t="e">
        <f>SUMIFS('[1]SCOPE BOOK'!$N:$N,'[1]SCOPE BOOK'!$J:$J,$O288)</f>
        <v>#VALUE!</v>
      </c>
    </row>
    <row r="289" spans="1:16" ht="15.6">
      <c r="A289" s="8" t="s">
        <v>742</v>
      </c>
      <c r="B289" s="8" t="s">
        <v>54</v>
      </c>
      <c r="C289" s="87" t="s">
        <v>1364</v>
      </c>
      <c r="D289" s="78" t="str">
        <f t="shared" si="21"/>
        <v>Traffic Control</v>
      </c>
      <c r="E289" s="97" t="s">
        <v>641</v>
      </c>
      <c r="F289" s="77" t="str">
        <f t="shared" si="20"/>
        <v>A613000</v>
      </c>
      <c r="G289" s="78" t="s">
        <v>307</v>
      </c>
      <c r="H289" s="79">
        <v>4</v>
      </c>
      <c r="I289" s="169"/>
      <c r="J289" s="169"/>
      <c r="L289" s="169" t="str">
        <f t="shared" si="17"/>
        <v>BR-P4-A6-13-000</v>
      </c>
      <c r="M289" t="str">
        <f t="shared" si="18"/>
        <v>BRIP4A613000</v>
      </c>
      <c r="N289" t="s">
        <v>1365</v>
      </c>
      <c r="O289" t="str">
        <f t="shared" si="19"/>
        <v>BRIP4A613000</v>
      </c>
      <c r="P289" s="95" t="e">
        <f>SUMIFS('[1]SCOPE BOOK'!$N:$N,'[1]SCOPE BOOK'!$J:$J,$O289)</f>
        <v>#VALUE!</v>
      </c>
    </row>
    <row r="290" spans="1:16" ht="15.6">
      <c r="A290" s="8" t="s">
        <v>742</v>
      </c>
      <c r="B290" s="8" t="s">
        <v>54</v>
      </c>
      <c r="C290" s="87" t="s">
        <v>1364</v>
      </c>
      <c r="D290" s="78" t="str">
        <f t="shared" si="21"/>
        <v>Traffic Control</v>
      </c>
      <c r="E290" s="105" t="s">
        <v>643</v>
      </c>
      <c r="F290" s="22" t="str">
        <f t="shared" si="20"/>
        <v>A613010</v>
      </c>
      <c r="G290" s="23" t="s">
        <v>307</v>
      </c>
      <c r="H290" s="52">
        <v>5</v>
      </c>
      <c r="I290" s="67" t="s">
        <v>1223</v>
      </c>
      <c r="L290" s="67" t="str">
        <f t="shared" si="17"/>
        <v>BR-P4-A6-13-010</v>
      </c>
      <c r="M290" t="str">
        <f t="shared" si="18"/>
        <v>BRIP4A613010</v>
      </c>
      <c r="N290" t="s">
        <v>1366</v>
      </c>
      <c r="O290" t="str">
        <f t="shared" si="19"/>
        <v>BRIP4A613010</v>
      </c>
      <c r="P290" s="95" t="e">
        <f>SUMIFS('[1]SCOPE BOOK'!$N:$N,'[1]SCOPE BOOK'!$J:$J,$O290)</f>
        <v>#VALUE!</v>
      </c>
    </row>
    <row r="291" spans="1:16" ht="15.6">
      <c r="A291" s="8" t="s">
        <v>742</v>
      </c>
      <c r="B291" s="8" t="s">
        <v>54</v>
      </c>
      <c r="C291" s="87" t="s">
        <v>1367</v>
      </c>
      <c r="D291" s="78" t="str">
        <f t="shared" si="21"/>
        <v>Site Rehabilitation</v>
      </c>
      <c r="E291" s="97" t="s">
        <v>641</v>
      </c>
      <c r="F291" s="77" t="str">
        <f t="shared" si="20"/>
        <v>A614000</v>
      </c>
      <c r="G291" s="78" t="s">
        <v>309</v>
      </c>
      <c r="H291" s="79">
        <v>4</v>
      </c>
      <c r="I291" s="169"/>
      <c r="J291" s="169"/>
      <c r="L291" s="169" t="str">
        <f t="shared" si="17"/>
        <v>BR-P4-A6-14-000</v>
      </c>
      <c r="M291" t="str">
        <f t="shared" si="18"/>
        <v>BRIP4A614000</v>
      </c>
      <c r="N291" t="s">
        <v>1368</v>
      </c>
      <c r="O291" t="str">
        <f t="shared" si="19"/>
        <v>BRIP4A614000</v>
      </c>
      <c r="P291" s="95" t="e">
        <f>SUMIFS('[1]SCOPE BOOK'!$N:$N,'[1]SCOPE BOOK'!$J:$J,$O291)</f>
        <v>#VALUE!</v>
      </c>
    </row>
    <row r="292" spans="1:16" ht="15.6">
      <c r="A292" s="8" t="s">
        <v>742</v>
      </c>
      <c r="B292" s="8" t="s">
        <v>54</v>
      </c>
      <c r="C292" s="87" t="s">
        <v>1367</v>
      </c>
      <c r="D292" s="78" t="str">
        <f t="shared" si="21"/>
        <v>Site Rehabilitation</v>
      </c>
      <c r="E292" s="105" t="s">
        <v>643</v>
      </c>
      <c r="F292" s="22" t="str">
        <f t="shared" si="20"/>
        <v>A614010</v>
      </c>
      <c r="G292" s="23" t="s">
        <v>309</v>
      </c>
      <c r="H292" s="52">
        <v>5</v>
      </c>
      <c r="I292" s="67" t="s">
        <v>1223</v>
      </c>
      <c r="L292" s="67" t="str">
        <f t="shared" si="17"/>
        <v>BR-P4-A6-14-010</v>
      </c>
      <c r="M292" t="str">
        <f t="shared" si="18"/>
        <v>BRIP4A614010</v>
      </c>
      <c r="N292" t="s">
        <v>1369</v>
      </c>
      <c r="O292" t="str">
        <f t="shared" si="19"/>
        <v>BRIP4A614010</v>
      </c>
      <c r="P292" s="95" t="e">
        <f>SUMIFS('[1]SCOPE BOOK'!$N:$N,'[1]SCOPE BOOK'!$J:$J,$O292)</f>
        <v>#VALUE!</v>
      </c>
    </row>
    <row r="293" spans="1:16" ht="15.6">
      <c r="A293" s="8" t="s">
        <v>745</v>
      </c>
      <c r="B293" s="8" t="s">
        <v>60</v>
      </c>
      <c r="C293" s="86" t="s">
        <v>616</v>
      </c>
      <c r="D293" s="89" t="s">
        <v>60</v>
      </c>
      <c r="E293" s="8" t="s">
        <v>641</v>
      </c>
      <c r="F293" s="8" t="str">
        <f t="shared" si="20"/>
        <v>A700000</v>
      </c>
      <c r="G293" s="89" t="s">
        <v>60</v>
      </c>
      <c r="H293" s="8">
        <v>3</v>
      </c>
      <c r="I293" s="89"/>
      <c r="J293" s="89"/>
      <c r="L293" s="89" t="str">
        <f t="shared" si="17"/>
        <v>BR-P4-A7-00-000</v>
      </c>
      <c r="M293" t="str">
        <f t="shared" si="18"/>
        <v>BRIP4A700000</v>
      </c>
      <c r="O293" t="str">
        <f t="shared" si="19"/>
        <v>BRIP4A700000</v>
      </c>
      <c r="P293" s="95" t="e">
        <f>SUMIFS('[1]SCOPE BOOK'!$N:$N,'[1]SCOPE BOOK'!$J:$J,$O293)</f>
        <v>#VALUE!</v>
      </c>
    </row>
    <row r="294" spans="1:16" ht="15.6">
      <c r="A294" s="8" t="s">
        <v>745</v>
      </c>
      <c r="B294" s="8" t="s">
        <v>60</v>
      </c>
      <c r="C294" s="87" t="s">
        <v>618</v>
      </c>
      <c r="D294" s="78" t="str">
        <f t="shared" ref="D294:D306" si="22">G294</f>
        <v>Contractor Indirect &amp; overheads</v>
      </c>
      <c r="E294" s="97" t="s">
        <v>641</v>
      </c>
      <c r="F294" s="77" t="str">
        <f t="shared" si="20"/>
        <v>A701000</v>
      </c>
      <c r="G294" s="78" t="s">
        <v>72</v>
      </c>
      <c r="H294" s="79">
        <v>4</v>
      </c>
      <c r="I294" s="169"/>
      <c r="J294" s="169"/>
      <c r="L294" s="169" t="str">
        <f t="shared" si="17"/>
        <v>BR-P4-A7-01-000</v>
      </c>
      <c r="M294" t="str">
        <f t="shared" si="18"/>
        <v>BRIP4A701000</v>
      </c>
      <c r="N294" t="s">
        <v>1370</v>
      </c>
      <c r="O294" t="str">
        <f t="shared" si="19"/>
        <v>BRIP4A701000</v>
      </c>
      <c r="P294" s="95" t="e">
        <f>SUMIFS('[1]SCOPE BOOK'!$N:$N,'[1]SCOPE BOOK'!$J:$J,$O294)</f>
        <v>#VALUE!</v>
      </c>
    </row>
    <row r="295" spans="1:16" ht="15.6">
      <c r="A295" s="8" t="s">
        <v>745</v>
      </c>
      <c r="B295" s="8" t="s">
        <v>60</v>
      </c>
      <c r="C295" s="87" t="s">
        <v>618</v>
      </c>
      <c r="D295" s="78" t="str">
        <f t="shared" si="22"/>
        <v>Contractor Indirect &amp; overheads</v>
      </c>
      <c r="E295" s="106" t="s">
        <v>643</v>
      </c>
      <c r="F295" s="31" t="str">
        <f t="shared" si="20"/>
        <v>A701010</v>
      </c>
      <c r="G295" s="32" t="s">
        <v>72</v>
      </c>
      <c r="H295" s="52">
        <v>5</v>
      </c>
      <c r="I295" s="67" t="s">
        <v>1170</v>
      </c>
      <c r="L295" s="67" t="str">
        <f t="shared" si="17"/>
        <v>BR-P4-A7-01-010</v>
      </c>
      <c r="M295" t="str">
        <f t="shared" si="18"/>
        <v>BRIP4A701010</v>
      </c>
      <c r="N295" t="s">
        <v>1371</v>
      </c>
      <c r="O295" t="str">
        <f t="shared" si="19"/>
        <v>BRIP4A701010</v>
      </c>
      <c r="P295" s="95" t="e">
        <f>SUMIFS('[1]SCOPE BOOK'!$N:$N,'[1]SCOPE BOOK'!$J:$J,$O295)</f>
        <v>#VALUE!</v>
      </c>
    </row>
    <row r="296" spans="1:16" ht="15.6">
      <c r="A296" s="8" t="s">
        <v>745</v>
      </c>
      <c r="B296" s="8" t="s">
        <v>60</v>
      </c>
      <c r="C296" s="87" t="s">
        <v>619</v>
      </c>
      <c r="D296" s="78" t="str">
        <f t="shared" si="22"/>
        <v>Design</v>
      </c>
      <c r="E296" s="97" t="s">
        <v>641</v>
      </c>
      <c r="F296" s="77" t="str">
        <f t="shared" si="20"/>
        <v>A702000</v>
      </c>
      <c r="G296" s="78" t="s">
        <v>75</v>
      </c>
      <c r="H296" s="79">
        <v>4</v>
      </c>
      <c r="I296" s="169"/>
      <c r="J296" s="169"/>
      <c r="L296" s="169" t="str">
        <f t="shared" si="17"/>
        <v>BR-P4-A7-02-000</v>
      </c>
      <c r="M296" t="str">
        <f t="shared" si="18"/>
        <v>BRIP4A702000</v>
      </c>
      <c r="N296" t="s">
        <v>1372</v>
      </c>
      <c r="O296" t="str">
        <f t="shared" si="19"/>
        <v>BRIP4A702000</v>
      </c>
      <c r="P296" s="95" t="e">
        <f>SUMIFS('[1]SCOPE BOOK'!$N:$N,'[1]SCOPE BOOK'!$J:$J,$O296)</f>
        <v>#VALUE!</v>
      </c>
    </row>
    <row r="297" spans="1:16" ht="15.6">
      <c r="A297" s="8" t="s">
        <v>745</v>
      </c>
      <c r="B297" s="8" t="s">
        <v>60</v>
      </c>
      <c r="C297" s="87" t="s">
        <v>619</v>
      </c>
      <c r="D297" s="78" t="str">
        <f t="shared" si="22"/>
        <v>Design</v>
      </c>
      <c r="E297" s="106" t="s">
        <v>643</v>
      </c>
      <c r="F297" s="31" t="str">
        <f t="shared" si="20"/>
        <v>A702010</v>
      </c>
      <c r="G297" s="32" t="s">
        <v>75</v>
      </c>
      <c r="H297" s="52">
        <v>5</v>
      </c>
      <c r="I297" s="67" t="s">
        <v>1089</v>
      </c>
      <c r="L297" s="67" t="str">
        <f t="shared" si="17"/>
        <v>BR-P4-A7-02-010</v>
      </c>
      <c r="M297" t="str">
        <f t="shared" si="18"/>
        <v>BRIP4A702010</v>
      </c>
      <c r="N297" t="s">
        <v>1373</v>
      </c>
      <c r="O297" t="str">
        <f t="shared" si="19"/>
        <v>BRIP4A702010</v>
      </c>
      <c r="P297" s="95" t="e">
        <f>SUMIFS('[1]SCOPE BOOK'!$N:$N,'[1]SCOPE BOOK'!$J:$J,$O297)</f>
        <v>#VALUE!</v>
      </c>
    </row>
    <row r="298" spans="1:16" ht="15.6">
      <c r="A298" s="8" t="s">
        <v>745</v>
      </c>
      <c r="B298" s="8" t="s">
        <v>60</v>
      </c>
      <c r="C298" s="87" t="s">
        <v>1164</v>
      </c>
      <c r="D298" s="78" t="str">
        <f t="shared" si="22"/>
        <v xml:space="preserve">Site Clearing </v>
      </c>
      <c r="E298" s="97" t="s">
        <v>641</v>
      </c>
      <c r="F298" s="77" t="str">
        <f t="shared" si="20"/>
        <v>A703000</v>
      </c>
      <c r="G298" s="78" t="s">
        <v>216</v>
      </c>
      <c r="H298" s="79">
        <v>4</v>
      </c>
      <c r="I298" s="169"/>
      <c r="J298" s="169"/>
      <c r="L298" s="169" t="str">
        <f t="shared" si="17"/>
        <v>BR-P4-A7-03-000</v>
      </c>
      <c r="M298" t="str">
        <f t="shared" si="18"/>
        <v>BRIP4A703000</v>
      </c>
      <c r="N298" t="s">
        <v>1374</v>
      </c>
      <c r="O298" t="str">
        <f t="shared" si="19"/>
        <v>BRIP4A703000</v>
      </c>
      <c r="P298" s="95" t="e">
        <f>SUMIFS('[1]SCOPE BOOK'!$N:$N,'[1]SCOPE BOOK'!$J:$J,$O298)</f>
        <v>#VALUE!</v>
      </c>
    </row>
    <row r="299" spans="1:16" ht="15.6">
      <c r="A299" s="8" t="s">
        <v>745</v>
      </c>
      <c r="B299" s="8" t="s">
        <v>60</v>
      </c>
      <c r="C299" s="87" t="s">
        <v>1164</v>
      </c>
      <c r="D299" s="78" t="str">
        <f t="shared" si="22"/>
        <v xml:space="preserve">Site Clearing </v>
      </c>
      <c r="E299" s="106" t="s">
        <v>643</v>
      </c>
      <c r="F299" s="31" t="str">
        <f t="shared" si="20"/>
        <v>A703010</v>
      </c>
      <c r="G299" s="32" t="s">
        <v>216</v>
      </c>
      <c r="H299" s="52">
        <v>5</v>
      </c>
      <c r="I299" s="67" t="s">
        <v>1170</v>
      </c>
      <c r="L299" s="67" t="str">
        <f t="shared" si="17"/>
        <v>BR-P4-A7-03-010</v>
      </c>
      <c r="M299" t="str">
        <f t="shared" si="18"/>
        <v>BRIP4A703010</v>
      </c>
      <c r="N299" t="s">
        <v>1375</v>
      </c>
      <c r="O299" t="str">
        <f t="shared" si="19"/>
        <v>BRIP4A703010</v>
      </c>
      <c r="P299" s="95" t="e">
        <f>SUMIFS('[1]SCOPE BOOK'!$N:$N,'[1]SCOPE BOOK'!$J:$J,$O299)</f>
        <v>#VALUE!</v>
      </c>
    </row>
    <row r="300" spans="1:16" ht="15.6">
      <c r="A300" s="8" t="s">
        <v>745</v>
      </c>
      <c r="B300" s="8" t="s">
        <v>60</v>
      </c>
      <c r="C300" s="87" t="s">
        <v>1175</v>
      </c>
      <c r="D300" s="78" t="str">
        <f t="shared" si="22"/>
        <v>Quarry Development  and Material Operations</v>
      </c>
      <c r="E300" s="97" t="s">
        <v>641</v>
      </c>
      <c r="F300" s="77" t="str">
        <f t="shared" si="20"/>
        <v>A704000</v>
      </c>
      <c r="G300" s="78" t="s">
        <v>280</v>
      </c>
      <c r="H300" s="79">
        <v>4</v>
      </c>
      <c r="I300" s="169"/>
      <c r="J300" s="169"/>
      <c r="L300" s="169" t="str">
        <f t="shared" si="17"/>
        <v>BR-P4-A7-04-000</v>
      </c>
      <c r="M300" t="str">
        <f t="shared" si="18"/>
        <v>BRIP4A704000</v>
      </c>
      <c r="N300" t="s">
        <v>1376</v>
      </c>
      <c r="O300" t="str">
        <f t="shared" si="19"/>
        <v>BRIP4A704000</v>
      </c>
      <c r="P300" s="95" t="e">
        <f>SUMIFS('[1]SCOPE BOOK'!$N:$N,'[1]SCOPE BOOK'!$J:$J,$O300)</f>
        <v>#VALUE!</v>
      </c>
    </row>
    <row r="301" spans="1:16" ht="15.6">
      <c r="A301" s="8" t="s">
        <v>745</v>
      </c>
      <c r="B301" s="8" t="s">
        <v>60</v>
      </c>
      <c r="C301" s="87" t="s">
        <v>1175</v>
      </c>
      <c r="D301" s="78" t="str">
        <f t="shared" si="22"/>
        <v>Quarry Development  and Material Operations</v>
      </c>
      <c r="E301" s="106" t="s">
        <v>643</v>
      </c>
      <c r="F301" s="31" t="str">
        <f t="shared" si="20"/>
        <v>A704010</v>
      </c>
      <c r="G301" s="32" t="s">
        <v>280</v>
      </c>
      <c r="H301" s="52">
        <v>5</v>
      </c>
      <c r="I301" s="67" t="s">
        <v>1170</v>
      </c>
      <c r="L301" s="67" t="str">
        <f t="shared" si="17"/>
        <v>BR-P4-A7-04-010</v>
      </c>
      <c r="M301" t="str">
        <f t="shared" si="18"/>
        <v>BRIP4A704010</v>
      </c>
      <c r="N301" t="s">
        <v>1377</v>
      </c>
      <c r="O301" t="str">
        <f t="shared" si="19"/>
        <v>BRIP4A704010</v>
      </c>
      <c r="P301" s="95" t="e">
        <f>SUMIFS('[1]SCOPE BOOK'!$N:$N,'[1]SCOPE BOOK'!$J:$J,$O301)</f>
        <v>#VALUE!</v>
      </c>
    </row>
    <row r="302" spans="1:16" ht="15.6">
      <c r="A302" s="8" t="s">
        <v>745</v>
      </c>
      <c r="B302" s="8" t="s">
        <v>60</v>
      </c>
      <c r="C302" s="87" t="s">
        <v>1181</v>
      </c>
      <c r="D302" s="78" t="str">
        <f t="shared" si="22"/>
        <v>Diversion and Watering</v>
      </c>
      <c r="E302" s="97" t="s">
        <v>641</v>
      </c>
      <c r="F302" s="77" t="str">
        <f t="shared" si="20"/>
        <v>A705000</v>
      </c>
      <c r="G302" s="78" t="s">
        <v>283</v>
      </c>
      <c r="H302" s="79">
        <v>4</v>
      </c>
      <c r="I302" s="169"/>
      <c r="J302" s="169"/>
      <c r="L302" s="169" t="str">
        <f t="shared" si="17"/>
        <v>BR-P4-A7-05-000</v>
      </c>
      <c r="M302" t="str">
        <f t="shared" si="18"/>
        <v>BRIP4A705000</v>
      </c>
      <c r="N302" t="s">
        <v>1378</v>
      </c>
      <c r="O302" t="str">
        <f t="shared" si="19"/>
        <v>BRIP4A705000</v>
      </c>
      <c r="P302" s="95" t="e">
        <f>SUMIFS('[1]SCOPE BOOK'!$N:$N,'[1]SCOPE BOOK'!$J:$J,$O302)</f>
        <v>#VALUE!</v>
      </c>
    </row>
    <row r="303" spans="1:16" ht="15.6">
      <c r="A303" s="8" t="s">
        <v>745</v>
      </c>
      <c r="B303" s="8" t="s">
        <v>60</v>
      </c>
      <c r="C303" s="87" t="s">
        <v>1181</v>
      </c>
      <c r="D303" s="78" t="str">
        <f t="shared" si="22"/>
        <v>Diversion and Watering</v>
      </c>
      <c r="E303" s="106" t="s">
        <v>643</v>
      </c>
      <c r="F303" s="31" t="str">
        <f t="shared" si="20"/>
        <v>A705010</v>
      </c>
      <c r="G303" s="32" t="s">
        <v>283</v>
      </c>
      <c r="H303" s="52">
        <v>5</v>
      </c>
      <c r="I303" s="67" t="s">
        <v>1170</v>
      </c>
      <c r="L303" s="67" t="str">
        <f t="shared" si="17"/>
        <v>BR-P4-A7-05-010</v>
      </c>
      <c r="M303" t="str">
        <f t="shared" si="18"/>
        <v>BRIP4A705010</v>
      </c>
      <c r="N303" t="s">
        <v>1379</v>
      </c>
      <c r="O303" t="str">
        <f t="shared" si="19"/>
        <v>BRIP4A705010</v>
      </c>
      <c r="P303" s="95" t="e">
        <f>SUMIFS('[1]SCOPE BOOK'!$N:$N,'[1]SCOPE BOOK'!$J:$J,$O303)</f>
        <v>#VALUE!</v>
      </c>
    </row>
    <row r="304" spans="1:16" ht="15.6">
      <c r="A304" s="8" t="s">
        <v>745</v>
      </c>
      <c r="B304" s="8" t="s">
        <v>60</v>
      </c>
      <c r="C304" s="87" t="s">
        <v>1186</v>
      </c>
      <c r="D304" s="78" t="str">
        <f t="shared" si="22"/>
        <v>Foundations</v>
      </c>
      <c r="E304" s="97" t="s">
        <v>641</v>
      </c>
      <c r="F304" s="77" t="str">
        <f t="shared" si="20"/>
        <v>A706000</v>
      </c>
      <c r="G304" s="78" t="s">
        <v>286</v>
      </c>
      <c r="H304" s="79">
        <v>4</v>
      </c>
      <c r="I304" s="169"/>
      <c r="J304" s="169"/>
      <c r="L304" s="169" t="str">
        <f t="shared" si="17"/>
        <v>BR-P4-A7-06-000</v>
      </c>
      <c r="M304" t="str">
        <f t="shared" si="18"/>
        <v>BRIP4A706000</v>
      </c>
      <c r="N304" t="s">
        <v>1380</v>
      </c>
      <c r="O304" t="str">
        <f t="shared" si="19"/>
        <v>BRIP4A706000</v>
      </c>
      <c r="P304" s="95" t="e">
        <f>SUMIFS('[1]SCOPE BOOK'!$N:$N,'[1]SCOPE BOOK'!$J:$J,$O304)</f>
        <v>#VALUE!</v>
      </c>
    </row>
    <row r="305" spans="1:16" ht="15.6">
      <c r="A305" s="8" t="s">
        <v>745</v>
      </c>
      <c r="B305" s="8" t="s">
        <v>60</v>
      </c>
      <c r="C305" s="87" t="s">
        <v>1186</v>
      </c>
      <c r="D305" s="78" t="str">
        <f t="shared" si="22"/>
        <v>Foundations</v>
      </c>
      <c r="E305" s="106" t="s">
        <v>643</v>
      </c>
      <c r="F305" s="31" t="str">
        <f t="shared" si="20"/>
        <v>A706010</v>
      </c>
      <c r="G305" s="32" t="s">
        <v>286</v>
      </c>
      <c r="H305" s="52">
        <v>5</v>
      </c>
      <c r="I305" s="67" t="s">
        <v>1170</v>
      </c>
      <c r="L305" s="67" t="str">
        <f t="shared" si="17"/>
        <v>BR-P4-A7-06-010</v>
      </c>
      <c r="M305" t="str">
        <f t="shared" si="18"/>
        <v>BRIP4A706010</v>
      </c>
      <c r="N305" t="s">
        <v>1381</v>
      </c>
      <c r="O305" t="str">
        <f t="shared" si="19"/>
        <v>BRIP4A706010</v>
      </c>
      <c r="P305" s="95" t="e">
        <f>SUMIFS('[1]SCOPE BOOK'!$N:$N,'[1]SCOPE BOOK'!$J:$J,$O305)</f>
        <v>#VALUE!</v>
      </c>
    </row>
    <row r="306" spans="1:16" ht="15.6">
      <c r="A306" s="8" t="s">
        <v>745</v>
      </c>
      <c r="B306" s="8" t="s">
        <v>60</v>
      </c>
      <c r="C306" s="87" t="s">
        <v>1190</v>
      </c>
      <c r="D306" s="78" t="str">
        <f t="shared" si="22"/>
        <v>Dam Construction</v>
      </c>
      <c r="E306" s="97" t="s">
        <v>641</v>
      </c>
      <c r="F306" s="77" t="str">
        <f t="shared" si="20"/>
        <v>A707000</v>
      </c>
      <c r="G306" s="78" t="s">
        <v>289</v>
      </c>
      <c r="H306" s="79">
        <v>4</v>
      </c>
      <c r="I306" s="169"/>
      <c r="J306" s="169"/>
      <c r="L306" s="169" t="str">
        <f t="shared" si="17"/>
        <v>BR-P4-A7-07-000</v>
      </c>
      <c r="M306" t="str">
        <f t="shared" si="18"/>
        <v>BRIP4A707000</v>
      </c>
      <c r="N306" t="s">
        <v>1382</v>
      </c>
      <c r="O306" t="str">
        <f t="shared" si="19"/>
        <v>BRIP4A707000</v>
      </c>
      <c r="P306" s="95" t="e">
        <f>SUMIFS('[1]SCOPE BOOK'!$N:$N,'[1]SCOPE BOOK'!$J:$J,$O306)</f>
        <v>#VALUE!</v>
      </c>
    </row>
    <row r="307" spans="1:16" ht="15.6">
      <c r="A307" s="8" t="s">
        <v>745</v>
      </c>
      <c r="B307" s="8" t="s">
        <v>60</v>
      </c>
      <c r="C307" s="87" t="s">
        <v>1190</v>
      </c>
      <c r="D307" s="78" t="str">
        <f t="shared" ref="D307:D312" si="23">G307</f>
        <v>Main CFRD Dam</v>
      </c>
      <c r="E307" s="106" t="s">
        <v>643</v>
      </c>
      <c r="F307" s="31" t="str">
        <f t="shared" si="20"/>
        <v>A707010</v>
      </c>
      <c r="G307" s="32" t="s">
        <v>548</v>
      </c>
      <c r="H307" s="52">
        <v>5</v>
      </c>
      <c r="I307" s="67" t="s">
        <v>1170</v>
      </c>
      <c r="L307" s="67" t="str">
        <f t="shared" si="17"/>
        <v>BR-P4-A7-07-010</v>
      </c>
      <c r="M307" t="str">
        <f t="shared" si="18"/>
        <v>BRIP4A707010</v>
      </c>
      <c r="N307" t="s">
        <v>1383</v>
      </c>
      <c r="O307" t="str">
        <f t="shared" si="19"/>
        <v>BRIP4A707010</v>
      </c>
      <c r="P307" s="95" t="e">
        <f>SUMIFS('[1]SCOPE BOOK'!$N:$N,'[1]SCOPE BOOK'!$J:$J,$O307)</f>
        <v>#VALUE!</v>
      </c>
    </row>
    <row r="308" spans="1:16" ht="15.6">
      <c r="A308" s="8" t="s">
        <v>745</v>
      </c>
      <c r="B308" s="8" t="s">
        <v>60</v>
      </c>
      <c r="C308" s="87" t="s">
        <v>1190</v>
      </c>
      <c r="D308" s="78" t="str">
        <f t="shared" si="23"/>
        <v>Main Saddle (CFRD) Dam</v>
      </c>
      <c r="E308" s="110" t="s">
        <v>644</v>
      </c>
      <c r="F308" s="31" t="str">
        <f t="shared" si="20"/>
        <v>A707020</v>
      </c>
      <c r="G308" s="32" t="s">
        <v>550</v>
      </c>
      <c r="H308" s="52">
        <v>5</v>
      </c>
      <c r="I308" s="67" t="s">
        <v>1170</v>
      </c>
      <c r="L308" s="67" t="str">
        <f t="shared" si="17"/>
        <v>BR-P4-A7-07-020</v>
      </c>
      <c r="M308" t="str">
        <f t="shared" si="18"/>
        <v>BRIP4A707020</v>
      </c>
      <c r="N308" t="s">
        <v>1384</v>
      </c>
      <c r="O308" t="str">
        <f t="shared" si="19"/>
        <v>BRIP4A707020</v>
      </c>
      <c r="P308" s="95" t="e">
        <f>SUMIFS('[1]SCOPE BOOK'!$N:$N,'[1]SCOPE BOOK'!$J:$J,$O308)</f>
        <v>#VALUE!</v>
      </c>
    </row>
    <row r="309" spans="1:16" ht="15.6">
      <c r="A309" s="8" t="s">
        <v>745</v>
      </c>
      <c r="B309" s="8" t="s">
        <v>60</v>
      </c>
      <c r="C309" s="87" t="s">
        <v>1190</v>
      </c>
      <c r="D309" s="78" t="str">
        <f t="shared" si="23"/>
        <v>Secondary Saddle (CFRD) Dam A</v>
      </c>
      <c r="E309" s="110" t="s">
        <v>645</v>
      </c>
      <c r="F309" s="31" t="str">
        <f t="shared" si="20"/>
        <v>A707030</v>
      </c>
      <c r="G309" s="32" t="s">
        <v>552</v>
      </c>
      <c r="H309" s="52">
        <v>5</v>
      </c>
      <c r="I309" s="67" t="s">
        <v>1170</v>
      </c>
      <c r="L309" s="67" t="str">
        <f t="shared" si="17"/>
        <v>BR-P4-A7-07-030</v>
      </c>
      <c r="M309" t="str">
        <f t="shared" si="18"/>
        <v>BRIP4A707030</v>
      </c>
      <c r="N309" t="s">
        <v>1385</v>
      </c>
      <c r="O309" t="str">
        <f t="shared" si="19"/>
        <v>BRIP4A707030</v>
      </c>
      <c r="P309" s="95" t="e">
        <f>SUMIFS('[1]SCOPE BOOK'!$N:$N,'[1]SCOPE BOOK'!$J:$J,$O309)</f>
        <v>#VALUE!</v>
      </c>
    </row>
    <row r="310" spans="1:16" ht="15.6">
      <c r="A310" s="8" t="s">
        <v>745</v>
      </c>
      <c r="B310" s="8" t="s">
        <v>60</v>
      </c>
      <c r="C310" s="87" t="s">
        <v>1190</v>
      </c>
      <c r="D310" s="78" t="str">
        <f t="shared" si="23"/>
        <v>Secondary Saddle (CFRD) Dam B1</v>
      </c>
      <c r="E310" s="110" t="s">
        <v>646</v>
      </c>
      <c r="F310" s="31" t="str">
        <f t="shared" si="20"/>
        <v>A707040</v>
      </c>
      <c r="G310" s="32" t="s">
        <v>554</v>
      </c>
      <c r="H310" s="52">
        <v>5</v>
      </c>
      <c r="I310" s="67" t="s">
        <v>1170</v>
      </c>
      <c r="L310" s="67" t="str">
        <f t="shared" si="17"/>
        <v>BR-P4-A7-07-040</v>
      </c>
      <c r="M310" t="str">
        <f t="shared" si="18"/>
        <v>BRIP4A707040</v>
      </c>
      <c r="N310" t="s">
        <v>1386</v>
      </c>
      <c r="O310" t="str">
        <f t="shared" si="19"/>
        <v>BRIP4A707040</v>
      </c>
      <c r="P310" s="95" t="e">
        <f>SUMIFS('[1]SCOPE BOOK'!$N:$N,'[1]SCOPE BOOK'!$J:$J,$O310)</f>
        <v>#VALUE!</v>
      </c>
    </row>
    <row r="311" spans="1:16" ht="15.6">
      <c r="A311" s="8" t="s">
        <v>745</v>
      </c>
      <c r="B311" s="8" t="s">
        <v>60</v>
      </c>
      <c r="C311" s="87" t="s">
        <v>1190</v>
      </c>
      <c r="D311" s="78" t="str">
        <f t="shared" si="23"/>
        <v>Secondary Saddle (CFRD) Dam B2</v>
      </c>
      <c r="E311" s="110" t="s">
        <v>647</v>
      </c>
      <c r="F311" s="31" t="str">
        <f t="shared" si="20"/>
        <v>A707050</v>
      </c>
      <c r="G311" s="32" t="s">
        <v>556</v>
      </c>
      <c r="H311" s="52">
        <v>5</v>
      </c>
      <c r="I311" s="67" t="s">
        <v>1170</v>
      </c>
      <c r="L311" s="67" t="str">
        <f t="shared" si="17"/>
        <v>BR-P4-A7-07-050</v>
      </c>
      <c r="M311" t="str">
        <f t="shared" si="18"/>
        <v>BRIP4A707050</v>
      </c>
      <c r="N311" t="s">
        <v>1387</v>
      </c>
      <c r="O311" t="str">
        <f t="shared" si="19"/>
        <v>BRIP4A707050</v>
      </c>
      <c r="P311" s="95" t="e">
        <f>SUMIFS('[1]SCOPE BOOK'!$N:$N,'[1]SCOPE BOOK'!$J:$J,$O311)</f>
        <v>#VALUE!</v>
      </c>
    </row>
    <row r="312" spans="1:16" ht="15.6">
      <c r="A312" s="8" t="s">
        <v>745</v>
      </c>
      <c r="B312" s="8" t="s">
        <v>60</v>
      </c>
      <c r="C312" s="87" t="s">
        <v>1190</v>
      </c>
      <c r="D312" s="78" t="str">
        <f t="shared" si="23"/>
        <v>Secondary Saddle (CFRD) Dam No.B3</v>
      </c>
      <c r="E312" s="110" t="s">
        <v>648</v>
      </c>
      <c r="F312" s="31" t="str">
        <f t="shared" si="20"/>
        <v>A707060</v>
      </c>
      <c r="G312" s="32" t="s">
        <v>558</v>
      </c>
      <c r="H312" s="52">
        <v>5</v>
      </c>
      <c r="I312" s="67" t="s">
        <v>1170</v>
      </c>
      <c r="L312" s="67" t="str">
        <f t="shared" si="17"/>
        <v>BR-P4-A7-07-060</v>
      </c>
      <c r="M312" t="str">
        <f t="shared" si="18"/>
        <v>BRIP4A707060</v>
      </c>
      <c r="N312" t="s">
        <v>1388</v>
      </c>
      <c r="O312" t="str">
        <f t="shared" si="19"/>
        <v>BRIP4A707060</v>
      </c>
      <c r="P312" s="95" t="e">
        <f>SUMIFS('[1]SCOPE BOOK'!$N:$N,'[1]SCOPE BOOK'!$J:$J,$O312)</f>
        <v>#VALUE!</v>
      </c>
    </row>
    <row r="313" spans="1:16" ht="15.6">
      <c r="A313" s="8" t="s">
        <v>745</v>
      </c>
      <c r="B313" s="8" t="s">
        <v>60</v>
      </c>
      <c r="C313" s="87" t="s">
        <v>1308</v>
      </c>
      <c r="D313" s="78" t="str">
        <f>G313</f>
        <v>Emergency Spillway</v>
      </c>
      <c r="E313" s="97" t="s">
        <v>641</v>
      </c>
      <c r="F313" s="77" t="str">
        <f t="shared" si="20"/>
        <v>A708000</v>
      </c>
      <c r="G313" s="78" t="s">
        <v>326</v>
      </c>
      <c r="H313" s="79">
        <v>4</v>
      </c>
      <c r="I313" s="169"/>
      <c r="J313" s="169"/>
      <c r="L313" s="169" t="str">
        <f t="shared" si="17"/>
        <v>BR-P4-A7-08-000</v>
      </c>
      <c r="M313" t="str">
        <f t="shared" si="18"/>
        <v>BRIP4A708000</v>
      </c>
      <c r="N313" t="s">
        <v>1389</v>
      </c>
      <c r="O313" t="str">
        <f t="shared" si="19"/>
        <v>BRIP4A708000</v>
      </c>
      <c r="P313" s="95" t="e">
        <f>SUMIFS('[1]SCOPE BOOK'!$N:$N,'[1]SCOPE BOOK'!$J:$J,$O313)</f>
        <v>#VALUE!</v>
      </c>
    </row>
    <row r="314" spans="1:16" ht="15.6">
      <c r="A314" s="8" t="s">
        <v>745</v>
      </c>
      <c r="B314" s="8" t="s">
        <v>60</v>
      </c>
      <c r="C314" s="87" t="s">
        <v>1308</v>
      </c>
      <c r="D314" s="78" t="str">
        <f>G314</f>
        <v>Emergency Spillway</v>
      </c>
      <c r="E314" s="110" t="s">
        <v>643</v>
      </c>
      <c r="F314" s="31" t="str">
        <f t="shared" si="20"/>
        <v>A708010</v>
      </c>
      <c r="G314" s="32" t="s">
        <v>326</v>
      </c>
      <c r="H314" s="52">
        <v>5</v>
      </c>
      <c r="I314" s="67" t="s">
        <v>1170</v>
      </c>
      <c r="L314" s="67" t="str">
        <f t="shared" si="17"/>
        <v>BR-P4-A7-08-010</v>
      </c>
      <c r="M314" t="str">
        <f t="shared" si="18"/>
        <v>BRIP4A708010</v>
      </c>
      <c r="N314" t="s">
        <v>1390</v>
      </c>
      <c r="O314" t="str">
        <f t="shared" si="19"/>
        <v>BRIP4A708010</v>
      </c>
      <c r="P314" s="95" t="e">
        <f>SUMIFS('[1]SCOPE BOOK'!$N:$N,'[1]SCOPE BOOK'!$J:$J,$O314)</f>
        <v>#VALUE!</v>
      </c>
    </row>
    <row r="315" spans="1:16" ht="15.6">
      <c r="A315" s="8" t="s">
        <v>745</v>
      </c>
      <c r="B315" s="8" t="s">
        <v>60</v>
      </c>
      <c r="C315" s="87" t="s">
        <v>1311</v>
      </c>
      <c r="D315" s="78" t="str">
        <f>G315</f>
        <v>Traffic Control</v>
      </c>
      <c r="E315" s="97" t="s">
        <v>641</v>
      </c>
      <c r="F315" s="77" t="str">
        <f t="shared" si="20"/>
        <v>A709000</v>
      </c>
      <c r="G315" s="78" t="s">
        <v>307</v>
      </c>
      <c r="H315" s="79">
        <v>4</v>
      </c>
      <c r="I315" s="169"/>
      <c r="J315" s="169"/>
      <c r="L315" s="169" t="str">
        <f t="shared" si="17"/>
        <v>BR-P4-A7-09-000</v>
      </c>
      <c r="M315" t="str">
        <f t="shared" si="18"/>
        <v>BRIP4A709000</v>
      </c>
      <c r="N315" t="s">
        <v>1391</v>
      </c>
      <c r="O315" t="str">
        <f t="shared" si="19"/>
        <v>BRIP4A709000</v>
      </c>
      <c r="P315" s="95" t="e">
        <f>SUMIFS('[1]SCOPE BOOK'!$N:$N,'[1]SCOPE BOOK'!$J:$J,$O315)</f>
        <v>#VALUE!</v>
      </c>
    </row>
    <row r="316" spans="1:16" ht="15.6">
      <c r="A316" s="8" t="s">
        <v>745</v>
      </c>
      <c r="B316" s="8" t="s">
        <v>60</v>
      </c>
      <c r="C316" s="87" t="s">
        <v>1311</v>
      </c>
      <c r="D316" s="78" t="str">
        <f>G316</f>
        <v>Traffic Control</v>
      </c>
      <c r="E316" s="110" t="s">
        <v>643</v>
      </c>
      <c r="F316" s="31" t="str">
        <f t="shared" si="20"/>
        <v>A709010</v>
      </c>
      <c r="G316" s="32" t="s">
        <v>307</v>
      </c>
      <c r="H316" s="52">
        <v>5</v>
      </c>
      <c r="I316" s="67" t="s">
        <v>1170</v>
      </c>
      <c r="L316" s="67" t="str">
        <f t="shared" si="17"/>
        <v>BR-P4-A7-09-010</v>
      </c>
      <c r="M316" t="str">
        <f t="shared" si="18"/>
        <v>BRIP4A709010</v>
      </c>
      <c r="N316" t="s">
        <v>1392</v>
      </c>
      <c r="O316" t="str">
        <f t="shared" si="19"/>
        <v>BRIP4A709010</v>
      </c>
      <c r="P316" s="95" t="e">
        <f>SUMIFS('[1]SCOPE BOOK'!$N:$N,'[1]SCOPE BOOK'!$J:$J,$O316)</f>
        <v>#VALUE!</v>
      </c>
    </row>
    <row r="317" spans="1:16" ht="15.6">
      <c r="A317" s="8" t="s">
        <v>745</v>
      </c>
      <c r="B317" s="8" t="s">
        <v>60</v>
      </c>
      <c r="C317" s="87" t="s">
        <v>1194</v>
      </c>
      <c r="D317" s="78" t="str">
        <f>G317</f>
        <v>Site Rehabilitation</v>
      </c>
      <c r="E317" s="97" t="s">
        <v>641</v>
      </c>
      <c r="F317" s="77" t="str">
        <f t="shared" si="20"/>
        <v>A710000</v>
      </c>
      <c r="G317" s="78" t="s">
        <v>309</v>
      </c>
      <c r="H317" s="79">
        <v>4</v>
      </c>
      <c r="I317" s="169"/>
      <c r="J317" s="169"/>
      <c r="L317" s="169" t="str">
        <f t="shared" si="17"/>
        <v>BR-P4-A7-10-000</v>
      </c>
      <c r="M317" t="str">
        <f t="shared" si="18"/>
        <v>BRIP4A710000</v>
      </c>
      <c r="N317" t="s">
        <v>1393</v>
      </c>
      <c r="O317" t="str">
        <f t="shared" si="19"/>
        <v>BRIP4A710000</v>
      </c>
      <c r="P317" s="95" t="e">
        <f>SUMIFS('[1]SCOPE BOOK'!$N:$N,'[1]SCOPE BOOK'!$J:$J,$O317)</f>
        <v>#VALUE!</v>
      </c>
    </row>
    <row r="318" spans="1:16" ht="15.6">
      <c r="A318" s="8" t="s">
        <v>745</v>
      </c>
      <c r="B318" s="8" t="s">
        <v>60</v>
      </c>
      <c r="C318" s="87" t="s">
        <v>1194</v>
      </c>
      <c r="D318" s="76" t="s">
        <v>309</v>
      </c>
      <c r="E318" s="106" t="s">
        <v>643</v>
      </c>
      <c r="F318" s="31" t="str">
        <f t="shared" si="20"/>
        <v>A710010</v>
      </c>
      <c r="G318" s="32" t="s">
        <v>309</v>
      </c>
      <c r="H318" s="52">
        <v>5</v>
      </c>
      <c r="I318" s="67" t="s">
        <v>1170</v>
      </c>
      <c r="L318" s="67" t="str">
        <f t="shared" si="17"/>
        <v>BR-P4-A7-10-010</v>
      </c>
      <c r="M318" t="str">
        <f t="shared" si="18"/>
        <v>BRIP4A710010</v>
      </c>
      <c r="N318" t="s">
        <v>1394</v>
      </c>
      <c r="O318" t="str">
        <f t="shared" si="19"/>
        <v>BRIP4A710010</v>
      </c>
      <c r="P318" s="95" t="e">
        <f>SUMIFS('[1]SCOPE BOOK'!$N:$N,'[1]SCOPE BOOK'!$J:$J,$O318)</f>
        <v>#VALUE!</v>
      </c>
    </row>
    <row r="319" spans="1:16" ht="15.6">
      <c r="A319" s="8" t="s">
        <v>748</v>
      </c>
      <c r="B319" s="8" t="s">
        <v>64</v>
      </c>
      <c r="C319" s="86" t="s">
        <v>616</v>
      </c>
      <c r="D319" s="89" t="s">
        <v>64</v>
      </c>
      <c r="E319" s="8" t="s">
        <v>641</v>
      </c>
      <c r="F319" s="8" t="str">
        <f t="shared" si="20"/>
        <v>A800000</v>
      </c>
      <c r="G319" s="89" t="s">
        <v>64</v>
      </c>
      <c r="H319" s="8">
        <v>3</v>
      </c>
      <c r="I319" s="89"/>
      <c r="J319" s="89"/>
      <c r="L319" s="89" t="str">
        <f t="shared" si="17"/>
        <v>BR-P4-A8-00-000</v>
      </c>
      <c r="M319" t="str">
        <f t="shared" si="18"/>
        <v>BRIP4A800000</v>
      </c>
      <c r="O319" t="str">
        <f t="shared" si="19"/>
        <v>BRIP4A800000</v>
      </c>
      <c r="P319" s="95" t="e">
        <f>SUMIFS('[1]SCOPE BOOK'!$N:$N,'[1]SCOPE BOOK'!$J:$J,$O319)</f>
        <v>#VALUE!</v>
      </c>
    </row>
    <row r="320" spans="1:16" ht="15.6">
      <c r="A320" s="8" t="s">
        <v>748</v>
      </c>
      <c r="B320" s="8" t="s">
        <v>64</v>
      </c>
      <c r="C320" s="87" t="s">
        <v>618</v>
      </c>
      <c r="D320" s="76" t="s">
        <v>711</v>
      </c>
      <c r="E320" s="97" t="s">
        <v>641</v>
      </c>
      <c r="F320" s="77" t="str">
        <f t="shared" si="20"/>
        <v>A801000</v>
      </c>
      <c r="G320" s="78" t="s">
        <v>333</v>
      </c>
      <c r="H320" s="79">
        <v>4</v>
      </c>
      <c r="I320" s="169"/>
      <c r="J320" s="169" t="s">
        <v>712</v>
      </c>
      <c r="L320" s="169" t="str">
        <f t="shared" si="17"/>
        <v>BR-P4-A8-01-000</v>
      </c>
      <c r="M320" t="str">
        <f t="shared" si="18"/>
        <v>BRIP4A801000</v>
      </c>
      <c r="N320" t="s">
        <v>1395</v>
      </c>
      <c r="O320" t="str">
        <f t="shared" si="19"/>
        <v>BRIP4A801000</v>
      </c>
      <c r="P320" s="95" t="e">
        <f>SUMIFS('[1]SCOPE BOOK'!$N:$N,'[1]SCOPE BOOK'!$J:$J,$O320)</f>
        <v>#VALUE!</v>
      </c>
    </row>
    <row r="321" spans="1:16" ht="15.6">
      <c r="A321" s="8" t="s">
        <v>748</v>
      </c>
      <c r="B321" s="8" t="s">
        <v>64</v>
      </c>
      <c r="C321" s="87" t="s">
        <v>618</v>
      </c>
      <c r="D321" s="76" t="s">
        <v>711</v>
      </c>
      <c r="E321" s="107" t="s">
        <v>643</v>
      </c>
      <c r="F321" s="33" t="str">
        <f t="shared" si="20"/>
        <v>A801010</v>
      </c>
      <c r="G321" s="34" t="s">
        <v>333</v>
      </c>
      <c r="H321" s="52">
        <v>5</v>
      </c>
      <c r="L321" s="67" t="str">
        <f t="shared" si="17"/>
        <v>BR-P4-A8-01-010</v>
      </c>
      <c r="M321" t="str">
        <f t="shared" si="18"/>
        <v>BRIP4A801010</v>
      </c>
      <c r="N321" t="s">
        <v>1396</v>
      </c>
      <c r="O321" t="str">
        <f t="shared" si="19"/>
        <v>BRIP4A801010</v>
      </c>
      <c r="P321" s="95" t="e">
        <f>SUMIFS('[1]SCOPE BOOK'!$N:$N,'[1]SCOPE BOOK'!$J:$J,$O321)</f>
        <v>#VALUE!</v>
      </c>
    </row>
    <row r="322" spans="1:16" ht="15.6">
      <c r="A322" s="8" t="s">
        <v>748</v>
      </c>
      <c r="B322" s="8" t="s">
        <v>64</v>
      </c>
      <c r="C322" s="87" t="s">
        <v>619</v>
      </c>
      <c r="D322" s="76" t="s">
        <v>713</v>
      </c>
      <c r="E322" s="97" t="s">
        <v>641</v>
      </c>
      <c r="F322" s="77" t="str">
        <f t="shared" si="20"/>
        <v>A802000</v>
      </c>
      <c r="G322" s="78" t="s">
        <v>336</v>
      </c>
      <c r="H322" s="79">
        <v>4</v>
      </c>
      <c r="I322" s="169"/>
      <c r="J322" s="169" t="s">
        <v>712</v>
      </c>
      <c r="L322" s="169" t="str">
        <f t="shared" si="17"/>
        <v>BR-P4-A8-02-000</v>
      </c>
      <c r="M322" t="str">
        <f t="shared" si="18"/>
        <v>BRIP4A802000</v>
      </c>
      <c r="N322" t="s">
        <v>1397</v>
      </c>
      <c r="O322" t="str">
        <f t="shared" si="19"/>
        <v>BRIP4A802000</v>
      </c>
      <c r="P322" s="95" t="e">
        <f>SUMIFS('[1]SCOPE BOOK'!$N:$N,'[1]SCOPE BOOK'!$J:$J,$O322)</f>
        <v>#VALUE!</v>
      </c>
    </row>
    <row r="323" spans="1:16" ht="15.6">
      <c r="A323" s="8" t="s">
        <v>748</v>
      </c>
      <c r="B323" s="8" t="s">
        <v>64</v>
      </c>
      <c r="C323" s="87" t="s">
        <v>619</v>
      </c>
      <c r="D323" s="76" t="s">
        <v>713</v>
      </c>
      <c r="E323" s="107" t="s">
        <v>658</v>
      </c>
      <c r="F323" s="33" t="str">
        <f t="shared" si="20"/>
        <v>A802110</v>
      </c>
      <c r="G323" s="34" t="s">
        <v>336</v>
      </c>
      <c r="H323" s="52">
        <v>5</v>
      </c>
      <c r="L323" s="67" t="str">
        <f t="shared" ref="L323:L347" si="24">"BR-P4-"&amp;A323&amp;"-"&amp;C323&amp;"-"&amp;E323</f>
        <v>BR-P4-A8-02-110</v>
      </c>
      <c r="M323" t="str">
        <f t="shared" si="18"/>
        <v>BRIP4A802110</v>
      </c>
      <c r="N323" t="s">
        <v>1398</v>
      </c>
      <c r="O323" t="str">
        <f t="shared" si="19"/>
        <v>BRIP4A802110</v>
      </c>
      <c r="P323" s="95" t="e">
        <f>SUMIFS('[1]SCOPE BOOK'!$N:$N,'[1]SCOPE BOOK'!$J:$J,$O323)</f>
        <v>#VALUE!</v>
      </c>
    </row>
    <row r="324" spans="1:16" ht="15.6">
      <c r="A324" s="8" t="s">
        <v>751</v>
      </c>
      <c r="B324" s="8" t="s">
        <v>68</v>
      </c>
      <c r="C324" s="86" t="s">
        <v>616</v>
      </c>
      <c r="D324" s="88" t="s">
        <v>68</v>
      </c>
      <c r="E324" s="8" t="s">
        <v>641</v>
      </c>
      <c r="F324" s="8" t="str">
        <f t="shared" si="20"/>
        <v>A900000</v>
      </c>
      <c r="G324" s="89" t="s">
        <v>68</v>
      </c>
      <c r="H324" s="8">
        <v>3</v>
      </c>
      <c r="I324" s="89"/>
      <c r="J324" s="89" t="s">
        <v>637</v>
      </c>
      <c r="L324" s="89" t="str">
        <f t="shared" si="24"/>
        <v>BR-P4-A9-00-000</v>
      </c>
      <c r="M324" t="str">
        <f t="shared" si="18"/>
        <v>BRIP4A900000</v>
      </c>
      <c r="O324" t="str">
        <f t="shared" si="19"/>
        <v>BRIP4A900000</v>
      </c>
      <c r="P324" s="95" t="e">
        <f>SUMIFS('[1]SCOPE BOOK'!$N:$N,'[1]SCOPE BOOK'!$J:$J,$O324)</f>
        <v>#VALUE!</v>
      </c>
    </row>
    <row r="325" spans="1:16" ht="15.6">
      <c r="A325" s="8" t="s">
        <v>751</v>
      </c>
      <c r="B325" s="8" t="s">
        <v>68</v>
      </c>
      <c r="C325" s="87" t="s">
        <v>1399</v>
      </c>
      <c r="D325" s="78" t="s">
        <v>339</v>
      </c>
      <c r="E325" s="97" t="s">
        <v>641</v>
      </c>
      <c r="F325" s="77" t="str">
        <f t="shared" si="20"/>
        <v>A991000</v>
      </c>
      <c r="G325" s="78" t="s">
        <v>339</v>
      </c>
      <c r="H325" s="79">
        <v>4</v>
      </c>
      <c r="I325" s="169"/>
      <c r="J325" s="169" t="s">
        <v>639</v>
      </c>
      <c r="L325" s="169" t="str">
        <f t="shared" si="24"/>
        <v>BR-P4-A9-91-000</v>
      </c>
      <c r="M325" t="str">
        <f t="shared" ref="M325:M347" si="25">"BRI" &amp; "P4" &amp; CONCATENATE(F325)</f>
        <v>BRIP4A991000</v>
      </c>
      <c r="N325" t="s">
        <v>1400</v>
      </c>
      <c r="O325" t="str">
        <f t="shared" ref="O325:O347" si="26">"BRI" &amp; "P4" &amp; CONCATENATE(F325)</f>
        <v>BRIP4A991000</v>
      </c>
      <c r="P325" s="95" t="e">
        <f>SUMIFS('[1]SCOPE BOOK'!$N:$N,'[1]SCOPE BOOK'!$J:$J,$O325)</f>
        <v>#VALUE!</v>
      </c>
    </row>
    <row r="326" spans="1:16" ht="15.6">
      <c r="A326" s="8" t="s">
        <v>751</v>
      </c>
      <c r="B326" s="8" t="s">
        <v>68</v>
      </c>
      <c r="C326" s="87" t="s">
        <v>1399</v>
      </c>
      <c r="D326" s="78" t="s">
        <v>339</v>
      </c>
      <c r="E326" s="111" t="s">
        <v>643</v>
      </c>
      <c r="F326" s="35" t="str">
        <f t="shared" si="20"/>
        <v>A991010</v>
      </c>
      <c r="G326" s="36" t="s">
        <v>565</v>
      </c>
      <c r="H326" s="52">
        <v>5</v>
      </c>
      <c r="I326" s="67" t="s">
        <v>1066</v>
      </c>
      <c r="L326" s="67" t="str">
        <f t="shared" si="24"/>
        <v>BR-P4-A9-91-010</v>
      </c>
      <c r="M326" t="str">
        <f t="shared" si="25"/>
        <v>BRIP4A991010</v>
      </c>
      <c r="N326" t="s">
        <v>1401</v>
      </c>
      <c r="O326" t="str">
        <f t="shared" si="26"/>
        <v>BRIP4A991010</v>
      </c>
      <c r="P326" s="95" t="e">
        <f>SUMIFS('[1]SCOPE BOOK'!$N:$N,'[1]SCOPE BOOK'!$J:$J,$O326)</f>
        <v>#VALUE!</v>
      </c>
    </row>
    <row r="327" spans="1:16" ht="15.6">
      <c r="A327" s="8" t="s">
        <v>751</v>
      </c>
      <c r="B327" s="8" t="s">
        <v>68</v>
      </c>
      <c r="C327" s="87" t="s">
        <v>1399</v>
      </c>
      <c r="D327" s="78" t="s">
        <v>339</v>
      </c>
      <c r="E327" s="111" t="s">
        <v>644</v>
      </c>
      <c r="F327" s="35" t="str">
        <f t="shared" ref="F327:F347" si="27">A327&amp;C327&amp;E327</f>
        <v>A991020</v>
      </c>
      <c r="G327" s="36" t="s">
        <v>567</v>
      </c>
      <c r="H327" s="52">
        <v>5</v>
      </c>
      <c r="I327" s="67" t="s">
        <v>1066</v>
      </c>
      <c r="L327" s="67" t="str">
        <f t="shared" si="24"/>
        <v>BR-P4-A9-91-020</v>
      </c>
      <c r="M327" t="str">
        <f t="shared" si="25"/>
        <v>BRIP4A991020</v>
      </c>
      <c r="N327" t="s">
        <v>1402</v>
      </c>
      <c r="O327" t="str">
        <f t="shared" si="26"/>
        <v>BRIP4A991020</v>
      </c>
      <c r="P327" s="95" t="e">
        <f>SUMIFS('[1]SCOPE BOOK'!$N:$N,'[1]SCOPE BOOK'!$J:$J,$O327)</f>
        <v>#VALUE!</v>
      </c>
    </row>
    <row r="328" spans="1:16" ht="15.6">
      <c r="A328" s="8" t="s">
        <v>751</v>
      </c>
      <c r="B328" s="8" t="s">
        <v>68</v>
      </c>
      <c r="C328" s="87" t="s">
        <v>1399</v>
      </c>
      <c r="D328" s="78" t="s">
        <v>339</v>
      </c>
      <c r="E328" s="111" t="s">
        <v>645</v>
      </c>
      <c r="F328" s="35" t="str">
        <f t="shared" si="27"/>
        <v>A991030</v>
      </c>
      <c r="G328" s="36" t="s">
        <v>569</v>
      </c>
      <c r="H328" s="52">
        <v>5</v>
      </c>
      <c r="I328" s="67" t="s">
        <v>1066</v>
      </c>
      <c r="L328" s="67" t="str">
        <f t="shared" si="24"/>
        <v>BR-P4-A9-91-030</v>
      </c>
      <c r="M328" t="str">
        <f t="shared" si="25"/>
        <v>BRIP4A991030</v>
      </c>
      <c r="N328" t="s">
        <v>1403</v>
      </c>
      <c r="O328" t="str">
        <f t="shared" si="26"/>
        <v>BRIP4A991030</v>
      </c>
      <c r="P328" s="95" t="e">
        <f>SUMIFS('[1]SCOPE BOOK'!$N:$N,'[1]SCOPE BOOK'!$J:$J,$O328)</f>
        <v>#VALUE!</v>
      </c>
    </row>
    <row r="329" spans="1:16" ht="15.6">
      <c r="A329" s="8" t="s">
        <v>751</v>
      </c>
      <c r="B329" s="8" t="s">
        <v>68</v>
      </c>
      <c r="C329" s="87" t="s">
        <v>1399</v>
      </c>
      <c r="D329" s="78" t="s">
        <v>339</v>
      </c>
      <c r="E329" s="111" t="s">
        <v>646</v>
      </c>
      <c r="F329" s="35" t="str">
        <f t="shared" si="27"/>
        <v>A991040</v>
      </c>
      <c r="G329" s="36" t="s">
        <v>571</v>
      </c>
      <c r="H329" s="52">
        <v>5</v>
      </c>
      <c r="I329" s="67" t="s">
        <v>1066</v>
      </c>
      <c r="L329" s="67" t="str">
        <f t="shared" si="24"/>
        <v>BR-P4-A9-91-040</v>
      </c>
      <c r="M329" t="str">
        <f t="shared" si="25"/>
        <v>BRIP4A991040</v>
      </c>
      <c r="N329" t="s">
        <v>1404</v>
      </c>
      <c r="O329" t="str">
        <f t="shared" si="26"/>
        <v>BRIP4A991040</v>
      </c>
      <c r="P329" s="95" t="e">
        <f>SUMIFS('[1]SCOPE BOOK'!$N:$N,'[1]SCOPE BOOK'!$J:$J,$O329)</f>
        <v>#VALUE!</v>
      </c>
    </row>
    <row r="330" spans="1:16" ht="15.6">
      <c r="A330" s="8" t="s">
        <v>751</v>
      </c>
      <c r="B330" s="8" t="s">
        <v>68</v>
      </c>
      <c r="C330" s="87" t="s">
        <v>1399</v>
      </c>
      <c r="D330" s="78" t="s">
        <v>339</v>
      </c>
      <c r="E330" s="111" t="s">
        <v>647</v>
      </c>
      <c r="F330" s="35" t="str">
        <f t="shared" si="27"/>
        <v>A991050</v>
      </c>
      <c r="G330" s="36" t="s">
        <v>573</v>
      </c>
      <c r="H330" s="52">
        <v>5</v>
      </c>
      <c r="I330" s="67" t="s">
        <v>1066</v>
      </c>
      <c r="L330" s="67" t="str">
        <f t="shared" si="24"/>
        <v>BR-P4-A9-91-050</v>
      </c>
      <c r="M330" t="str">
        <f t="shared" si="25"/>
        <v>BRIP4A991050</v>
      </c>
      <c r="N330" t="s">
        <v>1405</v>
      </c>
      <c r="O330" t="str">
        <f t="shared" si="26"/>
        <v>BRIP4A991050</v>
      </c>
      <c r="P330" s="95" t="e">
        <f>SUMIFS('[1]SCOPE BOOK'!$N:$N,'[1]SCOPE BOOK'!$J:$J,$O330)</f>
        <v>#VALUE!</v>
      </c>
    </row>
    <row r="331" spans="1:16" ht="15.6">
      <c r="A331" s="8" t="s">
        <v>751</v>
      </c>
      <c r="B331" s="8" t="s">
        <v>68</v>
      </c>
      <c r="C331" s="87" t="s">
        <v>1399</v>
      </c>
      <c r="D331" s="78" t="s">
        <v>339</v>
      </c>
      <c r="E331" s="111" t="s">
        <v>648</v>
      </c>
      <c r="F331" s="35" t="str">
        <f t="shared" si="27"/>
        <v>A991060</v>
      </c>
      <c r="G331" s="36" t="s">
        <v>575</v>
      </c>
      <c r="H331" s="52">
        <v>5</v>
      </c>
      <c r="I331" s="67" t="s">
        <v>1066</v>
      </c>
      <c r="L331" s="67" t="str">
        <f t="shared" si="24"/>
        <v>BR-P4-A9-91-060</v>
      </c>
      <c r="M331" t="str">
        <f t="shared" si="25"/>
        <v>BRIP4A991060</v>
      </c>
      <c r="N331" t="s">
        <v>1406</v>
      </c>
      <c r="O331" t="str">
        <f t="shared" si="26"/>
        <v>BRIP4A991060</v>
      </c>
      <c r="P331" s="95" t="e">
        <f>SUMIFS('[1]SCOPE BOOK'!$N:$N,'[1]SCOPE BOOK'!$J:$J,$O331)</f>
        <v>#VALUE!</v>
      </c>
    </row>
    <row r="332" spans="1:16" ht="15.6">
      <c r="A332" s="8" t="s">
        <v>751</v>
      </c>
      <c r="B332" s="8" t="s">
        <v>68</v>
      </c>
      <c r="C332" s="87" t="s">
        <v>1399</v>
      </c>
      <c r="D332" s="78" t="s">
        <v>339</v>
      </c>
      <c r="E332" s="111" t="s">
        <v>649</v>
      </c>
      <c r="F332" s="35" t="str">
        <f t="shared" si="27"/>
        <v>A991070</v>
      </c>
      <c r="G332" s="36" t="s">
        <v>577</v>
      </c>
      <c r="H332" s="52">
        <v>5</v>
      </c>
      <c r="I332" s="67" t="s">
        <v>1066</v>
      </c>
      <c r="L332" s="67" t="str">
        <f t="shared" si="24"/>
        <v>BR-P4-A9-91-070</v>
      </c>
      <c r="M332" t="str">
        <f t="shared" si="25"/>
        <v>BRIP4A991070</v>
      </c>
      <c r="N332" t="s">
        <v>1407</v>
      </c>
      <c r="O332" t="str">
        <f t="shared" si="26"/>
        <v>BRIP4A991070</v>
      </c>
      <c r="P332" s="95" t="e">
        <f>SUMIFS('[1]SCOPE BOOK'!$N:$N,'[1]SCOPE BOOK'!$J:$J,$O332)</f>
        <v>#VALUE!</v>
      </c>
    </row>
    <row r="333" spans="1:16" ht="15.6">
      <c r="A333" s="8" t="s">
        <v>751</v>
      </c>
      <c r="B333" s="8" t="s">
        <v>68</v>
      </c>
      <c r="C333" s="87" t="s">
        <v>1399</v>
      </c>
      <c r="D333" s="78" t="s">
        <v>339</v>
      </c>
      <c r="E333" s="111" t="s">
        <v>650</v>
      </c>
      <c r="F333" s="35" t="str">
        <f t="shared" si="27"/>
        <v>A991080</v>
      </c>
      <c r="G333" s="36" t="s">
        <v>579</v>
      </c>
      <c r="H333" s="52">
        <v>5</v>
      </c>
      <c r="I333" s="67" t="s">
        <v>1066</v>
      </c>
      <c r="L333" s="67" t="str">
        <f t="shared" si="24"/>
        <v>BR-P4-A9-91-080</v>
      </c>
      <c r="M333" t="str">
        <f t="shared" si="25"/>
        <v>BRIP4A991080</v>
      </c>
      <c r="N333" t="s">
        <v>1408</v>
      </c>
      <c r="O333" t="str">
        <f t="shared" si="26"/>
        <v>BRIP4A991080</v>
      </c>
      <c r="P333" s="95" t="e">
        <f>SUMIFS('[1]SCOPE BOOK'!$N:$N,'[1]SCOPE BOOK'!$J:$J,$O333)</f>
        <v>#VALUE!</v>
      </c>
    </row>
    <row r="334" spans="1:16" ht="15.6">
      <c r="A334" s="8" t="s">
        <v>751</v>
      </c>
      <c r="B334" s="8" t="s">
        <v>68</v>
      </c>
      <c r="C334" s="87" t="s">
        <v>1399</v>
      </c>
      <c r="D334" s="78" t="s">
        <v>339</v>
      </c>
      <c r="E334" s="111" t="s">
        <v>651</v>
      </c>
      <c r="F334" s="35" t="str">
        <f t="shared" si="27"/>
        <v>A991090</v>
      </c>
      <c r="G334" s="36" t="s">
        <v>581</v>
      </c>
      <c r="H334" s="52">
        <v>5</v>
      </c>
      <c r="I334" s="67" t="s">
        <v>1066</v>
      </c>
      <c r="L334" s="67" t="str">
        <f t="shared" si="24"/>
        <v>BR-P4-A9-91-090</v>
      </c>
      <c r="M334" t="str">
        <f t="shared" si="25"/>
        <v>BRIP4A991090</v>
      </c>
      <c r="N334" t="s">
        <v>1409</v>
      </c>
      <c r="O334" t="str">
        <f t="shared" si="26"/>
        <v>BRIP4A991090</v>
      </c>
      <c r="P334" s="95" t="e">
        <f>SUMIFS('[1]SCOPE BOOK'!$N:$N,'[1]SCOPE BOOK'!$J:$J,$O334)</f>
        <v>#VALUE!</v>
      </c>
    </row>
    <row r="335" spans="1:16" ht="15.6">
      <c r="A335" s="8" t="s">
        <v>751</v>
      </c>
      <c r="B335" s="8" t="s">
        <v>68</v>
      </c>
      <c r="C335" s="87" t="s">
        <v>1399</v>
      </c>
      <c r="D335" s="78" t="s">
        <v>339</v>
      </c>
      <c r="E335" s="111" t="s">
        <v>652</v>
      </c>
      <c r="F335" s="35" t="str">
        <f t="shared" si="27"/>
        <v>A991100</v>
      </c>
      <c r="G335" s="36" t="s">
        <v>583</v>
      </c>
      <c r="H335" s="52">
        <v>5</v>
      </c>
      <c r="I335" s="67" t="s">
        <v>1066</v>
      </c>
      <c r="L335" s="67" t="str">
        <f t="shared" si="24"/>
        <v>BR-P4-A9-91-100</v>
      </c>
      <c r="M335" t="str">
        <f t="shared" si="25"/>
        <v>BRIP4A991100</v>
      </c>
      <c r="N335" t="s">
        <v>1410</v>
      </c>
      <c r="O335" t="str">
        <f t="shared" si="26"/>
        <v>BRIP4A991100</v>
      </c>
      <c r="P335" s="95" t="e">
        <f>SUMIFS('[1]SCOPE BOOK'!$N:$N,'[1]SCOPE BOOK'!$J:$J,$O335)</f>
        <v>#VALUE!</v>
      </c>
    </row>
    <row r="336" spans="1:16" ht="15.6">
      <c r="A336" s="8" t="s">
        <v>751</v>
      </c>
      <c r="B336" s="8" t="s">
        <v>68</v>
      </c>
      <c r="C336" s="87" t="s">
        <v>1399</v>
      </c>
      <c r="D336" s="78" t="s">
        <v>339</v>
      </c>
      <c r="E336" s="111" t="s">
        <v>658</v>
      </c>
      <c r="F336" s="35" t="str">
        <f t="shared" si="27"/>
        <v>A991110</v>
      </c>
      <c r="G336" s="36" t="s">
        <v>585</v>
      </c>
      <c r="H336" s="52">
        <v>5</v>
      </c>
      <c r="I336" s="67" t="s">
        <v>1066</v>
      </c>
      <c r="L336" s="67" t="str">
        <f t="shared" si="24"/>
        <v>BR-P4-A9-91-110</v>
      </c>
      <c r="M336" t="str">
        <f t="shared" si="25"/>
        <v>BRIP4A991110</v>
      </c>
      <c r="N336" t="s">
        <v>1411</v>
      </c>
      <c r="O336" t="str">
        <f t="shared" si="26"/>
        <v>BRIP4A991110</v>
      </c>
      <c r="P336" s="95" t="e">
        <f>SUMIFS('[1]SCOPE BOOK'!$N:$N,'[1]SCOPE BOOK'!$J:$J,$O336)</f>
        <v>#VALUE!</v>
      </c>
    </row>
    <row r="337" spans="1:16" ht="15.6">
      <c r="A337" s="8" t="s">
        <v>751</v>
      </c>
      <c r="B337" s="8" t="s">
        <v>68</v>
      </c>
      <c r="C337" s="87" t="s">
        <v>1399</v>
      </c>
      <c r="D337" s="78" t="s">
        <v>339</v>
      </c>
      <c r="E337" s="111" t="s">
        <v>659</v>
      </c>
      <c r="F337" s="35" t="str">
        <f t="shared" si="27"/>
        <v>A991120</v>
      </c>
      <c r="G337" s="36" t="s">
        <v>587</v>
      </c>
      <c r="H337" s="52">
        <v>5</v>
      </c>
      <c r="I337" s="67" t="s">
        <v>1066</v>
      </c>
      <c r="L337" s="67" t="str">
        <f t="shared" si="24"/>
        <v>BR-P4-A9-91-120</v>
      </c>
      <c r="M337" t="str">
        <f t="shared" si="25"/>
        <v>BRIP4A991120</v>
      </c>
      <c r="N337" t="s">
        <v>1412</v>
      </c>
      <c r="O337" t="str">
        <f t="shared" si="26"/>
        <v>BRIP4A991120</v>
      </c>
      <c r="P337" s="95" t="e">
        <f>SUMIFS('[1]SCOPE BOOK'!$N:$N,'[1]SCOPE BOOK'!$J:$J,$O337)</f>
        <v>#VALUE!</v>
      </c>
    </row>
    <row r="338" spans="1:16" ht="15.6">
      <c r="A338" s="8" t="s">
        <v>751</v>
      </c>
      <c r="B338" s="8" t="s">
        <v>68</v>
      </c>
      <c r="C338" s="87" t="s">
        <v>1399</v>
      </c>
      <c r="D338" s="78" t="s">
        <v>339</v>
      </c>
      <c r="E338" s="111" t="s">
        <v>660</v>
      </c>
      <c r="F338" s="35" t="str">
        <f t="shared" si="27"/>
        <v>A991130</v>
      </c>
      <c r="G338" s="36" t="s">
        <v>589</v>
      </c>
      <c r="H338" s="52">
        <v>5</v>
      </c>
      <c r="I338" s="67" t="s">
        <v>1066</v>
      </c>
      <c r="L338" s="67" t="str">
        <f t="shared" si="24"/>
        <v>BR-P4-A9-91-130</v>
      </c>
      <c r="M338" t="str">
        <f t="shared" si="25"/>
        <v>BRIP4A991130</v>
      </c>
      <c r="N338" t="s">
        <v>1413</v>
      </c>
      <c r="O338" t="str">
        <f t="shared" si="26"/>
        <v>BRIP4A991130</v>
      </c>
      <c r="P338" s="95" t="e">
        <f>SUMIFS('[1]SCOPE BOOK'!$N:$N,'[1]SCOPE BOOK'!$J:$J,$O338)</f>
        <v>#VALUE!</v>
      </c>
    </row>
    <row r="339" spans="1:16" ht="15.6">
      <c r="A339" s="8" t="s">
        <v>751</v>
      </c>
      <c r="B339" s="8" t="s">
        <v>68</v>
      </c>
      <c r="C339" s="87" t="s">
        <v>1399</v>
      </c>
      <c r="D339" s="78" t="s">
        <v>339</v>
      </c>
      <c r="E339" s="111" t="s">
        <v>661</v>
      </c>
      <c r="F339" s="35" t="str">
        <f t="shared" si="27"/>
        <v>A991140</v>
      </c>
      <c r="G339" s="36" t="s">
        <v>591</v>
      </c>
      <c r="H339" s="52">
        <v>5</v>
      </c>
      <c r="I339" s="67" t="s">
        <v>1066</v>
      </c>
      <c r="L339" s="67" t="str">
        <f t="shared" si="24"/>
        <v>BR-P4-A9-91-140</v>
      </c>
      <c r="M339" t="str">
        <f t="shared" si="25"/>
        <v>BRIP4A991140</v>
      </c>
      <c r="N339" t="s">
        <v>1414</v>
      </c>
      <c r="O339" t="str">
        <f t="shared" si="26"/>
        <v>BRIP4A991140</v>
      </c>
      <c r="P339" s="95" t="e">
        <f>SUMIFS('[1]SCOPE BOOK'!$N:$N,'[1]SCOPE BOOK'!$J:$J,$O339)</f>
        <v>#VALUE!</v>
      </c>
    </row>
    <row r="340" spans="1:16" ht="15.6">
      <c r="A340" s="8" t="s">
        <v>751</v>
      </c>
      <c r="B340" s="8" t="s">
        <v>68</v>
      </c>
      <c r="C340" s="87" t="s">
        <v>1415</v>
      </c>
      <c r="D340" s="78" t="s">
        <v>342</v>
      </c>
      <c r="E340" s="97" t="s">
        <v>641</v>
      </c>
      <c r="F340" s="77" t="str">
        <f t="shared" si="27"/>
        <v>A995000</v>
      </c>
      <c r="G340" s="78" t="s">
        <v>342</v>
      </c>
      <c r="H340" s="79">
        <v>4</v>
      </c>
      <c r="I340" s="169" t="s">
        <v>1066</v>
      </c>
      <c r="J340" s="169" t="s">
        <v>639</v>
      </c>
      <c r="L340" s="169" t="str">
        <f t="shared" si="24"/>
        <v>BR-P4-A9-95-000</v>
      </c>
      <c r="M340" t="str">
        <f t="shared" si="25"/>
        <v>BRIP4A995000</v>
      </c>
      <c r="N340" t="s">
        <v>1416</v>
      </c>
      <c r="O340" t="str">
        <f t="shared" si="26"/>
        <v>BRIP4A995000</v>
      </c>
      <c r="P340" s="95" t="e">
        <f>SUMIFS('[1]SCOPE BOOK'!$N:$N,'[1]SCOPE BOOK'!$J:$J,$O340)</f>
        <v>#VALUE!</v>
      </c>
    </row>
    <row r="341" spans="1:16" ht="15.6">
      <c r="A341" s="8" t="s">
        <v>751</v>
      </c>
      <c r="B341" s="8" t="s">
        <v>68</v>
      </c>
      <c r="C341" s="87" t="s">
        <v>1415</v>
      </c>
      <c r="D341" s="78" t="s">
        <v>342</v>
      </c>
      <c r="E341" s="111" t="s">
        <v>643</v>
      </c>
      <c r="F341" s="35" t="str">
        <f t="shared" si="27"/>
        <v>A995010</v>
      </c>
      <c r="G341" s="36" t="s">
        <v>593</v>
      </c>
      <c r="H341" s="52">
        <v>5</v>
      </c>
      <c r="I341" s="67" t="s">
        <v>1066</v>
      </c>
      <c r="L341" s="67" t="str">
        <f t="shared" si="24"/>
        <v>BR-P4-A9-95-010</v>
      </c>
      <c r="M341" t="str">
        <f t="shared" si="25"/>
        <v>BRIP4A995010</v>
      </c>
      <c r="N341" t="s">
        <v>1417</v>
      </c>
      <c r="O341" t="str">
        <f t="shared" si="26"/>
        <v>BRIP4A995010</v>
      </c>
      <c r="P341" s="95" t="e">
        <f>SUMIFS('[1]SCOPE BOOK'!$N:$N,'[1]SCOPE BOOK'!$J:$J,$O341)</f>
        <v>#VALUE!</v>
      </c>
    </row>
    <row r="342" spans="1:16" ht="15.6">
      <c r="A342" s="8" t="s">
        <v>751</v>
      </c>
      <c r="B342" s="8" t="s">
        <v>68</v>
      </c>
      <c r="C342" s="87" t="s">
        <v>1415</v>
      </c>
      <c r="D342" s="78" t="s">
        <v>342</v>
      </c>
      <c r="E342" s="111" t="s">
        <v>644</v>
      </c>
      <c r="F342" s="35" t="str">
        <f t="shared" si="27"/>
        <v>A995020</v>
      </c>
      <c r="G342" s="36" t="s">
        <v>595</v>
      </c>
      <c r="H342" s="52">
        <v>5</v>
      </c>
      <c r="I342" s="67" t="s">
        <v>1066</v>
      </c>
      <c r="L342" s="67" t="str">
        <f t="shared" si="24"/>
        <v>BR-P4-A9-95-020</v>
      </c>
      <c r="M342" t="str">
        <f t="shared" si="25"/>
        <v>BRIP4A995020</v>
      </c>
      <c r="N342" t="s">
        <v>1418</v>
      </c>
      <c r="O342" t="str">
        <f t="shared" si="26"/>
        <v>BRIP4A995020</v>
      </c>
      <c r="P342" s="95" t="e">
        <f>SUMIFS('[1]SCOPE BOOK'!$N:$N,'[1]SCOPE BOOK'!$J:$J,$O342)</f>
        <v>#VALUE!</v>
      </c>
    </row>
    <row r="343" spans="1:16" ht="15.6">
      <c r="A343" s="8" t="s">
        <v>751</v>
      </c>
      <c r="B343" s="8" t="s">
        <v>68</v>
      </c>
      <c r="C343" s="87" t="s">
        <v>1415</v>
      </c>
      <c r="D343" s="78" t="s">
        <v>342</v>
      </c>
      <c r="E343" s="111" t="s">
        <v>645</v>
      </c>
      <c r="F343" s="35" t="str">
        <f t="shared" si="27"/>
        <v>A995030</v>
      </c>
      <c r="G343" s="36" t="s">
        <v>597</v>
      </c>
      <c r="H343" s="52">
        <v>5</v>
      </c>
      <c r="I343" s="67" t="s">
        <v>1066</v>
      </c>
      <c r="L343" s="67" t="str">
        <f t="shared" si="24"/>
        <v>BR-P4-A9-95-030</v>
      </c>
      <c r="M343" t="str">
        <f t="shared" si="25"/>
        <v>BRIP4A995030</v>
      </c>
      <c r="N343" t="s">
        <v>1419</v>
      </c>
      <c r="O343" t="str">
        <f t="shared" si="26"/>
        <v>BRIP4A995030</v>
      </c>
      <c r="P343" s="95" t="e">
        <f>SUMIFS('[1]SCOPE BOOK'!$N:$N,'[1]SCOPE BOOK'!$J:$J,$O343)</f>
        <v>#VALUE!</v>
      </c>
    </row>
    <row r="344" spans="1:16" ht="15.6">
      <c r="A344" s="8" t="s">
        <v>751</v>
      </c>
      <c r="B344" s="8" t="s">
        <v>68</v>
      </c>
      <c r="C344" s="87" t="s">
        <v>1415</v>
      </c>
      <c r="D344" s="78" t="s">
        <v>342</v>
      </c>
      <c r="E344" s="111" t="s">
        <v>646</v>
      </c>
      <c r="F344" s="35" t="str">
        <f t="shared" si="27"/>
        <v>A995040</v>
      </c>
      <c r="G344" s="36" t="s">
        <v>599</v>
      </c>
      <c r="H344" s="52">
        <v>5</v>
      </c>
      <c r="I344" s="67" t="s">
        <v>1066</v>
      </c>
      <c r="L344" s="67" t="str">
        <f t="shared" si="24"/>
        <v>BR-P4-A9-95-040</v>
      </c>
      <c r="M344" t="str">
        <f t="shared" si="25"/>
        <v>BRIP4A995040</v>
      </c>
      <c r="N344" t="s">
        <v>1420</v>
      </c>
      <c r="O344" t="str">
        <f t="shared" si="26"/>
        <v>BRIP4A995040</v>
      </c>
      <c r="P344" s="95" t="e">
        <f>SUMIFS('[1]SCOPE BOOK'!$N:$N,'[1]SCOPE BOOK'!$J:$J,$O344)</f>
        <v>#VALUE!</v>
      </c>
    </row>
    <row r="345" spans="1:16" ht="15.6">
      <c r="A345" s="8" t="s">
        <v>751</v>
      </c>
      <c r="B345" s="8" t="s">
        <v>68</v>
      </c>
      <c r="C345" s="87" t="s">
        <v>1415</v>
      </c>
      <c r="D345" s="78" t="s">
        <v>342</v>
      </c>
      <c r="E345" s="111" t="s">
        <v>647</v>
      </c>
      <c r="F345" s="35" t="str">
        <f t="shared" si="27"/>
        <v>A995050</v>
      </c>
      <c r="G345" s="36" t="s">
        <v>601</v>
      </c>
      <c r="H345" s="52">
        <v>5</v>
      </c>
      <c r="I345" s="67" t="s">
        <v>1066</v>
      </c>
      <c r="L345" s="67" t="str">
        <f t="shared" si="24"/>
        <v>BR-P4-A9-95-050</v>
      </c>
      <c r="M345" t="str">
        <f t="shared" si="25"/>
        <v>BRIP4A995050</v>
      </c>
      <c r="N345" t="s">
        <v>1421</v>
      </c>
      <c r="O345" t="str">
        <f t="shared" si="26"/>
        <v>BRIP4A995050</v>
      </c>
      <c r="P345" s="95" t="e">
        <f>SUMIFS('[1]SCOPE BOOK'!$N:$N,'[1]SCOPE BOOK'!$J:$J,$O345)</f>
        <v>#VALUE!</v>
      </c>
    </row>
    <row r="346" spans="1:16" ht="15.6">
      <c r="A346" s="8" t="s">
        <v>751</v>
      </c>
      <c r="B346" s="8" t="s">
        <v>68</v>
      </c>
      <c r="C346" s="87" t="s">
        <v>1415</v>
      </c>
      <c r="D346" s="78" t="s">
        <v>342</v>
      </c>
      <c r="E346" s="111" t="s">
        <v>648</v>
      </c>
      <c r="F346" s="35" t="str">
        <f t="shared" si="27"/>
        <v>A995060</v>
      </c>
      <c r="G346" s="36" t="s">
        <v>603</v>
      </c>
      <c r="H346" s="52">
        <v>5</v>
      </c>
      <c r="I346" s="67" t="s">
        <v>1066</v>
      </c>
      <c r="L346" s="67" t="str">
        <f t="shared" si="24"/>
        <v>BR-P4-A9-95-060</v>
      </c>
      <c r="M346" t="str">
        <f t="shared" si="25"/>
        <v>BRIP4A995060</v>
      </c>
      <c r="N346" t="s">
        <v>1422</v>
      </c>
      <c r="O346" t="str">
        <f t="shared" si="26"/>
        <v>BRIP4A995060</v>
      </c>
      <c r="P346" s="95" t="e">
        <f>SUMIFS('[1]SCOPE BOOK'!$N:$N,'[1]SCOPE BOOK'!$J:$J,$O346)</f>
        <v>#VALUE!</v>
      </c>
    </row>
    <row r="347" spans="1:16" ht="15.6">
      <c r="A347" s="8" t="s">
        <v>751</v>
      </c>
      <c r="B347" s="8" t="s">
        <v>68</v>
      </c>
      <c r="C347" s="87" t="s">
        <v>1415</v>
      </c>
      <c r="D347" s="78" t="s">
        <v>342</v>
      </c>
      <c r="E347" s="111" t="s">
        <v>649</v>
      </c>
      <c r="F347" s="35" t="str">
        <f t="shared" si="27"/>
        <v>A995070</v>
      </c>
      <c r="G347" s="36" t="s">
        <v>605</v>
      </c>
      <c r="H347" s="52">
        <v>5</v>
      </c>
      <c r="I347" s="67" t="s">
        <v>1066</v>
      </c>
      <c r="L347" s="67" t="str">
        <f t="shared" si="24"/>
        <v>BR-P4-A9-95-070</v>
      </c>
      <c r="M347" t="str">
        <f t="shared" si="25"/>
        <v>BRIP4A995070</v>
      </c>
      <c r="N347" t="s">
        <v>1423</v>
      </c>
      <c r="O347" t="str">
        <f t="shared" si="26"/>
        <v>BRIP4A995070</v>
      </c>
      <c r="P347" s="95" t="e">
        <f>SUMIFS('[1]SCOPE BOOK'!$N:$N,'[1]SCOPE BOOK'!$J:$J,$O347)</f>
        <v>#VALUE!</v>
      </c>
    </row>
  </sheetData>
  <autoFilter ref="A1:J347" xr:uid="{6CF0A2BD-0EA6-4F08-8419-6E41B82A0F9E}"/>
  <phoneticPr fontId="16" type="noConversion"/>
  <conditionalFormatting sqref="F325:F1048576 F1 F3:F323">
    <cfRule type="duplicateValues" dxfId="3" priority="4"/>
  </conditionalFormatting>
  <conditionalFormatting sqref="G324">
    <cfRule type="duplicateValues" dxfId="2" priority="3"/>
  </conditionalFormatting>
  <conditionalFormatting sqref="G2">
    <cfRule type="duplicateValues" dxfId="1" priority="2"/>
  </conditionalFormatting>
  <conditionalFormatting sqref="G161">
    <cfRule type="duplicateValues" dxfId="0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F381-28B8-4B39-94EB-EE55BB3CEB48}">
  <sheetPr>
    <tabColor theme="9" tint="0.59999389629810485"/>
  </sheetPr>
  <dimension ref="A1:AL77"/>
  <sheetViews>
    <sheetView topLeftCell="A8" zoomScale="70" zoomScaleNormal="70" workbookViewId="0">
      <selection activeCell="F30" sqref="F30"/>
    </sheetView>
  </sheetViews>
  <sheetFormatPr defaultColWidth="8.7109375" defaultRowHeight="14.45" outlineLevelRow="3"/>
  <cols>
    <col min="2" max="2" width="11.42578125" customWidth="1"/>
    <col min="3" max="3" width="6.5703125" customWidth="1"/>
    <col min="4" max="4" width="9" customWidth="1"/>
    <col min="5" max="5" width="5.5703125" customWidth="1"/>
    <col min="6" max="6" width="33.140625" bestFit="1" customWidth="1"/>
    <col min="7" max="7" width="16.7109375" customWidth="1"/>
    <col min="8" max="8" width="15.5703125" customWidth="1"/>
    <col min="9" max="9" width="10.42578125" style="52" customWidth="1"/>
    <col min="10" max="10" width="13" customWidth="1"/>
    <col min="11" max="11" width="19.42578125" customWidth="1"/>
    <col min="12" max="12" width="6.85546875" style="52" customWidth="1"/>
    <col min="13" max="13" width="16.140625" customWidth="1"/>
    <col min="14" max="14" width="17" customWidth="1"/>
    <col min="15" max="15" width="6.42578125" customWidth="1"/>
    <col min="16" max="16" width="14.28515625" style="52" customWidth="1"/>
    <col min="17" max="17" width="54.5703125" customWidth="1"/>
    <col min="18" max="18" width="19.7109375" bestFit="1" customWidth="1"/>
    <col min="19" max="19" width="13" style="52" customWidth="1"/>
    <col min="20" max="20" width="19.7109375" customWidth="1"/>
    <col min="21" max="21" width="28.7109375" customWidth="1"/>
    <col min="22" max="22" width="17.140625" hidden="1" customWidth="1"/>
    <col min="23" max="24" width="0" hidden="1" customWidth="1"/>
    <col min="25" max="25" width="24.85546875" hidden="1" customWidth="1"/>
    <col min="26" max="26" width="26.7109375" hidden="1" customWidth="1"/>
    <col min="27" max="27" width="13.42578125" hidden="1" customWidth="1"/>
    <col min="28" max="34" width="14.85546875" hidden="1" customWidth="1"/>
    <col min="35" max="35" width="10.140625" hidden="1" customWidth="1"/>
    <col min="36" max="36" width="16.28515625" hidden="1" customWidth="1"/>
    <col min="37" max="37" width="15" hidden="1" customWidth="1"/>
    <col min="38" max="38" width="14.42578125" hidden="1" customWidth="1"/>
  </cols>
  <sheetData>
    <row r="1" spans="1:38">
      <c r="P1" s="137"/>
      <c r="U1" s="188" t="s">
        <v>1424</v>
      </c>
      <c r="V1" s="188"/>
      <c r="W1" s="188"/>
      <c r="X1" s="188"/>
      <c r="Y1" s="188"/>
      <c r="Z1" s="66"/>
    </row>
    <row r="2" spans="1:38" s="50" customFormat="1" ht="45" customHeight="1">
      <c r="A2" s="50" t="s">
        <v>1425</v>
      </c>
      <c r="B2" s="50" t="s">
        <v>19</v>
      </c>
      <c r="C2" s="50" t="s">
        <v>1426</v>
      </c>
      <c r="D2" s="50" t="s">
        <v>1427</v>
      </c>
      <c r="E2" s="50" t="s">
        <v>1428</v>
      </c>
      <c r="F2" s="50" t="s">
        <v>1429</v>
      </c>
      <c r="G2" s="50" t="s">
        <v>1430</v>
      </c>
      <c r="H2" s="50" t="s">
        <v>1431</v>
      </c>
      <c r="I2" s="51" t="s">
        <v>607</v>
      </c>
      <c r="J2" s="50" t="s">
        <v>608</v>
      </c>
      <c r="K2" s="50" t="s">
        <v>609</v>
      </c>
      <c r="L2" s="51" t="s">
        <v>1432</v>
      </c>
      <c r="M2" s="50" t="s">
        <v>610</v>
      </c>
      <c r="N2" s="50" t="s">
        <v>611</v>
      </c>
      <c r="O2" s="50" t="s">
        <v>1433</v>
      </c>
      <c r="P2" s="143" t="s">
        <v>1434</v>
      </c>
      <c r="Q2" s="50" t="s">
        <v>612</v>
      </c>
      <c r="R2" s="50" t="s">
        <v>615</v>
      </c>
      <c r="S2" s="51" t="s">
        <v>1435</v>
      </c>
      <c r="U2" s="179" t="s">
        <v>1436</v>
      </c>
      <c r="V2" s="144" t="s">
        <v>1437</v>
      </c>
      <c r="W2" s="144" t="s">
        <v>1438</v>
      </c>
      <c r="X2" s="144"/>
      <c r="Y2" s="144" t="s">
        <v>1439</v>
      </c>
      <c r="Z2" s="144"/>
    </row>
    <row r="3" spans="1:38">
      <c r="A3" s="131" t="s">
        <v>14</v>
      </c>
      <c r="B3" s="148" t="s">
        <v>15</v>
      </c>
      <c r="C3" s="131"/>
      <c r="D3" s="131"/>
      <c r="E3" s="131"/>
      <c r="F3" s="131"/>
      <c r="G3" s="131"/>
      <c r="H3" s="131"/>
      <c r="I3" s="138"/>
      <c r="J3" s="131"/>
      <c r="K3" s="131"/>
      <c r="L3" s="138"/>
      <c r="M3" s="131"/>
      <c r="N3" s="131"/>
      <c r="O3" s="131"/>
      <c r="P3" s="138"/>
      <c r="Q3" s="131"/>
      <c r="R3" s="131"/>
      <c r="S3" s="138">
        <v>0</v>
      </c>
      <c r="T3" s="131"/>
      <c r="U3" s="55"/>
      <c r="V3" s="55"/>
      <c r="W3" s="55"/>
      <c r="X3" s="55"/>
      <c r="Y3" s="55"/>
      <c r="Z3" s="55"/>
      <c r="AA3" t="s">
        <v>1440</v>
      </c>
      <c r="AB3" t="s">
        <v>1441</v>
      </c>
    </row>
    <row r="4" spans="1:38">
      <c r="A4" s="132" t="s">
        <v>14</v>
      </c>
      <c r="B4" s="132" t="s">
        <v>15</v>
      </c>
      <c r="C4" s="134" t="s">
        <v>14</v>
      </c>
      <c r="D4" s="134" t="s">
        <v>1442</v>
      </c>
      <c r="E4" s="149"/>
      <c r="F4" s="149"/>
      <c r="G4" s="149"/>
      <c r="H4" s="149"/>
      <c r="I4" s="150"/>
      <c r="J4" s="149"/>
      <c r="K4" s="149"/>
      <c r="L4" s="150"/>
      <c r="M4" s="149"/>
      <c r="N4" s="149"/>
      <c r="O4" s="149"/>
      <c r="P4" s="150"/>
      <c r="Q4" s="149"/>
      <c r="R4" s="149"/>
      <c r="S4" s="150">
        <v>1</v>
      </c>
      <c r="T4" s="149"/>
      <c r="U4" s="55"/>
      <c r="V4" s="55"/>
      <c r="W4" s="55"/>
      <c r="X4" s="55"/>
      <c r="Y4" s="55"/>
      <c r="Z4" s="55"/>
    </row>
    <row r="5" spans="1:38">
      <c r="A5" s="132" t="s">
        <v>14</v>
      </c>
      <c r="B5" s="132" t="s">
        <v>15</v>
      </c>
      <c r="C5" s="134" t="s">
        <v>14</v>
      </c>
      <c r="D5" s="133" t="s">
        <v>1442</v>
      </c>
      <c r="E5" s="136" t="s">
        <v>18</v>
      </c>
      <c r="F5" s="136" t="s">
        <v>19</v>
      </c>
      <c r="G5" s="151"/>
      <c r="H5" s="151"/>
      <c r="I5" s="152"/>
      <c r="J5" s="151"/>
      <c r="K5" s="151"/>
      <c r="L5" s="152"/>
      <c r="M5" s="151"/>
      <c r="N5" s="151"/>
      <c r="O5" s="151"/>
      <c r="P5" s="152"/>
      <c r="Q5" s="151"/>
      <c r="R5" s="151"/>
      <c r="S5" s="152">
        <v>2</v>
      </c>
      <c r="T5" s="151"/>
      <c r="U5" s="55"/>
      <c r="V5" s="55"/>
      <c r="W5" s="55"/>
      <c r="X5" s="55"/>
      <c r="Y5" s="55"/>
      <c r="Z5" s="55"/>
    </row>
    <row r="6" spans="1:38" outlineLevel="1">
      <c r="A6" s="132" t="s">
        <v>14</v>
      </c>
      <c r="B6" s="132" t="s">
        <v>15</v>
      </c>
      <c r="C6" s="134" t="s">
        <v>14</v>
      </c>
      <c r="D6" s="133" t="s">
        <v>1442</v>
      </c>
      <c r="E6" s="135" t="s">
        <v>18</v>
      </c>
      <c r="F6" s="135" t="s">
        <v>19</v>
      </c>
      <c r="G6" s="151"/>
      <c r="H6" s="151"/>
      <c r="I6" s="152"/>
      <c r="J6" s="153"/>
      <c r="K6" s="151"/>
      <c r="L6" s="152"/>
      <c r="M6" s="151"/>
      <c r="N6" s="151"/>
      <c r="O6" s="151"/>
      <c r="P6" s="152"/>
      <c r="Q6" s="151"/>
      <c r="R6" s="151"/>
      <c r="S6" s="152">
        <v>2</v>
      </c>
      <c r="T6" s="151"/>
      <c r="U6" s="55"/>
      <c r="V6" s="55"/>
      <c r="W6" s="55"/>
      <c r="X6" s="55"/>
      <c r="Y6" s="55"/>
      <c r="Z6" s="55"/>
    </row>
    <row r="7" spans="1:38">
      <c r="A7" s="132" t="s">
        <v>14</v>
      </c>
      <c r="B7" s="132" t="s">
        <v>15</v>
      </c>
      <c r="C7" s="134" t="s">
        <v>14</v>
      </c>
      <c r="D7" s="133" t="s">
        <v>1442</v>
      </c>
      <c r="E7" s="136" t="s">
        <v>26</v>
      </c>
      <c r="F7" s="136" t="s">
        <v>27</v>
      </c>
      <c r="G7" s="151"/>
      <c r="H7" s="151"/>
      <c r="I7" s="152"/>
      <c r="J7" s="151"/>
      <c r="K7" s="151"/>
      <c r="L7" s="152"/>
      <c r="M7" s="151"/>
      <c r="N7" s="151"/>
      <c r="O7" s="151"/>
      <c r="P7" s="152"/>
      <c r="Q7" s="151"/>
      <c r="R7" s="151"/>
      <c r="S7" s="152">
        <v>2</v>
      </c>
      <c r="T7" s="151"/>
      <c r="U7" s="55"/>
      <c r="V7" s="55"/>
      <c r="W7" s="55"/>
      <c r="X7" s="55"/>
      <c r="Y7" s="55"/>
      <c r="Z7" s="55"/>
    </row>
    <row r="8" spans="1:38" outlineLevel="1">
      <c r="A8" s="132" t="s">
        <v>14</v>
      </c>
      <c r="B8" s="132" t="s">
        <v>15</v>
      </c>
      <c r="C8" s="134" t="s">
        <v>14</v>
      </c>
      <c r="D8" s="133" t="s">
        <v>1442</v>
      </c>
      <c r="E8" s="135" t="s">
        <v>26</v>
      </c>
      <c r="F8" s="135" t="s">
        <v>27</v>
      </c>
      <c r="G8" s="151"/>
      <c r="H8" s="151"/>
      <c r="I8" s="152"/>
      <c r="J8" s="153"/>
      <c r="K8" s="151"/>
      <c r="L8" s="152"/>
      <c r="M8" s="151"/>
      <c r="N8" s="151"/>
      <c r="O8" s="151"/>
      <c r="P8" s="152"/>
      <c r="Q8" s="151"/>
      <c r="R8" s="151"/>
      <c r="S8" s="152">
        <v>2</v>
      </c>
      <c r="T8" s="151"/>
      <c r="U8" s="55"/>
      <c r="V8" s="55"/>
      <c r="W8" s="55"/>
      <c r="X8" s="55"/>
      <c r="Y8" s="55"/>
      <c r="Z8" s="55"/>
    </row>
    <row r="9" spans="1:38">
      <c r="A9" s="132" t="s">
        <v>14</v>
      </c>
      <c r="B9" s="132" t="s">
        <v>15</v>
      </c>
      <c r="C9" s="134" t="s">
        <v>14</v>
      </c>
      <c r="D9" s="133" t="s">
        <v>1442</v>
      </c>
      <c r="E9" s="136" t="s">
        <v>34</v>
      </c>
      <c r="F9" s="136" t="s">
        <v>35</v>
      </c>
      <c r="G9" s="151"/>
      <c r="H9" s="151"/>
      <c r="I9" s="152"/>
      <c r="J9" s="151"/>
      <c r="K9" s="151"/>
      <c r="L9" s="152"/>
      <c r="M9" s="151"/>
      <c r="N9" s="151"/>
      <c r="O9" s="151"/>
      <c r="P9" s="152"/>
      <c r="Q9" s="151"/>
      <c r="R9" s="151"/>
      <c r="S9" s="152">
        <v>2</v>
      </c>
      <c r="T9" s="151"/>
      <c r="U9" s="55"/>
      <c r="V9" s="55"/>
      <c r="W9" s="55"/>
      <c r="X9" s="55"/>
      <c r="Y9" s="55"/>
      <c r="Z9" s="55"/>
    </row>
    <row r="10" spans="1:38" outlineLevel="1">
      <c r="A10" s="132" t="s">
        <v>14</v>
      </c>
      <c r="B10" s="132" t="s">
        <v>15</v>
      </c>
      <c r="C10" s="134" t="s">
        <v>14</v>
      </c>
      <c r="D10" s="133" t="s">
        <v>1442</v>
      </c>
      <c r="E10" s="135" t="s">
        <v>34</v>
      </c>
      <c r="F10" s="135" t="s">
        <v>35</v>
      </c>
      <c r="G10" s="151"/>
      <c r="H10" s="151"/>
      <c r="I10" s="152"/>
      <c r="J10" s="153"/>
      <c r="K10" s="151"/>
      <c r="L10" s="152"/>
      <c r="M10" s="151"/>
      <c r="N10" s="151"/>
      <c r="O10" s="151"/>
      <c r="P10" s="152"/>
      <c r="Q10" s="151"/>
      <c r="R10" s="151"/>
      <c r="S10" s="152">
        <v>2</v>
      </c>
      <c r="T10" s="151"/>
      <c r="U10" s="55"/>
      <c r="V10" s="55"/>
      <c r="W10" s="55"/>
      <c r="X10" s="55"/>
      <c r="Y10" s="55"/>
      <c r="Z10" s="55"/>
    </row>
    <row r="11" spans="1:38">
      <c r="A11" s="132" t="s">
        <v>14</v>
      </c>
      <c r="B11" s="132" t="s">
        <v>15</v>
      </c>
      <c r="C11" s="134" t="s">
        <v>14</v>
      </c>
      <c r="D11" s="133" t="s">
        <v>1442</v>
      </c>
      <c r="E11" s="136" t="s">
        <v>40</v>
      </c>
      <c r="F11" s="136" t="s">
        <v>41</v>
      </c>
      <c r="G11" s="151"/>
      <c r="H11" s="151"/>
      <c r="I11" s="152"/>
      <c r="J11" s="151"/>
      <c r="K11" s="151"/>
      <c r="L11" s="152"/>
      <c r="M11" s="151"/>
      <c r="N11" s="151"/>
      <c r="O11" s="151"/>
      <c r="P11" s="152"/>
      <c r="Q11" s="151"/>
      <c r="R11" s="151"/>
      <c r="S11" s="152">
        <v>2</v>
      </c>
      <c r="T11" s="151"/>
      <c r="U11" s="55"/>
      <c r="V11" s="55"/>
      <c r="W11" s="55"/>
      <c r="X11" s="55"/>
      <c r="Y11" s="55"/>
      <c r="Z11" s="55"/>
    </row>
    <row r="12" spans="1:38" outlineLevel="1">
      <c r="A12" s="132" t="s">
        <v>14</v>
      </c>
      <c r="B12" s="132" t="s">
        <v>15</v>
      </c>
      <c r="C12" s="134" t="s">
        <v>14</v>
      </c>
      <c r="D12" s="133" t="s">
        <v>1442</v>
      </c>
      <c r="E12" s="135" t="s">
        <v>40</v>
      </c>
      <c r="F12" s="135" t="s">
        <v>41</v>
      </c>
      <c r="G12" s="151"/>
      <c r="H12" s="151"/>
      <c r="I12" s="152"/>
      <c r="J12" s="153"/>
      <c r="K12" s="151"/>
      <c r="L12" s="152"/>
      <c r="M12" s="151"/>
      <c r="N12" s="151"/>
      <c r="O12" s="151"/>
      <c r="P12" s="152"/>
      <c r="Q12" s="151"/>
      <c r="R12" s="151"/>
      <c r="S12" s="152">
        <v>2</v>
      </c>
      <c r="T12" s="151"/>
      <c r="U12" s="55"/>
      <c r="V12" s="55"/>
      <c r="W12" s="55"/>
      <c r="X12" s="55"/>
      <c r="Y12" s="55"/>
      <c r="Z12" s="55"/>
    </row>
    <row r="13" spans="1:38">
      <c r="A13" s="132" t="s">
        <v>14</v>
      </c>
      <c r="B13" s="132" t="s">
        <v>15</v>
      </c>
      <c r="C13" s="134" t="s">
        <v>14</v>
      </c>
      <c r="D13" s="133" t="s">
        <v>1442</v>
      </c>
      <c r="E13" s="136" t="s">
        <v>46</v>
      </c>
      <c r="F13" s="136" t="s">
        <v>47</v>
      </c>
      <c r="G13" s="151"/>
      <c r="H13" s="151"/>
      <c r="I13" s="152"/>
      <c r="J13" s="151"/>
      <c r="K13" s="151"/>
      <c r="L13" s="152"/>
      <c r="M13" s="151"/>
      <c r="N13" s="151"/>
      <c r="O13" s="151"/>
      <c r="P13" s="152"/>
      <c r="Q13" s="151"/>
      <c r="R13" s="151"/>
      <c r="S13" s="152">
        <v>2</v>
      </c>
      <c r="T13" s="151"/>
      <c r="U13" s="55"/>
      <c r="V13" s="55"/>
      <c r="W13" s="55"/>
      <c r="X13" s="55"/>
      <c r="Y13" s="55"/>
      <c r="Z13" s="55"/>
    </row>
    <row r="14" spans="1:38" outlineLevel="1">
      <c r="A14" s="132" t="s">
        <v>14</v>
      </c>
      <c r="B14" s="132" t="s">
        <v>15</v>
      </c>
      <c r="C14" s="134" t="s">
        <v>14</v>
      </c>
      <c r="D14" s="133" t="s">
        <v>1442</v>
      </c>
      <c r="E14" s="135" t="s">
        <v>18</v>
      </c>
      <c r="F14" s="135" t="s">
        <v>47</v>
      </c>
      <c r="G14" s="139" t="s">
        <v>94</v>
      </c>
      <c r="H14" s="139" t="s">
        <v>96</v>
      </c>
      <c r="I14" s="142" t="s">
        <v>726</v>
      </c>
      <c r="J14" s="140" t="s">
        <v>1442</v>
      </c>
      <c r="K14" s="141" t="s">
        <v>701</v>
      </c>
      <c r="L14" s="142" t="s">
        <v>616</v>
      </c>
      <c r="M14" s="140" t="s">
        <v>1442</v>
      </c>
      <c r="N14" s="141" t="s">
        <v>1443</v>
      </c>
      <c r="O14" s="140" t="s">
        <v>641</v>
      </c>
      <c r="P14" s="147" t="str">
        <f t="shared" ref="P14:P23" si="0">I14&amp;L14&amp;O14</f>
        <v>A100000</v>
      </c>
      <c r="Q14" s="140" t="s">
        <v>1442</v>
      </c>
      <c r="R14" s="140"/>
      <c r="S14" s="142">
        <v>3</v>
      </c>
      <c r="T14" s="140"/>
      <c r="U14" s="55" t="str">
        <f>CONCATENATE(C14,E14,"-",I14,"-",L14,"-",O14)</f>
        <v>QHP0-A1-00-000</v>
      </c>
      <c r="V14" s="55"/>
      <c r="W14" s="55"/>
      <c r="X14" s="55"/>
      <c r="Y14" s="55" t="str">
        <f t="shared" ref="Y14:Y20" si="1">CONCATENATE(C14,E14,I14,N14)</f>
        <v>QHP0A100000</v>
      </c>
      <c r="Z14" s="55"/>
    </row>
    <row r="15" spans="1:38" outlineLevel="2">
      <c r="A15" s="132" t="s">
        <v>14</v>
      </c>
      <c r="B15" s="132" t="s">
        <v>15</v>
      </c>
      <c r="C15" s="134" t="s">
        <v>14</v>
      </c>
      <c r="D15" s="133" t="s">
        <v>1442</v>
      </c>
      <c r="E15" s="135" t="s">
        <v>18</v>
      </c>
      <c r="F15" s="135" t="s">
        <v>47</v>
      </c>
      <c r="G15" s="139" t="s">
        <v>94</v>
      </c>
      <c r="H15" s="139" t="s">
        <v>96</v>
      </c>
      <c r="I15" s="142" t="s">
        <v>726</v>
      </c>
      <c r="J15" s="154" t="s">
        <v>20</v>
      </c>
      <c r="K15" s="155">
        <v>10000</v>
      </c>
      <c r="L15" s="156" t="s">
        <v>1194</v>
      </c>
      <c r="M15" s="157" t="s">
        <v>1444</v>
      </c>
      <c r="N15" s="155">
        <v>10000</v>
      </c>
      <c r="O15" s="156" t="s">
        <v>641</v>
      </c>
      <c r="P15" s="155" t="str">
        <f t="shared" si="0"/>
        <v>A110000</v>
      </c>
      <c r="Q15" s="157" t="s">
        <v>1444</v>
      </c>
      <c r="R15" s="157"/>
      <c r="S15" s="155">
        <v>4</v>
      </c>
      <c r="T15" s="157"/>
      <c r="U15" s="55" t="str">
        <f t="shared" ref="U15:U76" si="2">CONCATENATE(C15,E15,"-",I15,"-",L15,"-",O15)</f>
        <v>QHP0-A1-10-000</v>
      </c>
      <c r="V15" s="55"/>
      <c r="W15" s="55"/>
      <c r="X15" s="55"/>
      <c r="Y15" s="55" t="str">
        <f t="shared" si="1"/>
        <v>QHP0A110000</v>
      </c>
      <c r="Z15" s="55" t="s">
        <v>1445</v>
      </c>
      <c r="AB15" s="65"/>
      <c r="AC15" s="65"/>
      <c r="AD15" s="65"/>
      <c r="AE15" s="65"/>
      <c r="AF15" s="65"/>
      <c r="AG15" s="65"/>
      <c r="AH15" s="65"/>
    </row>
    <row r="16" spans="1:38" outlineLevel="2">
      <c r="A16" s="132" t="s">
        <v>14</v>
      </c>
      <c r="B16" s="132" t="s">
        <v>15</v>
      </c>
      <c r="C16" s="134" t="s">
        <v>14</v>
      </c>
      <c r="D16" s="133" t="s">
        <v>1442</v>
      </c>
      <c r="E16" s="135" t="s">
        <v>18</v>
      </c>
      <c r="F16" s="135" t="s">
        <v>47</v>
      </c>
      <c r="G16" s="139" t="s">
        <v>94</v>
      </c>
      <c r="H16" s="139" t="s">
        <v>96</v>
      </c>
      <c r="I16" s="142" t="s">
        <v>726</v>
      </c>
      <c r="J16" s="154" t="s">
        <v>20</v>
      </c>
      <c r="K16" s="155">
        <v>10000</v>
      </c>
      <c r="L16" s="156" t="s">
        <v>1194</v>
      </c>
      <c r="M16" s="157" t="s">
        <v>1444</v>
      </c>
      <c r="N16" s="158">
        <f>K15+10</f>
        <v>10010</v>
      </c>
      <c r="O16" s="159" t="s">
        <v>643</v>
      </c>
      <c r="P16" s="158" t="str">
        <f t="shared" si="0"/>
        <v>A110010</v>
      </c>
      <c r="Q16" s="160" t="s">
        <v>1446</v>
      </c>
      <c r="R16" s="160" t="s">
        <v>1141</v>
      </c>
      <c r="S16" s="158">
        <v>5</v>
      </c>
      <c r="T16" s="160"/>
      <c r="U16" s="55" t="str">
        <f t="shared" si="2"/>
        <v>QHP0-A1-10-010</v>
      </c>
      <c r="V16" s="55">
        <f>IFERROR(VLOOKUP(Q16,[2]Sheet2!B:D,3,0),0)</f>
        <v>0</v>
      </c>
      <c r="W16" s="55"/>
      <c r="X16" s="55"/>
      <c r="Y16" s="55" t="str">
        <f t="shared" si="1"/>
        <v>QHP0A110010</v>
      </c>
      <c r="Z16" s="55"/>
      <c r="AA16">
        <f>AK21+AK29</f>
        <v>8</v>
      </c>
      <c r="AB16" s="65" t="e">
        <f>AL21+AL29</f>
        <v>#VALUE!</v>
      </c>
      <c r="AC16" s="60"/>
      <c r="AD16" s="60"/>
      <c r="AE16" s="60"/>
      <c r="AF16" s="60"/>
      <c r="AG16" s="60"/>
      <c r="AH16" s="60"/>
      <c r="AJ16" t="s">
        <v>19</v>
      </c>
      <c r="AK16">
        <v>159</v>
      </c>
      <c r="AL16" s="61" t="e">
        <f>SUM(AL17:AL42)</f>
        <v>#VALUE!</v>
      </c>
    </row>
    <row r="17" spans="1:38" outlineLevel="2">
      <c r="A17" s="132" t="s">
        <v>14</v>
      </c>
      <c r="B17" s="132" t="s">
        <v>15</v>
      </c>
      <c r="C17" s="134" t="s">
        <v>14</v>
      </c>
      <c r="D17" s="133" t="s">
        <v>1442</v>
      </c>
      <c r="E17" s="135" t="s">
        <v>18</v>
      </c>
      <c r="F17" s="135" t="s">
        <v>47</v>
      </c>
      <c r="G17" s="139" t="s">
        <v>94</v>
      </c>
      <c r="H17" s="139" t="s">
        <v>96</v>
      </c>
      <c r="I17" s="142" t="s">
        <v>726</v>
      </c>
      <c r="J17" s="154" t="s">
        <v>20</v>
      </c>
      <c r="K17" s="155">
        <v>10000</v>
      </c>
      <c r="L17" s="156" t="s">
        <v>1194</v>
      </c>
      <c r="M17" s="157" t="s">
        <v>1444</v>
      </c>
      <c r="N17" s="158">
        <f t="shared" ref="N17:N25" si="3">N16+10</f>
        <v>10020</v>
      </c>
      <c r="O17" s="159" t="s">
        <v>644</v>
      </c>
      <c r="P17" s="158" t="str">
        <f t="shared" si="0"/>
        <v>A110020</v>
      </c>
      <c r="Q17" s="160" t="s">
        <v>1447</v>
      </c>
      <c r="R17" s="160" t="s">
        <v>1141</v>
      </c>
      <c r="S17" s="158">
        <v>5</v>
      </c>
      <c r="T17" s="160"/>
      <c r="U17" s="55" t="str">
        <f t="shared" si="2"/>
        <v>QHP0-A1-10-020</v>
      </c>
      <c r="V17" s="55">
        <f>IFERROR(VLOOKUP(Q17,[2]Sheet2!B:D,3,0),0)</f>
        <v>0</v>
      </c>
      <c r="W17" s="55"/>
      <c r="X17" s="55"/>
      <c r="Y17" s="55" t="str">
        <f t="shared" si="1"/>
        <v>QHP0A110020</v>
      </c>
      <c r="Z17" s="55"/>
      <c r="AA17">
        <f t="shared" ref="AA17:AA22" si="4">SUMIFS($AK$16:$AK$42,$AJ$16:$AJ$42,$Z17)</f>
        <v>0</v>
      </c>
      <c r="AB17" s="60">
        <f t="shared" ref="AB17:AB22" si="5">SUMIFS($AL$16:$AL$42,$AJ$16:$AJ$42,$Z17)</f>
        <v>0</v>
      </c>
      <c r="AC17" s="60"/>
      <c r="AD17" s="60"/>
      <c r="AE17" s="60"/>
      <c r="AF17" s="60"/>
      <c r="AG17" s="60"/>
      <c r="AH17" s="60"/>
      <c r="AJ17" s="64" t="s">
        <v>1448</v>
      </c>
      <c r="AK17">
        <v>1</v>
      </c>
      <c r="AL17" s="61" t="e">
        <f>SUMIFS([3]WFP!$I:$I,[3]WFP!$C:$C,$AJ17,[3]WFP!$D:$D,$AJ$16)</f>
        <v>#VALUE!</v>
      </c>
    </row>
    <row r="18" spans="1:38" outlineLevel="2">
      <c r="A18" s="132"/>
      <c r="B18" s="132"/>
      <c r="C18" s="134" t="s">
        <v>14</v>
      </c>
      <c r="D18" s="133"/>
      <c r="E18" s="135" t="s">
        <v>18</v>
      </c>
      <c r="F18" s="135"/>
      <c r="G18" s="139"/>
      <c r="H18" s="139"/>
      <c r="I18" s="142" t="s">
        <v>726</v>
      </c>
      <c r="J18" s="154"/>
      <c r="K18" s="155">
        <v>10000</v>
      </c>
      <c r="L18" s="156" t="s">
        <v>1194</v>
      </c>
      <c r="M18" s="157" t="s">
        <v>1444</v>
      </c>
      <c r="N18" s="158">
        <f t="shared" si="3"/>
        <v>10030</v>
      </c>
      <c r="O18" s="159" t="s">
        <v>645</v>
      </c>
      <c r="P18" s="158" t="str">
        <f t="shared" si="0"/>
        <v>A110030</v>
      </c>
      <c r="Q18" s="160" t="s">
        <v>1449</v>
      </c>
      <c r="R18" s="160" t="s">
        <v>1141</v>
      </c>
      <c r="S18" s="158">
        <v>5</v>
      </c>
      <c r="T18" s="160"/>
      <c r="U18" s="55" t="str">
        <f t="shared" si="2"/>
        <v>QHP0-A1-10-030</v>
      </c>
      <c r="V18" s="55"/>
      <c r="W18" s="55"/>
      <c r="X18" s="55"/>
      <c r="Y18" s="55" t="str">
        <f t="shared" si="1"/>
        <v>QHP0A110030</v>
      </c>
      <c r="Z18" s="55"/>
      <c r="AA18">
        <f t="shared" si="4"/>
        <v>0</v>
      </c>
      <c r="AB18" s="60">
        <f t="shared" si="5"/>
        <v>0</v>
      </c>
      <c r="AC18" s="60"/>
      <c r="AD18" s="60"/>
      <c r="AE18" s="60"/>
      <c r="AF18" s="60"/>
      <c r="AG18" s="60"/>
      <c r="AH18" s="60"/>
      <c r="AJ18" s="64" t="s">
        <v>1450</v>
      </c>
      <c r="AK18">
        <v>2</v>
      </c>
      <c r="AL18" s="61" t="e">
        <f>SUMIFS([3]WFP!$I:$I,[3]WFP!$C:$C,$AJ18,[3]WFP!$D:$D,$AJ$16)</f>
        <v>#VALUE!</v>
      </c>
    </row>
    <row r="19" spans="1:38" outlineLevel="2">
      <c r="A19" s="132" t="s">
        <v>14</v>
      </c>
      <c r="B19" s="132" t="s">
        <v>15</v>
      </c>
      <c r="C19" s="134" t="s">
        <v>14</v>
      </c>
      <c r="D19" s="133" t="s">
        <v>1442</v>
      </c>
      <c r="E19" s="135" t="s">
        <v>18</v>
      </c>
      <c r="F19" s="135" t="s">
        <v>47</v>
      </c>
      <c r="G19" s="139" t="s">
        <v>94</v>
      </c>
      <c r="H19" s="139" t="s">
        <v>96</v>
      </c>
      <c r="I19" s="142" t="s">
        <v>726</v>
      </c>
      <c r="J19" s="154" t="s">
        <v>20</v>
      </c>
      <c r="K19" s="155">
        <v>10000</v>
      </c>
      <c r="L19" s="156" t="s">
        <v>1194</v>
      </c>
      <c r="M19" s="157" t="s">
        <v>1444</v>
      </c>
      <c r="N19" s="158">
        <f t="shared" si="3"/>
        <v>10040</v>
      </c>
      <c r="O19" s="159" t="s">
        <v>646</v>
      </c>
      <c r="P19" s="158" t="str">
        <f t="shared" si="0"/>
        <v>A110040</v>
      </c>
      <c r="Q19" s="160" t="s">
        <v>1451</v>
      </c>
      <c r="R19" s="160" t="s">
        <v>1135</v>
      </c>
      <c r="S19" s="158">
        <v>5</v>
      </c>
      <c r="T19" s="160"/>
      <c r="U19" s="55" t="str">
        <f t="shared" si="2"/>
        <v>QHP0-A1-10-040</v>
      </c>
      <c r="V19" s="55">
        <f>IFERROR(VLOOKUP(Q19,[2]Sheet2!B:D,3,0),0)</f>
        <v>0</v>
      </c>
      <c r="W19" s="55"/>
      <c r="X19" s="55"/>
      <c r="Y19" s="55" t="str">
        <f t="shared" si="1"/>
        <v>QHP0A110040</v>
      </c>
      <c r="Z19" s="55" t="s">
        <v>1452</v>
      </c>
      <c r="AA19">
        <f t="shared" si="4"/>
        <v>4</v>
      </c>
      <c r="AB19" s="60" t="e">
        <f t="shared" si="5"/>
        <v>#VALUE!</v>
      </c>
      <c r="AC19" s="60"/>
      <c r="AD19" s="60"/>
      <c r="AE19" s="60"/>
      <c r="AF19" s="60"/>
      <c r="AG19" s="60"/>
      <c r="AH19" s="60"/>
      <c r="AJ19" s="64" t="s">
        <v>1453</v>
      </c>
      <c r="AK19">
        <v>19</v>
      </c>
      <c r="AL19" s="61" t="e">
        <f>SUMIFS([3]WFP!$I:$I,[3]WFP!$C:$C,$AJ19,[3]WFP!$D:$D,$AJ$16)</f>
        <v>#VALUE!</v>
      </c>
    </row>
    <row r="20" spans="1:38" outlineLevel="2">
      <c r="A20" s="132" t="s">
        <v>14</v>
      </c>
      <c r="B20" s="132" t="s">
        <v>15</v>
      </c>
      <c r="C20" s="134" t="s">
        <v>14</v>
      </c>
      <c r="D20" s="133" t="s">
        <v>1442</v>
      </c>
      <c r="E20" s="135" t="s">
        <v>18</v>
      </c>
      <c r="F20" s="135" t="s">
        <v>47</v>
      </c>
      <c r="G20" s="139" t="s">
        <v>94</v>
      </c>
      <c r="H20" s="139" t="s">
        <v>96</v>
      </c>
      <c r="I20" s="142" t="s">
        <v>726</v>
      </c>
      <c r="J20" s="154" t="s">
        <v>20</v>
      </c>
      <c r="K20" s="155">
        <v>10000</v>
      </c>
      <c r="L20" s="156" t="s">
        <v>1194</v>
      </c>
      <c r="M20" s="157" t="s">
        <v>1444</v>
      </c>
      <c r="N20" s="158">
        <f t="shared" si="3"/>
        <v>10050</v>
      </c>
      <c r="O20" s="159" t="s">
        <v>647</v>
      </c>
      <c r="P20" s="158" t="str">
        <f t="shared" si="0"/>
        <v>A110050</v>
      </c>
      <c r="Q20" s="160" t="s">
        <v>1454</v>
      </c>
      <c r="R20" s="160" t="s">
        <v>1135</v>
      </c>
      <c r="S20" s="158">
        <v>5</v>
      </c>
      <c r="T20" s="160"/>
      <c r="U20" s="55" t="str">
        <f t="shared" si="2"/>
        <v>QHP0-A1-10-050</v>
      </c>
      <c r="V20" s="55">
        <f>IFERROR(VLOOKUP(Q20,[2]Sheet2!B:D,3,0),0)</f>
        <v>0</v>
      </c>
      <c r="W20" s="55"/>
      <c r="X20" s="55"/>
      <c r="Y20" s="55" t="str">
        <f t="shared" si="1"/>
        <v>QHP0A110050</v>
      </c>
      <c r="Z20" s="55"/>
      <c r="AA20">
        <f t="shared" si="4"/>
        <v>0</v>
      </c>
      <c r="AB20" s="60">
        <f t="shared" si="5"/>
        <v>0</v>
      </c>
      <c r="AC20" s="60"/>
      <c r="AD20" s="60"/>
      <c r="AE20" s="60"/>
      <c r="AF20" s="60"/>
      <c r="AG20" s="60"/>
      <c r="AH20" s="60"/>
      <c r="AJ20" s="64" t="s">
        <v>1455</v>
      </c>
      <c r="AK20">
        <v>37</v>
      </c>
      <c r="AL20" s="61" t="e">
        <f>SUMIFS([3]WFP!$I:$I,[3]WFP!$C:$C,$AJ20,[3]WFP!$D:$D,$AJ$16)</f>
        <v>#VALUE!</v>
      </c>
    </row>
    <row r="21" spans="1:38" outlineLevel="2">
      <c r="A21" s="132" t="s">
        <v>14</v>
      </c>
      <c r="B21" s="132" t="s">
        <v>15</v>
      </c>
      <c r="C21" s="134" t="s">
        <v>14</v>
      </c>
      <c r="D21" s="133" t="s">
        <v>1442</v>
      </c>
      <c r="E21" s="135" t="s">
        <v>18</v>
      </c>
      <c r="F21" s="135" t="s">
        <v>47</v>
      </c>
      <c r="G21" s="139" t="s">
        <v>94</v>
      </c>
      <c r="H21" s="139" t="s">
        <v>96</v>
      </c>
      <c r="I21" s="142" t="s">
        <v>726</v>
      </c>
      <c r="J21" s="154" t="s">
        <v>20</v>
      </c>
      <c r="K21" s="155">
        <v>10000</v>
      </c>
      <c r="L21" s="156" t="s">
        <v>1194</v>
      </c>
      <c r="M21" s="157" t="s">
        <v>1444</v>
      </c>
      <c r="N21" s="158">
        <f t="shared" si="3"/>
        <v>10060</v>
      </c>
      <c r="O21" s="159" t="s">
        <v>648</v>
      </c>
      <c r="P21" s="158" t="str">
        <f t="shared" si="0"/>
        <v>A110060</v>
      </c>
      <c r="Q21" s="160" t="s">
        <v>1456</v>
      </c>
      <c r="R21" s="160" t="s">
        <v>1457</v>
      </c>
      <c r="S21" s="158">
        <v>5</v>
      </c>
      <c r="T21" s="160"/>
      <c r="U21" s="55" t="str">
        <f t="shared" si="2"/>
        <v>QHP0-A1-10-060</v>
      </c>
      <c r="V21" s="55">
        <f>IFERROR(VLOOKUP(Q21,[2]Sheet2!B:D,3,0),0)</f>
        <v>0</v>
      </c>
      <c r="W21" s="55"/>
      <c r="X21" s="55"/>
      <c r="Y21" s="55" t="str">
        <f>CONCATENATE(C21,E21,I21,N21)</f>
        <v>QHP0A110060</v>
      </c>
      <c r="Z21" s="55" t="s">
        <v>1458</v>
      </c>
      <c r="AA21">
        <f t="shared" si="4"/>
        <v>7</v>
      </c>
      <c r="AB21" s="60" t="e">
        <f t="shared" si="5"/>
        <v>#VALUE!</v>
      </c>
      <c r="AC21" s="60"/>
      <c r="AD21" s="60"/>
      <c r="AE21" s="60"/>
      <c r="AF21" s="60"/>
      <c r="AG21" s="60"/>
      <c r="AH21" s="60"/>
      <c r="AJ21" s="64" t="s">
        <v>1459</v>
      </c>
      <c r="AK21">
        <v>1</v>
      </c>
      <c r="AL21" s="61" t="e">
        <f>SUMIFS([3]WFP!$I:$I,[3]WFP!$C:$C,$AJ21,[3]WFP!$D:$D,$AJ$16)</f>
        <v>#VALUE!</v>
      </c>
    </row>
    <row r="22" spans="1:38" outlineLevel="2">
      <c r="A22" s="132" t="s">
        <v>14</v>
      </c>
      <c r="B22" s="132" t="s">
        <v>15</v>
      </c>
      <c r="C22" s="134" t="s">
        <v>14</v>
      </c>
      <c r="D22" s="133" t="s">
        <v>1442</v>
      </c>
      <c r="E22" s="135" t="s">
        <v>18</v>
      </c>
      <c r="F22" s="135" t="s">
        <v>47</v>
      </c>
      <c r="G22" s="139" t="s">
        <v>94</v>
      </c>
      <c r="H22" s="139" t="s">
        <v>96</v>
      </c>
      <c r="I22" s="142" t="s">
        <v>726</v>
      </c>
      <c r="J22" s="154" t="s">
        <v>20</v>
      </c>
      <c r="K22" s="155">
        <v>10000</v>
      </c>
      <c r="L22" s="156" t="s">
        <v>1194</v>
      </c>
      <c r="M22" s="157" t="s">
        <v>1444</v>
      </c>
      <c r="N22" s="158">
        <f t="shared" si="3"/>
        <v>10070</v>
      </c>
      <c r="O22" s="159" t="s">
        <v>649</v>
      </c>
      <c r="P22" s="158" t="str">
        <f t="shared" si="0"/>
        <v>A110070</v>
      </c>
      <c r="Q22" s="161" t="s">
        <v>1460</v>
      </c>
      <c r="R22" s="160" t="s">
        <v>1457</v>
      </c>
      <c r="S22" s="158">
        <v>5</v>
      </c>
      <c r="T22" s="160"/>
      <c r="U22" s="55" t="str">
        <f t="shared" si="2"/>
        <v>QHP0-A1-10-070</v>
      </c>
      <c r="V22" s="55">
        <f>IFERROR(VLOOKUP(Q22,[2]Sheet2!B:D,3,0),0)</f>
        <v>0</v>
      </c>
      <c r="W22" s="55"/>
      <c r="X22" s="55"/>
      <c r="Y22" s="55" t="str">
        <f t="shared" ref="Y22:Y27" si="6">CONCATENATE(C22,E22,I22,N22)</f>
        <v>QHP0A110070</v>
      </c>
      <c r="Z22" s="55"/>
      <c r="AA22">
        <f t="shared" si="4"/>
        <v>0</v>
      </c>
      <c r="AB22" s="60">
        <f t="shared" si="5"/>
        <v>0</v>
      </c>
      <c r="AC22" s="60"/>
      <c r="AD22" s="60"/>
      <c r="AE22" s="60"/>
      <c r="AF22" s="60"/>
      <c r="AG22" s="60"/>
      <c r="AH22" s="60"/>
      <c r="AJ22" s="63" t="s">
        <v>47</v>
      </c>
      <c r="AK22">
        <v>1</v>
      </c>
      <c r="AL22" s="61" t="e">
        <f>SUMIFS([3]WFP!$I:$I,[3]WFP!$C:$C,$AJ22,[3]WFP!$D:$D,$AJ$16)</f>
        <v>#VALUE!</v>
      </c>
    </row>
    <row r="23" spans="1:38" outlineLevel="2">
      <c r="A23" s="132"/>
      <c r="B23" s="132"/>
      <c r="C23" s="134" t="s">
        <v>14</v>
      </c>
      <c r="D23" s="133"/>
      <c r="E23" s="135" t="s">
        <v>18</v>
      </c>
      <c r="F23" s="135"/>
      <c r="G23" s="139"/>
      <c r="H23" s="139"/>
      <c r="I23" s="142" t="s">
        <v>726</v>
      </c>
      <c r="J23" s="154"/>
      <c r="K23" s="155">
        <v>10000</v>
      </c>
      <c r="L23" s="156" t="s">
        <v>1194</v>
      </c>
      <c r="M23" s="157" t="s">
        <v>1444</v>
      </c>
      <c r="N23" s="158">
        <f t="shared" si="3"/>
        <v>10080</v>
      </c>
      <c r="O23" s="159" t="s">
        <v>650</v>
      </c>
      <c r="P23" s="158" t="str">
        <f t="shared" si="0"/>
        <v>A110080</v>
      </c>
      <c r="Q23" s="162" t="s">
        <v>1461</v>
      </c>
      <c r="R23" s="160" t="s">
        <v>1457</v>
      </c>
      <c r="S23" s="158">
        <v>5</v>
      </c>
      <c r="T23" s="160"/>
      <c r="U23" s="55" t="str">
        <f t="shared" si="2"/>
        <v>QHP0-A1-10-080</v>
      </c>
      <c r="V23" s="55"/>
      <c r="W23" s="55"/>
      <c r="X23" s="55"/>
      <c r="Y23" s="55" t="str">
        <f t="shared" si="6"/>
        <v>QHP0A110080</v>
      </c>
      <c r="Z23" s="55"/>
      <c r="AB23" s="60"/>
      <c r="AC23" s="60"/>
      <c r="AD23" s="60"/>
      <c r="AE23" s="60"/>
      <c r="AF23" s="60"/>
      <c r="AG23" s="60"/>
      <c r="AH23" s="60"/>
      <c r="AJ23" s="63"/>
      <c r="AL23" s="61"/>
    </row>
    <row r="24" spans="1:38" outlineLevel="2">
      <c r="A24" s="132"/>
      <c r="B24" s="132"/>
      <c r="C24" s="134" t="s">
        <v>14</v>
      </c>
      <c r="D24" s="133"/>
      <c r="E24" s="135" t="s">
        <v>18</v>
      </c>
      <c r="F24" s="135"/>
      <c r="G24" s="139"/>
      <c r="H24" s="139"/>
      <c r="I24" s="142" t="s">
        <v>726</v>
      </c>
      <c r="J24" s="154"/>
      <c r="K24" s="155">
        <v>10000</v>
      </c>
      <c r="L24" s="156" t="s">
        <v>1194</v>
      </c>
      <c r="M24" s="157" t="s">
        <v>1444</v>
      </c>
      <c r="N24" s="158">
        <f t="shared" si="3"/>
        <v>10090</v>
      </c>
      <c r="O24" s="159" t="s">
        <v>651</v>
      </c>
      <c r="P24" s="158" t="str">
        <f t="shared" ref="P24:P55" si="7">I24&amp;L24&amp;O24</f>
        <v>A110090</v>
      </c>
      <c r="Q24" s="160" t="s">
        <v>1462</v>
      </c>
      <c r="R24" s="160" t="s">
        <v>1457</v>
      </c>
      <c r="S24" s="158">
        <v>5</v>
      </c>
      <c r="T24" s="160"/>
      <c r="U24" s="55" t="str">
        <f t="shared" si="2"/>
        <v>QHP0-A1-10-090</v>
      </c>
      <c r="V24" s="55"/>
      <c r="W24" s="55"/>
      <c r="X24" s="55"/>
      <c r="Y24" s="55" t="str">
        <f t="shared" si="6"/>
        <v>QHP0A110090</v>
      </c>
      <c r="Z24" s="55"/>
      <c r="AA24">
        <f t="shared" ref="AA24:AA48" si="8">SUMIFS($AK$16:$AK$42,$AJ$16:$AJ$42,$Z24)</f>
        <v>0</v>
      </c>
      <c r="AB24" s="60">
        <f t="shared" ref="AB24:AB48" si="9">SUMIFS($AL$16:$AL$42,$AJ$16:$AJ$42,$Z24)</f>
        <v>0</v>
      </c>
      <c r="AC24" s="60"/>
      <c r="AD24" s="60"/>
      <c r="AE24" s="60"/>
      <c r="AF24" s="60"/>
      <c r="AG24" s="60"/>
      <c r="AH24" s="60"/>
      <c r="AJ24" s="63" t="s">
        <v>1463</v>
      </c>
      <c r="AK24">
        <v>2</v>
      </c>
      <c r="AL24" s="61" t="e">
        <f>SUMIFS([3]WFP!$I:$I,[3]WFP!$C:$C,$AJ24,[3]WFP!$D:$D,$AJ$16)</f>
        <v>#VALUE!</v>
      </c>
    </row>
    <row r="25" spans="1:38" outlineLevel="2">
      <c r="A25" s="132" t="s">
        <v>14</v>
      </c>
      <c r="B25" s="132" t="s">
        <v>15</v>
      </c>
      <c r="C25" s="134" t="s">
        <v>14</v>
      </c>
      <c r="D25" s="133" t="s">
        <v>1442</v>
      </c>
      <c r="E25" s="135" t="s">
        <v>18</v>
      </c>
      <c r="F25" s="135" t="s">
        <v>47</v>
      </c>
      <c r="G25" s="139" t="s">
        <v>94</v>
      </c>
      <c r="H25" s="139" t="s">
        <v>96</v>
      </c>
      <c r="I25" s="142" t="s">
        <v>726</v>
      </c>
      <c r="J25" s="154" t="s">
        <v>20</v>
      </c>
      <c r="K25" s="155">
        <v>10000</v>
      </c>
      <c r="L25" s="156" t="s">
        <v>1194</v>
      </c>
      <c r="M25" s="157" t="s">
        <v>1444</v>
      </c>
      <c r="N25" s="158">
        <f t="shared" si="3"/>
        <v>10100</v>
      </c>
      <c r="O25" s="159" t="s">
        <v>652</v>
      </c>
      <c r="P25" s="158" t="str">
        <f t="shared" si="7"/>
        <v>A110100</v>
      </c>
      <c r="Q25" s="160" t="s">
        <v>1464</v>
      </c>
      <c r="R25" s="160" t="s">
        <v>1465</v>
      </c>
      <c r="S25" s="158">
        <v>5</v>
      </c>
      <c r="T25" s="160"/>
      <c r="U25" s="55" t="str">
        <f t="shared" si="2"/>
        <v>QHP0-A1-10-100</v>
      </c>
      <c r="V25" s="55">
        <f>IFERROR(VLOOKUP(Q25,[2]Sheet2!B:D,3,0),0)</f>
        <v>0</v>
      </c>
      <c r="W25" s="55"/>
      <c r="X25" s="55"/>
      <c r="Y25" s="55" t="str">
        <f t="shared" si="6"/>
        <v>QHP0A110100</v>
      </c>
      <c r="Z25" s="55" t="s">
        <v>1466</v>
      </c>
      <c r="AA25">
        <f t="shared" si="8"/>
        <v>11</v>
      </c>
      <c r="AB25" s="60" t="e">
        <f t="shared" si="9"/>
        <v>#VALUE!</v>
      </c>
      <c r="AC25" s="60"/>
      <c r="AD25" s="60"/>
      <c r="AE25" s="60"/>
      <c r="AF25" s="60"/>
      <c r="AG25" s="60"/>
      <c r="AH25" s="60"/>
      <c r="AJ25" s="62" t="s">
        <v>43</v>
      </c>
      <c r="AK25">
        <v>5</v>
      </c>
      <c r="AL25" s="61" t="e">
        <f>SUMIFS([3]WFP!$I:$I,[3]WFP!$C:$C,$AJ25,[3]WFP!$D:$D,$AJ$16)</f>
        <v>#VALUE!</v>
      </c>
    </row>
    <row r="26" spans="1:38" outlineLevel="2">
      <c r="A26" s="132" t="s">
        <v>14</v>
      </c>
      <c r="B26" s="132" t="s">
        <v>15</v>
      </c>
      <c r="C26" s="134" t="s">
        <v>14</v>
      </c>
      <c r="D26" s="133" t="s">
        <v>1442</v>
      </c>
      <c r="E26" s="135" t="s">
        <v>18</v>
      </c>
      <c r="F26" s="135" t="s">
        <v>47</v>
      </c>
      <c r="G26" s="139" t="s">
        <v>94</v>
      </c>
      <c r="H26" s="139" t="s">
        <v>96</v>
      </c>
      <c r="I26" s="142" t="s">
        <v>726</v>
      </c>
      <c r="J26" s="154" t="s">
        <v>20</v>
      </c>
      <c r="K26" s="155">
        <v>10000</v>
      </c>
      <c r="L26" s="156" t="s">
        <v>1194</v>
      </c>
      <c r="M26" s="157" t="s">
        <v>1444</v>
      </c>
      <c r="N26" s="158">
        <f>N25+10</f>
        <v>10110</v>
      </c>
      <c r="O26" s="159" t="s">
        <v>658</v>
      </c>
      <c r="P26" s="158" t="str">
        <f t="shared" si="7"/>
        <v>A110110</v>
      </c>
      <c r="Q26" s="160" t="s">
        <v>1467</v>
      </c>
      <c r="R26" s="160" t="s">
        <v>1465</v>
      </c>
      <c r="S26" s="158">
        <v>5</v>
      </c>
      <c r="T26" s="160"/>
      <c r="U26" s="55" t="str">
        <f t="shared" si="2"/>
        <v>QHP0-A1-10-110</v>
      </c>
      <c r="V26" s="55">
        <f>IFERROR(VLOOKUP(Q26,[2]Sheet2!B:D,3,0),0)</f>
        <v>0</v>
      </c>
      <c r="W26" s="55"/>
      <c r="X26" s="55"/>
      <c r="Y26" s="55" t="str">
        <f t="shared" si="6"/>
        <v>QHP0A110110</v>
      </c>
      <c r="Z26" s="55"/>
      <c r="AA26">
        <f t="shared" si="8"/>
        <v>0</v>
      </c>
      <c r="AB26" s="60">
        <f t="shared" si="9"/>
        <v>0</v>
      </c>
      <c r="AC26" s="60"/>
      <c r="AD26" s="60"/>
      <c r="AE26" s="60"/>
      <c r="AF26" s="60"/>
      <c r="AG26" s="60"/>
      <c r="AH26" s="60"/>
      <c r="AJ26" t="s">
        <v>1468</v>
      </c>
      <c r="AK26">
        <v>2</v>
      </c>
      <c r="AL26" s="61" t="e">
        <f>SUMIFS([3]WFP!$I:$I,[3]WFP!$C:$C,$AJ26,[3]WFP!$D:$D,$AJ$16)</f>
        <v>#VALUE!</v>
      </c>
    </row>
    <row r="27" spans="1:38" outlineLevel="2">
      <c r="A27" s="132"/>
      <c r="B27" s="132"/>
      <c r="C27" s="134" t="s">
        <v>14</v>
      </c>
      <c r="D27" s="133"/>
      <c r="E27" s="135" t="s">
        <v>18</v>
      </c>
      <c r="F27" s="135"/>
      <c r="G27" s="139"/>
      <c r="H27" s="139"/>
      <c r="I27" s="142" t="s">
        <v>726</v>
      </c>
      <c r="J27" s="154"/>
      <c r="K27" s="155">
        <v>10000</v>
      </c>
      <c r="L27" s="156" t="s">
        <v>1194</v>
      </c>
      <c r="M27" s="157" t="s">
        <v>1444</v>
      </c>
      <c r="N27" s="158">
        <f>N26+10</f>
        <v>10120</v>
      </c>
      <c r="O27" s="159" t="s">
        <v>659</v>
      </c>
      <c r="P27" s="158" t="str">
        <f t="shared" si="7"/>
        <v>A110120</v>
      </c>
      <c r="Q27" s="160" t="s">
        <v>1469</v>
      </c>
      <c r="R27" s="160" t="s">
        <v>1465</v>
      </c>
      <c r="S27" s="158">
        <v>5</v>
      </c>
      <c r="T27" s="160"/>
      <c r="U27" s="55" t="str">
        <f t="shared" si="2"/>
        <v>QHP0-A1-10-120</v>
      </c>
      <c r="V27" s="55"/>
      <c r="W27" s="55"/>
      <c r="X27" s="55"/>
      <c r="Y27" s="55" t="str">
        <f t="shared" si="6"/>
        <v>QHP0A110120</v>
      </c>
      <c r="Z27" s="55"/>
      <c r="AA27">
        <f t="shared" si="8"/>
        <v>0</v>
      </c>
      <c r="AB27" s="60">
        <f t="shared" si="9"/>
        <v>0</v>
      </c>
      <c r="AC27" s="60"/>
      <c r="AD27" s="60"/>
      <c r="AE27" s="60"/>
      <c r="AF27" s="60"/>
      <c r="AG27" s="60"/>
      <c r="AH27" s="60"/>
      <c r="AJ27" s="62" t="s">
        <v>1470</v>
      </c>
      <c r="AK27">
        <v>5</v>
      </c>
      <c r="AL27" s="61" t="e">
        <f>SUMIFS([3]WFP!$I:$I,[3]WFP!$C:$C,$AJ27,[3]WFP!$D:$D,$AJ$16)</f>
        <v>#VALUE!</v>
      </c>
    </row>
    <row r="28" spans="1:38" outlineLevel="2">
      <c r="A28" s="132" t="s">
        <v>14</v>
      </c>
      <c r="B28" s="132" t="s">
        <v>15</v>
      </c>
      <c r="C28" s="134" t="s">
        <v>14</v>
      </c>
      <c r="D28" s="133" t="s">
        <v>1442</v>
      </c>
      <c r="E28" s="135" t="s">
        <v>18</v>
      </c>
      <c r="F28" s="135" t="s">
        <v>47</v>
      </c>
      <c r="G28" s="139" t="s">
        <v>94</v>
      </c>
      <c r="H28" s="139" t="s">
        <v>96</v>
      </c>
      <c r="I28" s="142" t="s">
        <v>726</v>
      </c>
      <c r="J28" s="154" t="s">
        <v>20</v>
      </c>
      <c r="K28" s="155">
        <v>10000</v>
      </c>
      <c r="L28" s="156" t="s">
        <v>1194</v>
      </c>
      <c r="M28" s="157" t="s">
        <v>1444</v>
      </c>
      <c r="N28" s="158">
        <f>N27+10</f>
        <v>10130</v>
      </c>
      <c r="O28" s="159" t="s">
        <v>660</v>
      </c>
      <c r="P28" s="158" t="str">
        <f t="shared" si="7"/>
        <v>A110130</v>
      </c>
      <c r="Q28" s="160" t="s">
        <v>1471</v>
      </c>
      <c r="R28" s="160" t="s">
        <v>1472</v>
      </c>
      <c r="S28" s="158">
        <v>5</v>
      </c>
      <c r="T28" s="160"/>
      <c r="U28" s="55" t="str">
        <f t="shared" si="2"/>
        <v>QHP0-A1-10-130</v>
      </c>
      <c r="V28" s="55">
        <f>IFERROR(VLOOKUP(Q28,[2]Sheet2!B:D,3,0),0)</f>
        <v>0</v>
      </c>
      <c r="W28" s="55"/>
      <c r="X28" s="55"/>
      <c r="Y28" s="55" t="str">
        <f t="shared" ref="Y28:Y59" si="10">CONCATENATE(C28,E28,I28,N28)</f>
        <v>QHP0A110130</v>
      </c>
      <c r="Z28" s="55"/>
      <c r="AA28">
        <f t="shared" si="8"/>
        <v>0</v>
      </c>
      <c r="AB28" s="60">
        <f t="shared" si="9"/>
        <v>0</v>
      </c>
      <c r="AC28" s="60"/>
      <c r="AD28" s="60"/>
      <c r="AE28" s="60"/>
      <c r="AF28" s="60"/>
      <c r="AG28" s="60"/>
      <c r="AH28" s="60"/>
      <c r="AJ28" s="62" t="s">
        <v>1473</v>
      </c>
      <c r="AK28">
        <v>1</v>
      </c>
      <c r="AL28" s="61" t="e">
        <f>SUMIFS([3]WFP!$I:$I,[3]WFP!$C:$C,$AJ28,[3]WFP!$D:$D,$AJ$16)</f>
        <v>#VALUE!</v>
      </c>
    </row>
    <row r="29" spans="1:38" outlineLevel="2">
      <c r="A29" s="132" t="s">
        <v>14</v>
      </c>
      <c r="B29" s="132" t="s">
        <v>15</v>
      </c>
      <c r="C29" s="134" t="s">
        <v>14</v>
      </c>
      <c r="D29" s="133" t="s">
        <v>1442</v>
      </c>
      <c r="E29" s="135" t="s">
        <v>18</v>
      </c>
      <c r="F29" s="135" t="s">
        <v>47</v>
      </c>
      <c r="G29" s="139" t="s">
        <v>94</v>
      </c>
      <c r="H29" s="139" t="s">
        <v>96</v>
      </c>
      <c r="I29" s="142" t="s">
        <v>726</v>
      </c>
      <c r="J29" s="154" t="s">
        <v>20</v>
      </c>
      <c r="K29" s="155">
        <v>10000</v>
      </c>
      <c r="L29" s="156" t="s">
        <v>1194</v>
      </c>
      <c r="M29" s="157" t="s">
        <v>1444</v>
      </c>
      <c r="N29" s="158">
        <f>N28+10</f>
        <v>10140</v>
      </c>
      <c r="O29" s="159" t="s">
        <v>661</v>
      </c>
      <c r="P29" s="158" t="str">
        <f t="shared" si="7"/>
        <v>A110140</v>
      </c>
      <c r="Q29" s="160" t="s">
        <v>1474</v>
      </c>
      <c r="R29" s="160" t="s">
        <v>1472</v>
      </c>
      <c r="S29" s="158">
        <v>5</v>
      </c>
      <c r="T29" s="160"/>
      <c r="U29" s="55" t="str">
        <f t="shared" si="2"/>
        <v>QHP0-A1-10-140</v>
      </c>
      <c r="V29" s="55">
        <f>IFERROR(VLOOKUP(Q29,[2]Sheet2!B:D,3,0),0)</f>
        <v>1001</v>
      </c>
      <c r="W29" s="55"/>
      <c r="X29" s="55"/>
      <c r="Y29" s="55" t="str">
        <f t="shared" si="10"/>
        <v>QHP0A110140</v>
      </c>
      <c r="Z29" s="55" t="s">
        <v>1475</v>
      </c>
      <c r="AA29">
        <f t="shared" si="8"/>
        <v>8</v>
      </c>
      <c r="AB29" s="60" t="e">
        <f t="shared" si="9"/>
        <v>#VALUE!</v>
      </c>
      <c r="AC29" s="60"/>
      <c r="AD29" s="60"/>
      <c r="AE29" s="60"/>
      <c r="AF29" s="60"/>
      <c r="AG29" s="60"/>
      <c r="AH29" s="60"/>
      <c r="AJ29" t="s">
        <v>1476</v>
      </c>
      <c r="AK29">
        <v>7</v>
      </c>
      <c r="AL29" s="61" t="e">
        <f>SUMIFS([3]WFP!$I:$I,[3]WFP!$C:$C,$AJ29,[3]WFP!$D:$D,$AJ$16)</f>
        <v>#VALUE!</v>
      </c>
    </row>
    <row r="30" spans="1:38" outlineLevel="2">
      <c r="A30" s="132" t="s">
        <v>14</v>
      </c>
      <c r="B30" s="132" t="s">
        <v>15</v>
      </c>
      <c r="C30" s="134" t="s">
        <v>14</v>
      </c>
      <c r="D30" s="133" t="s">
        <v>1442</v>
      </c>
      <c r="E30" s="135" t="s">
        <v>18</v>
      </c>
      <c r="F30" s="135" t="s">
        <v>47</v>
      </c>
      <c r="G30" s="139" t="s">
        <v>94</v>
      </c>
      <c r="H30" s="139" t="s">
        <v>96</v>
      </c>
      <c r="I30" s="142" t="s">
        <v>726</v>
      </c>
      <c r="J30" s="154" t="s">
        <v>20</v>
      </c>
      <c r="K30" s="155">
        <v>11000</v>
      </c>
      <c r="L30" s="155">
        <v>20</v>
      </c>
      <c r="M30" s="157" t="s">
        <v>1477</v>
      </c>
      <c r="N30" s="155">
        <v>11000</v>
      </c>
      <c r="O30" s="156" t="s">
        <v>641</v>
      </c>
      <c r="P30" s="155" t="str">
        <f t="shared" si="7"/>
        <v>A120000</v>
      </c>
      <c r="Q30" s="157" t="s">
        <v>1477</v>
      </c>
      <c r="R30" s="157"/>
      <c r="S30" s="155">
        <v>4</v>
      </c>
      <c r="T30" s="157"/>
      <c r="U30" s="55" t="str">
        <f t="shared" si="2"/>
        <v>QHP0-A1-20-000</v>
      </c>
      <c r="V30" s="55">
        <f>IFERROR(VLOOKUP(Q30,[2]Sheet2!B:D,3,0),0)</f>
        <v>0</v>
      </c>
      <c r="W30" s="55"/>
      <c r="X30" s="55"/>
      <c r="Y30" s="55" t="str">
        <f t="shared" si="10"/>
        <v>QHP0A111000</v>
      </c>
      <c r="Z30" s="55"/>
      <c r="AA30">
        <f t="shared" si="8"/>
        <v>0</v>
      </c>
      <c r="AB30" s="60">
        <f t="shared" si="9"/>
        <v>0</v>
      </c>
      <c r="AC30" s="60"/>
      <c r="AD30" s="60"/>
      <c r="AE30" s="60"/>
      <c r="AF30" s="60"/>
      <c r="AG30" s="60"/>
      <c r="AH30" s="60"/>
      <c r="AJ30" t="s">
        <v>1478</v>
      </c>
      <c r="AK30">
        <v>9</v>
      </c>
      <c r="AL30" s="61" t="e">
        <f>SUMIFS([3]WFP!$I:$I,[3]WFP!$C:$C,$AJ30,[3]WFP!$D:$D,$AJ$16)</f>
        <v>#VALUE!</v>
      </c>
    </row>
    <row r="31" spans="1:38" outlineLevel="2">
      <c r="A31" s="132" t="s">
        <v>14</v>
      </c>
      <c r="B31" s="132" t="s">
        <v>15</v>
      </c>
      <c r="C31" s="134" t="s">
        <v>14</v>
      </c>
      <c r="D31" s="133" t="s">
        <v>1442</v>
      </c>
      <c r="E31" s="135" t="s">
        <v>18</v>
      </c>
      <c r="F31" s="135" t="s">
        <v>47</v>
      </c>
      <c r="G31" s="139" t="s">
        <v>94</v>
      </c>
      <c r="H31" s="139" t="s">
        <v>96</v>
      </c>
      <c r="I31" s="142" t="s">
        <v>726</v>
      </c>
      <c r="J31" s="154" t="s">
        <v>20</v>
      </c>
      <c r="K31" s="155">
        <v>11000</v>
      </c>
      <c r="L31" s="155">
        <v>20</v>
      </c>
      <c r="M31" s="157" t="s">
        <v>1477</v>
      </c>
      <c r="N31" s="158">
        <f>K30</f>
        <v>11000</v>
      </c>
      <c r="O31" s="159" t="s">
        <v>643</v>
      </c>
      <c r="P31" s="158" t="str">
        <f t="shared" si="7"/>
        <v>A120010</v>
      </c>
      <c r="Q31" s="160" t="s">
        <v>1479</v>
      </c>
      <c r="R31" s="160" t="s">
        <v>1060</v>
      </c>
      <c r="S31" s="158">
        <v>5</v>
      </c>
      <c r="T31" s="160"/>
      <c r="U31" s="55" t="str">
        <f t="shared" si="2"/>
        <v>QHP0-A1-20-010</v>
      </c>
      <c r="V31" s="55">
        <f>IFERROR(VLOOKUP(Q31,[2]Sheet2!B:D,3,0),0)</f>
        <v>0</v>
      </c>
      <c r="W31" s="55"/>
      <c r="X31" s="55"/>
      <c r="Y31" s="55" t="str">
        <f t="shared" si="10"/>
        <v>QHP0A111000</v>
      </c>
      <c r="Z31" s="55" t="s">
        <v>1453</v>
      </c>
      <c r="AA31">
        <f t="shared" si="8"/>
        <v>19</v>
      </c>
      <c r="AB31" s="60" t="e">
        <f t="shared" si="9"/>
        <v>#VALUE!</v>
      </c>
      <c r="AC31" s="60"/>
      <c r="AD31" s="60"/>
      <c r="AE31" s="60"/>
      <c r="AF31" s="60"/>
      <c r="AG31" s="60"/>
      <c r="AH31" s="60"/>
      <c r="AJ31" t="s">
        <v>1480</v>
      </c>
      <c r="AK31">
        <v>5</v>
      </c>
      <c r="AL31" s="61" t="e">
        <f>SUMIFS([3]WFP!$I:$I,[3]WFP!$C:$C,$AJ31,[3]WFP!$D:$D,$AJ$16)</f>
        <v>#VALUE!</v>
      </c>
    </row>
    <row r="32" spans="1:38" outlineLevel="2">
      <c r="A32" s="132" t="s">
        <v>14</v>
      </c>
      <c r="B32" s="132" t="s">
        <v>15</v>
      </c>
      <c r="C32" s="134" t="s">
        <v>14</v>
      </c>
      <c r="D32" s="133" t="s">
        <v>1442</v>
      </c>
      <c r="E32" s="135" t="s">
        <v>18</v>
      </c>
      <c r="F32" s="135" t="s">
        <v>47</v>
      </c>
      <c r="G32" s="139" t="s">
        <v>94</v>
      </c>
      <c r="H32" s="139" t="s">
        <v>96</v>
      </c>
      <c r="I32" s="142" t="s">
        <v>726</v>
      </c>
      <c r="J32" s="154" t="s">
        <v>20</v>
      </c>
      <c r="K32" s="155">
        <v>11000</v>
      </c>
      <c r="L32" s="155">
        <v>20</v>
      </c>
      <c r="M32" s="157" t="s">
        <v>1477</v>
      </c>
      <c r="N32" s="158">
        <f>N31+10</f>
        <v>11010</v>
      </c>
      <c r="O32" s="159" t="s">
        <v>644</v>
      </c>
      <c r="P32" s="158" t="str">
        <f t="shared" si="7"/>
        <v>A120020</v>
      </c>
      <c r="Q32" s="160" t="s">
        <v>1481</v>
      </c>
      <c r="R32" s="160" t="s">
        <v>1060</v>
      </c>
      <c r="S32" s="158">
        <v>5</v>
      </c>
      <c r="T32" s="160"/>
      <c r="U32" s="55" t="str">
        <f t="shared" si="2"/>
        <v>QHP0-A1-20-020</v>
      </c>
      <c r="V32" s="55">
        <f>IFERROR(VLOOKUP(Q32,[2]Sheet2!B:D,3,0),0)</f>
        <v>0</v>
      </c>
      <c r="W32" s="55"/>
      <c r="X32" s="55"/>
      <c r="Y32" s="55" t="str">
        <f t="shared" si="10"/>
        <v>QHP0A111010</v>
      </c>
      <c r="Z32" s="55"/>
      <c r="AA32">
        <f t="shared" si="8"/>
        <v>0</v>
      </c>
      <c r="AB32" s="60">
        <f t="shared" si="9"/>
        <v>0</v>
      </c>
      <c r="AC32" s="60"/>
      <c r="AD32" s="60"/>
      <c r="AE32" s="60"/>
      <c r="AF32" s="60"/>
      <c r="AG32" s="60"/>
      <c r="AH32" s="60"/>
      <c r="AJ32" t="s">
        <v>1452</v>
      </c>
      <c r="AK32">
        <v>4</v>
      </c>
      <c r="AL32" s="61" t="e">
        <f>SUMIFS([3]WFP!$I:$I,[3]WFP!$C:$C,$AJ32,[3]WFP!$D:$D,$AJ$16)</f>
        <v>#VALUE!</v>
      </c>
    </row>
    <row r="33" spans="1:38" outlineLevel="2">
      <c r="A33" s="132" t="s">
        <v>14</v>
      </c>
      <c r="B33" s="132" t="s">
        <v>15</v>
      </c>
      <c r="C33" s="134" t="s">
        <v>14</v>
      </c>
      <c r="D33" s="133" t="s">
        <v>1442</v>
      </c>
      <c r="E33" s="135" t="s">
        <v>18</v>
      </c>
      <c r="F33" s="135" t="s">
        <v>47</v>
      </c>
      <c r="G33" s="139" t="s">
        <v>94</v>
      </c>
      <c r="H33" s="139" t="s">
        <v>96</v>
      </c>
      <c r="I33" s="142" t="s">
        <v>726</v>
      </c>
      <c r="J33" s="154" t="s">
        <v>20</v>
      </c>
      <c r="K33" s="155">
        <v>11000</v>
      </c>
      <c r="L33" s="155">
        <v>20</v>
      </c>
      <c r="M33" s="157" t="s">
        <v>1477</v>
      </c>
      <c r="N33" s="158">
        <f>N32+10</f>
        <v>11020</v>
      </c>
      <c r="O33" s="159" t="s">
        <v>645</v>
      </c>
      <c r="P33" s="158" t="str">
        <f t="shared" si="7"/>
        <v>A120030</v>
      </c>
      <c r="Q33" s="160" t="s">
        <v>1482</v>
      </c>
      <c r="R33" s="160" t="s">
        <v>1060</v>
      </c>
      <c r="S33" s="158">
        <v>5</v>
      </c>
      <c r="T33" s="160"/>
      <c r="U33" s="55" t="str">
        <f t="shared" si="2"/>
        <v>QHP0-A1-20-030</v>
      </c>
      <c r="V33" s="55">
        <f>IFERROR(VLOOKUP(Q33,[2]Sheet2!B:D,3,0),0)</f>
        <v>0</v>
      </c>
      <c r="W33" s="55"/>
      <c r="X33" s="55"/>
      <c r="Y33" s="55" t="str">
        <f t="shared" si="10"/>
        <v>QHP0A111020</v>
      </c>
      <c r="Z33" s="55"/>
      <c r="AA33">
        <f t="shared" si="8"/>
        <v>0</v>
      </c>
      <c r="AB33" s="60">
        <f t="shared" si="9"/>
        <v>0</v>
      </c>
      <c r="AC33" s="60"/>
      <c r="AD33" s="60"/>
      <c r="AE33" s="60"/>
      <c r="AF33" s="60"/>
      <c r="AG33" s="60"/>
      <c r="AH33" s="60"/>
      <c r="AJ33" t="s">
        <v>209</v>
      </c>
      <c r="AK33">
        <v>3</v>
      </c>
      <c r="AL33" s="61" t="e">
        <f>SUMIFS([3]WFP!$I:$I,[3]WFP!$C:$C,$AJ33,[3]WFP!$D:$D,$AJ$16)</f>
        <v>#VALUE!</v>
      </c>
    </row>
    <row r="34" spans="1:38" outlineLevel="2">
      <c r="A34" s="132" t="s">
        <v>14</v>
      </c>
      <c r="B34" s="132" t="s">
        <v>15</v>
      </c>
      <c r="C34" s="134" t="s">
        <v>14</v>
      </c>
      <c r="D34" s="133" t="s">
        <v>1442</v>
      </c>
      <c r="E34" s="135" t="s">
        <v>18</v>
      </c>
      <c r="F34" s="135" t="s">
        <v>47</v>
      </c>
      <c r="G34" s="139" t="s">
        <v>94</v>
      </c>
      <c r="H34" s="139" t="s">
        <v>96</v>
      </c>
      <c r="I34" s="142" t="s">
        <v>726</v>
      </c>
      <c r="J34" s="154" t="s">
        <v>20</v>
      </c>
      <c r="K34" s="155">
        <v>11000</v>
      </c>
      <c r="L34" s="155">
        <v>20</v>
      </c>
      <c r="M34" s="157" t="s">
        <v>1477</v>
      </c>
      <c r="N34" s="158">
        <f>N33+10</f>
        <v>11030</v>
      </c>
      <c r="O34" s="159" t="s">
        <v>646</v>
      </c>
      <c r="P34" s="158" t="str">
        <f t="shared" si="7"/>
        <v>A120040</v>
      </c>
      <c r="Q34" s="160" t="s">
        <v>1483</v>
      </c>
      <c r="R34" s="160" t="s">
        <v>1060</v>
      </c>
      <c r="S34" s="158">
        <v>5</v>
      </c>
      <c r="T34" s="160"/>
      <c r="U34" s="55" t="str">
        <f t="shared" si="2"/>
        <v>QHP0-A1-20-040</v>
      </c>
      <c r="V34" s="55">
        <f>IFERROR(VLOOKUP(Q34,[2]Sheet2!B:D,3,0),0)</f>
        <v>0</v>
      </c>
      <c r="W34" s="55"/>
      <c r="X34" s="55"/>
      <c r="Y34" s="55" t="str">
        <f t="shared" si="10"/>
        <v>QHP0A111030</v>
      </c>
      <c r="Z34" s="55"/>
      <c r="AA34">
        <f t="shared" si="8"/>
        <v>0</v>
      </c>
      <c r="AB34" s="60">
        <f t="shared" si="9"/>
        <v>0</v>
      </c>
      <c r="AC34" s="60"/>
      <c r="AD34" s="60"/>
      <c r="AE34" s="60"/>
      <c r="AF34" s="60"/>
      <c r="AG34" s="60"/>
      <c r="AH34" s="60"/>
      <c r="AJ34" t="s">
        <v>1484</v>
      </c>
      <c r="AK34">
        <v>3</v>
      </c>
      <c r="AL34" s="61" t="e">
        <f>SUMIFS([3]WFP!$I:$I,[3]WFP!$C:$C,$AJ34,[3]WFP!$D:$D,$AJ$16)</f>
        <v>#VALUE!</v>
      </c>
    </row>
    <row r="35" spans="1:38" outlineLevel="2">
      <c r="A35" s="132" t="s">
        <v>14</v>
      </c>
      <c r="B35" s="132" t="s">
        <v>15</v>
      </c>
      <c r="C35" s="134" t="s">
        <v>14</v>
      </c>
      <c r="D35" s="133" t="s">
        <v>1442</v>
      </c>
      <c r="E35" s="135" t="s">
        <v>18</v>
      </c>
      <c r="F35" s="135" t="s">
        <v>47</v>
      </c>
      <c r="G35" s="139" t="s">
        <v>94</v>
      </c>
      <c r="H35" s="139" t="s">
        <v>96</v>
      </c>
      <c r="I35" s="142" t="s">
        <v>726</v>
      </c>
      <c r="J35" s="154" t="s">
        <v>20</v>
      </c>
      <c r="K35" s="155">
        <v>11000</v>
      </c>
      <c r="L35" s="155">
        <v>20</v>
      </c>
      <c r="M35" s="157" t="s">
        <v>1477</v>
      </c>
      <c r="N35" s="158">
        <f>N34+10</f>
        <v>11040</v>
      </c>
      <c r="O35" s="159" t="s">
        <v>647</v>
      </c>
      <c r="P35" s="158" t="str">
        <f t="shared" si="7"/>
        <v>A120050</v>
      </c>
      <c r="Q35" s="160" t="s">
        <v>1485</v>
      </c>
      <c r="R35" s="160" t="s">
        <v>1066</v>
      </c>
      <c r="S35" s="158">
        <v>5</v>
      </c>
      <c r="T35" s="160"/>
      <c r="U35" s="55" t="str">
        <f t="shared" si="2"/>
        <v>QHP0-A1-20-050</v>
      </c>
      <c r="V35" s="55">
        <f>IFERROR(VLOOKUP(Q35,[2]Sheet2!B:D,3,0),0)</f>
        <v>0</v>
      </c>
      <c r="W35" s="55"/>
      <c r="X35" s="55"/>
      <c r="Y35" s="55" t="str">
        <f t="shared" si="10"/>
        <v>QHP0A111040</v>
      </c>
      <c r="Z35" s="55" t="s">
        <v>1486</v>
      </c>
      <c r="AA35">
        <f t="shared" si="8"/>
        <v>10</v>
      </c>
      <c r="AB35" s="60" t="e">
        <f t="shared" si="9"/>
        <v>#VALUE!</v>
      </c>
      <c r="AC35" s="60"/>
      <c r="AD35" s="60"/>
      <c r="AE35" s="60"/>
      <c r="AF35" s="60"/>
      <c r="AG35" s="60"/>
      <c r="AH35" s="60"/>
      <c r="AJ35" t="s">
        <v>1487</v>
      </c>
      <c r="AK35">
        <v>4</v>
      </c>
      <c r="AL35" s="61" t="e">
        <f>SUMIFS([3]WFP!$I:$I,[3]WFP!$C:$C,$AJ35,[3]WFP!$D:$D,$AJ$16)</f>
        <v>#VALUE!</v>
      </c>
    </row>
    <row r="36" spans="1:38" outlineLevel="2">
      <c r="A36" s="132" t="s">
        <v>14</v>
      </c>
      <c r="B36" s="132" t="s">
        <v>15</v>
      </c>
      <c r="C36" s="134" t="s">
        <v>14</v>
      </c>
      <c r="D36" s="133" t="s">
        <v>1442</v>
      </c>
      <c r="E36" s="135" t="s">
        <v>18</v>
      </c>
      <c r="F36" s="135" t="s">
        <v>47</v>
      </c>
      <c r="G36" s="139" t="s">
        <v>94</v>
      </c>
      <c r="H36" s="139" t="s">
        <v>96</v>
      </c>
      <c r="I36" s="142" t="s">
        <v>726</v>
      </c>
      <c r="J36" s="154" t="s">
        <v>20</v>
      </c>
      <c r="K36" s="155">
        <v>11000</v>
      </c>
      <c r="L36" s="155">
        <v>20</v>
      </c>
      <c r="M36" s="157" t="s">
        <v>1477</v>
      </c>
      <c r="N36" s="158">
        <f>N35+10</f>
        <v>11050</v>
      </c>
      <c r="O36" s="159" t="s">
        <v>648</v>
      </c>
      <c r="P36" s="158" t="str">
        <f t="shared" si="7"/>
        <v>A120060</v>
      </c>
      <c r="Q36" s="160" t="s">
        <v>1488</v>
      </c>
      <c r="R36" s="160" t="s">
        <v>1066</v>
      </c>
      <c r="S36" s="158">
        <v>5</v>
      </c>
      <c r="T36" s="160"/>
      <c r="U36" s="55" t="str">
        <f t="shared" si="2"/>
        <v>QHP0-A1-20-060</v>
      </c>
      <c r="V36" s="55">
        <f>IFERROR(VLOOKUP(Q36,[2]Sheet2!B:D,3,0),0)</f>
        <v>0</v>
      </c>
      <c r="W36" s="55"/>
      <c r="X36" s="55"/>
      <c r="Y36" s="55" t="str">
        <f t="shared" si="10"/>
        <v>QHP0A111050</v>
      </c>
      <c r="Z36" s="55"/>
      <c r="AA36">
        <f t="shared" si="8"/>
        <v>0</v>
      </c>
      <c r="AB36" s="60">
        <f t="shared" si="9"/>
        <v>0</v>
      </c>
      <c r="AC36" s="60"/>
      <c r="AD36" s="60"/>
      <c r="AE36" s="60"/>
      <c r="AF36" s="60"/>
      <c r="AG36" s="60"/>
      <c r="AH36" s="60"/>
      <c r="AJ36" t="s">
        <v>1458</v>
      </c>
      <c r="AK36">
        <v>7</v>
      </c>
      <c r="AL36" s="61" t="e">
        <f>SUMIFS([3]WFP!$I:$I,[3]WFP!$C:$C,$AJ36,[3]WFP!$D:$D,$AJ$16)</f>
        <v>#VALUE!</v>
      </c>
    </row>
    <row r="37" spans="1:38" outlineLevel="2">
      <c r="A37" s="132" t="s">
        <v>14</v>
      </c>
      <c r="B37" s="132" t="s">
        <v>15</v>
      </c>
      <c r="C37" s="134" t="s">
        <v>14</v>
      </c>
      <c r="D37" s="133" t="s">
        <v>1442</v>
      </c>
      <c r="E37" s="135" t="s">
        <v>18</v>
      </c>
      <c r="F37" s="135" t="s">
        <v>47</v>
      </c>
      <c r="G37" s="139" t="s">
        <v>94</v>
      </c>
      <c r="H37" s="139" t="s">
        <v>96</v>
      </c>
      <c r="I37" s="142" t="s">
        <v>726</v>
      </c>
      <c r="J37" s="154" t="s">
        <v>20</v>
      </c>
      <c r="K37" s="155">
        <v>12000</v>
      </c>
      <c r="L37" s="155">
        <v>30</v>
      </c>
      <c r="M37" s="157" t="s">
        <v>1489</v>
      </c>
      <c r="N37" s="155">
        <v>12000</v>
      </c>
      <c r="O37" s="156" t="s">
        <v>641</v>
      </c>
      <c r="P37" s="155" t="str">
        <f t="shared" si="7"/>
        <v>A130000</v>
      </c>
      <c r="Q37" s="157" t="s">
        <v>1489</v>
      </c>
      <c r="R37" s="157"/>
      <c r="S37" s="155">
        <v>4</v>
      </c>
      <c r="T37" s="157"/>
      <c r="U37" s="55" t="str">
        <f t="shared" si="2"/>
        <v>QHP0-A1-30-000</v>
      </c>
      <c r="V37" s="55">
        <f>IFERROR(VLOOKUP(Q37,[2]Sheet2!B:D,3,0),0)</f>
        <v>0</v>
      </c>
      <c r="W37" s="55"/>
      <c r="X37" s="55"/>
      <c r="Y37" s="55" t="str">
        <f t="shared" si="10"/>
        <v>QHP0A112000</v>
      </c>
      <c r="Z37" s="55"/>
      <c r="AA37">
        <f t="shared" si="8"/>
        <v>0</v>
      </c>
      <c r="AB37" s="60">
        <f t="shared" si="9"/>
        <v>0</v>
      </c>
      <c r="AC37" s="60"/>
      <c r="AD37" s="60"/>
      <c r="AE37" s="60"/>
      <c r="AF37" s="60"/>
      <c r="AG37" s="60"/>
      <c r="AH37" s="60"/>
      <c r="AJ37" t="s">
        <v>1466</v>
      </c>
      <c r="AK37">
        <v>11</v>
      </c>
      <c r="AL37" s="61" t="e">
        <f>SUMIFS([3]WFP!$I:$I,[3]WFP!$C:$C,$AJ37,[3]WFP!$D:$D,$AJ$16)</f>
        <v>#VALUE!</v>
      </c>
    </row>
    <row r="38" spans="1:38" outlineLevel="2">
      <c r="A38" s="132" t="s">
        <v>14</v>
      </c>
      <c r="B38" s="132" t="s">
        <v>15</v>
      </c>
      <c r="C38" s="134" t="s">
        <v>14</v>
      </c>
      <c r="D38" s="133" t="s">
        <v>1442</v>
      </c>
      <c r="E38" s="135" t="s">
        <v>18</v>
      </c>
      <c r="F38" s="135" t="s">
        <v>47</v>
      </c>
      <c r="G38" s="139" t="s">
        <v>94</v>
      </c>
      <c r="H38" s="139" t="s">
        <v>96</v>
      </c>
      <c r="I38" s="142" t="s">
        <v>726</v>
      </c>
      <c r="J38" s="154" t="s">
        <v>20</v>
      </c>
      <c r="K38" s="155">
        <v>12000</v>
      </c>
      <c r="L38" s="155">
        <v>30</v>
      </c>
      <c r="M38" s="157" t="s">
        <v>1489</v>
      </c>
      <c r="N38" s="158">
        <f>K37+10</f>
        <v>12010</v>
      </c>
      <c r="O38" s="159" t="s">
        <v>643</v>
      </c>
      <c r="P38" s="158" t="str">
        <f t="shared" si="7"/>
        <v>A130010</v>
      </c>
      <c r="Q38" s="160" t="s">
        <v>1490</v>
      </c>
      <c r="R38" s="160" t="s">
        <v>1491</v>
      </c>
      <c r="S38" s="158">
        <v>5</v>
      </c>
      <c r="T38" s="160"/>
      <c r="U38" s="55" t="str">
        <f t="shared" si="2"/>
        <v>QHP0-A1-30-010</v>
      </c>
      <c r="V38" s="55">
        <f>IFERROR(VLOOKUP(Q38,[2]Sheet2!B:D,3,0),0)</f>
        <v>0</v>
      </c>
      <c r="W38" s="55"/>
      <c r="X38" s="55"/>
      <c r="Y38" s="55" t="str">
        <f t="shared" si="10"/>
        <v>QHP0A112010</v>
      </c>
      <c r="Z38" s="55" t="s">
        <v>1463</v>
      </c>
      <c r="AA38">
        <f t="shared" si="8"/>
        <v>2</v>
      </c>
      <c r="AB38" s="60" t="e">
        <f t="shared" si="9"/>
        <v>#VALUE!</v>
      </c>
      <c r="AC38" s="60"/>
      <c r="AD38" s="60"/>
      <c r="AE38" s="60"/>
      <c r="AF38" s="60"/>
      <c r="AG38" s="60"/>
      <c r="AH38" s="60"/>
      <c r="AJ38" t="s">
        <v>1486</v>
      </c>
      <c r="AK38">
        <v>10</v>
      </c>
      <c r="AL38" s="61" t="e">
        <f>SUMIFS([3]WFP!$I:$I,[3]WFP!$C:$C,$AJ38,[3]WFP!$D:$D,$AJ$16)</f>
        <v>#VALUE!</v>
      </c>
    </row>
    <row r="39" spans="1:38" outlineLevel="2">
      <c r="A39" s="132" t="s">
        <v>14</v>
      </c>
      <c r="B39" s="132" t="s">
        <v>15</v>
      </c>
      <c r="C39" s="134" t="s">
        <v>14</v>
      </c>
      <c r="D39" s="133" t="s">
        <v>1442</v>
      </c>
      <c r="E39" s="135" t="s">
        <v>18</v>
      </c>
      <c r="F39" s="135" t="s">
        <v>47</v>
      </c>
      <c r="G39" s="139" t="s">
        <v>94</v>
      </c>
      <c r="H39" s="139" t="s">
        <v>96</v>
      </c>
      <c r="I39" s="142" t="s">
        <v>726</v>
      </c>
      <c r="J39" s="154" t="s">
        <v>20</v>
      </c>
      <c r="K39" s="155">
        <v>12000</v>
      </c>
      <c r="L39" s="155">
        <v>30</v>
      </c>
      <c r="M39" s="157" t="s">
        <v>1489</v>
      </c>
      <c r="N39" s="158">
        <f t="shared" ref="N39:N44" si="11">N38+10</f>
        <v>12020</v>
      </c>
      <c r="O39" s="159" t="s">
        <v>644</v>
      </c>
      <c r="P39" s="158" t="str">
        <f t="shared" si="7"/>
        <v>A130020</v>
      </c>
      <c r="Q39" s="160" t="s">
        <v>1492</v>
      </c>
      <c r="R39" s="160" t="s">
        <v>1493</v>
      </c>
      <c r="S39" s="158">
        <v>5</v>
      </c>
      <c r="T39" s="160"/>
      <c r="U39" s="55" t="str">
        <f t="shared" si="2"/>
        <v>QHP0-A1-30-020</v>
      </c>
      <c r="V39" s="55">
        <f>IFERROR(VLOOKUP(Q39,[2]Sheet2!B:D,3,0),0)</f>
        <v>0</v>
      </c>
      <c r="W39" s="55"/>
      <c r="X39" s="55"/>
      <c r="Y39" s="55" t="str">
        <f t="shared" si="10"/>
        <v>QHP0A112020</v>
      </c>
      <c r="Z39" s="55" t="s">
        <v>1484</v>
      </c>
      <c r="AA39">
        <f t="shared" si="8"/>
        <v>3</v>
      </c>
      <c r="AB39" s="60" t="e">
        <f t="shared" si="9"/>
        <v>#VALUE!</v>
      </c>
      <c r="AC39" s="60"/>
      <c r="AD39" s="60"/>
      <c r="AE39" s="60"/>
      <c r="AF39" s="60"/>
      <c r="AG39" s="60"/>
      <c r="AH39" s="60"/>
      <c r="AJ39" t="s">
        <v>1475</v>
      </c>
      <c r="AK39">
        <v>8</v>
      </c>
      <c r="AL39" s="61" t="e">
        <f>SUMIFS([3]WFP!$I:$I,[3]WFP!$C:$C,$AJ39,[3]WFP!$D:$D,$AJ$16)</f>
        <v>#VALUE!</v>
      </c>
    </row>
    <row r="40" spans="1:38" outlineLevel="2">
      <c r="A40" s="132" t="s">
        <v>14</v>
      </c>
      <c r="B40" s="132" t="s">
        <v>15</v>
      </c>
      <c r="C40" s="134" t="s">
        <v>14</v>
      </c>
      <c r="D40" s="133" t="s">
        <v>1442</v>
      </c>
      <c r="E40" s="135" t="s">
        <v>18</v>
      </c>
      <c r="F40" s="135" t="s">
        <v>47</v>
      </c>
      <c r="G40" s="139" t="s">
        <v>94</v>
      </c>
      <c r="H40" s="139" t="s">
        <v>96</v>
      </c>
      <c r="I40" s="142" t="s">
        <v>726</v>
      </c>
      <c r="J40" s="154" t="s">
        <v>20</v>
      </c>
      <c r="K40" s="155">
        <v>12000</v>
      </c>
      <c r="L40" s="155">
        <v>30</v>
      </c>
      <c r="M40" s="157" t="s">
        <v>1489</v>
      </c>
      <c r="N40" s="158">
        <f t="shared" si="11"/>
        <v>12030</v>
      </c>
      <c r="O40" s="159" t="s">
        <v>645</v>
      </c>
      <c r="P40" s="158" t="str">
        <f t="shared" si="7"/>
        <v>A130030</v>
      </c>
      <c r="Q40" s="160" t="s">
        <v>1494</v>
      </c>
      <c r="R40" s="160" t="s">
        <v>1495</v>
      </c>
      <c r="S40" s="158">
        <v>5</v>
      </c>
      <c r="T40" s="160"/>
      <c r="U40" s="55" t="str">
        <f t="shared" si="2"/>
        <v>QHP0-A1-30-030</v>
      </c>
      <c r="V40" s="55">
        <f>IFERROR(VLOOKUP(Q40,[2]Sheet2!B:D,3,0),0)</f>
        <v>0</v>
      </c>
      <c r="W40" s="55"/>
      <c r="X40" s="55"/>
      <c r="Y40" s="55" t="str">
        <f t="shared" si="10"/>
        <v>QHP0A112030</v>
      </c>
      <c r="Z40" s="55" t="s">
        <v>1496</v>
      </c>
      <c r="AA40">
        <f t="shared" si="8"/>
        <v>3</v>
      </c>
      <c r="AB40" s="60" t="e">
        <f t="shared" si="9"/>
        <v>#VALUE!</v>
      </c>
      <c r="AC40" s="60"/>
      <c r="AD40" s="60"/>
      <c r="AE40" s="60"/>
      <c r="AF40" s="60"/>
      <c r="AG40" s="60"/>
      <c r="AH40" s="60"/>
      <c r="AJ40" t="s">
        <v>1496</v>
      </c>
      <c r="AK40">
        <v>3</v>
      </c>
      <c r="AL40" s="61" t="e">
        <f>SUMIFS([3]WFP!$I:$I,[3]WFP!$C:$C,$AJ40,[3]WFP!$D:$D,$AJ$16)</f>
        <v>#VALUE!</v>
      </c>
    </row>
    <row r="41" spans="1:38" outlineLevel="2">
      <c r="A41" s="132" t="s">
        <v>14</v>
      </c>
      <c r="B41" s="132" t="s">
        <v>15</v>
      </c>
      <c r="C41" s="134" t="s">
        <v>14</v>
      </c>
      <c r="D41" s="133" t="s">
        <v>1442</v>
      </c>
      <c r="E41" s="135" t="s">
        <v>18</v>
      </c>
      <c r="F41" s="135" t="s">
        <v>47</v>
      </c>
      <c r="G41" s="139" t="s">
        <v>94</v>
      </c>
      <c r="H41" s="139" t="s">
        <v>96</v>
      </c>
      <c r="I41" s="142" t="s">
        <v>726</v>
      </c>
      <c r="J41" s="154" t="s">
        <v>20</v>
      </c>
      <c r="K41" s="155">
        <v>12000</v>
      </c>
      <c r="L41" s="155">
        <v>30</v>
      </c>
      <c r="M41" s="157" t="s">
        <v>1489</v>
      </c>
      <c r="N41" s="158">
        <f t="shared" si="11"/>
        <v>12040</v>
      </c>
      <c r="O41" s="159" t="s">
        <v>646</v>
      </c>
      <c r="P41" s="158" t="str">
        <f t="shared" si="7"/>
        <v>A130040</v>
      </c>
      <c r="Q41" s="160" t="s">
        <v>1497</v>
      </c>
      <c r="R41" s="160" t="s">
        <v>1498</v>
      </c>
      <c r="S41" s="158">
        <v>5</v>
      </c>
      <c r="T41" s="160"/>
      <c r="U41" s="55" t="str">
        <f t="shared" si="2"/>
        <v>QHP0-A1-30-040</v>
      </c>
      <c r="V41" s="55">
        <f>IFERROR(VLOOKUP(Q41,[2]Sheet2!B:D,3,0),0)</f>
        <v>0</v>
      </c>
      <c r="W41" s="55"/>
      <c r="X41" s="55"/>
      <c r="Y41" s="55" t="str">
        <f t="shared" si="10"/>
        <v>QHP0A112040</v>
      </c>
      <c r="Z41" s="55" t="s">
        <v>1499</v>
      </c>
      <c r="AA41">
        <f t="shared" si="8"/>
        <v>8</v>
      </c>
      <c r="AB41" s="60" t="e">
        <f t="shared" si="9"/>
        <v>#VALUE!</v>
      </c>
      <c r="AC41" s="60"/>
      <c r="AD41" s="60"/>
      <c r="AE41" s="60"/>
      <c r="AF41" s="60"/>
      <c r="AG41" s="60"/>
      <c r="AH41" s="60"/>
      <c r="AJ41" t="s">
        <v>231</v>
      </c>
      <c r="AK41">
        <v>1</v>
      </c>
      <c r="AL41" s="61" t="e">
        <f>SUMIFS([3]WFP!$I:$I,[3]WFP!$C:$C,$AJ41,[3]WFP!$D:$D,$AJ$16)</f>
        <v>#VALUE!</v>
      </c>
    </row>
    <row r="42" spans="1:38" outlineLevel="2">
      <c r="A42" s="132" t="s">
        <v>14</v>
      </c>
      <c r="B42" s="132" t="s">
        <v>15</v>
      </c>
      <c r="C42" s="134" t="s">
        <v>14</v>
      </c>
      <c r="D42" s="133" t="s">
        <v>1442</v>
      </c>
      <c r="E42" s="135" t="s">
        <v>18</v>
      </c>
      <c r="F42" s="135" t="s">
        <v>47</v>
      </c>
      <c r="G42" s="163" t="s">
        <v>94</v>
      </c>
      <c r="H42" s="154" t="s">
        <v>96</v>
      </c>
      <c r="I42" s="142" t="s">
        <v>726</v>
      </c>
      <c r="J42" s="154" t="s">
        <v>20</v>
      </c>
      <c r="K42" s="155">
        <v>12000</v>
      </c>
      <c r="L42" s="155">
        <v>30</v>
      </c>
      <c r="M42" s="157" t="s">
        <v>1489</v>
      </c>
      <c r="N42" s="158">
        <f t="shared" si="11"/>
        <v>12050</v>
      </c>
      <c r="O42" s="159" t="s">
        <v>647</v>
      </c>
      <c r="P42" s="158" t="str">
        <f t="shared" si="7"/>
        <v>A130050</v>
      </c>
      <c r="Q42" s="160" t="s">
        <v>71</v>
      </c>
      <c r="R42" s="160" t="s">
        <v>1500</v>
      </c>
      <c r="S42" s="158">
        <v>5</v>
      </c>
      <c r="T42" s="160"/>
      <c r="U42" s="55" t="str">
        <f t="shared" si="2"/>
        <v>QHP0-A1-30-050</v>
      </c>
      <c r="V42" s="55">
        <f>IFERROR(VLOOKUP(Q42,[2]Sheet2!B:D,3,0),0)</f>
        <v>0</v>
      </c>
      <c r="W42" s="55"/>
      <c r="X42" s="55"/>
      <c r="Y42" s="55" t="str">
        <f t="shared" si="10"/>
        <v>QHP0A112050</v>
      </c>
      <c r="Z42" s="55" t="s">
        <v>231</v>
      </c>
      <c r="AA42">
        <f t="shared" si="8"/>
        <v>1</v>
      </c>
      <c r="AB42" s="60" t="e">
        <f t="shared" si="9"/>
        <v>#VALUE!</v>
      </c>
      <c r="AC42" s="60"/>
      <c r="AD42" s="60"/>
      <c r="AE42" s="60"/>
      <c r="AF42" s="60"/>
      <c r="AG42" s="60"/>
      <c r="AH42" s="60"/>
      <c r="AJ42" t="s">
        <v>1499</v>
      </c>
      <c r="AK42">
        <v>8</v>
      </c>
      <c r="AL42" s="61" t="e">
        <f>SUMIFS([3]WFP!$I:$I,[3]WFP!$C:$C,$AJ42,[3]WFP!$D:$D,$AJ$16)</f>
        <v>#VALUE!</v>
      </c>
    </row>
    <row r="43" spans="1:38" outlineLevel="2">
      <c r="A43" s="132" t="s">
        <v>14</v>
      </c>
      <c r="B43" s="132" t="s">
        <v>15</v>
      </c>
      <c r="C43" s="134" t="s">
        <v>14</v>
      </c>
      <c r="D43" s="133" t="s">
        <v>1442</v>
      </c>
      <c r="E43" s="135" t="s">
        <v>18</v>
      </c>
      <c r="F43" s="135" t="s">
        <v>47</v>
      </c>
      <c r="G43" s="163" t="s">
        <v>94</v>
      </c>
      <c r="H43" s="154" t="s">
        <v>96</v>
      </c>
      <c r="I43" s="142" t="s">
        <v>726</v>
      </c>
      <c r="J43" s="154" t="s">
        <v>20</v>
      </c>
      <c r="K43" s="155">
        <v>12000</v>
      </c>
      <c r="L43" s="155">
        <v>30</v>
      </c>
      <c r="M43" s="157" t="s">
        <v>1489</v>
      </c>
      <c r="N43" s="158">
        <f t="shared" si="11"/>
        <v>12060</v>
      </c>
      <c r="O43" s="159" t="s">
        <v>648</v>
      </c>
      <c r="P43" s="158" t="str">
        <f t="shared" si="7"/>
        <v>A130060</v>
      </c>
      <c r="Q43" s="160" t="s">
        <v>1501</v>
      </c>
      <c r="R43" s="160" t="s">
        <v>1064</v>
      </c>
      <c r="S43" s="158">
        <v>5</v>
      </c>
      <c r="T43" s="160"/>
      <c r="U43" s="55" t="str">
        <f t="shared" si="2"/>
        <v>QHP0-A1-30-060</v>
      </c>
      <c r="V43" s="55">
        <f>IFERROR(VLOOKUP(Q43,[2]Sheet2!B:D,3,0),0)</f>
        <v>0</v>
      </c>
      <c r="W43" s="55"/>
      <c r="X43" s="55"/>
      <c r="Y43" s="55" t="str">
        <f t="shared" si="10"/>
        <v>QHP0A112060</v>
      </c>
      <c r="Z43" s="55" t="s">
        <v>1480</v>
      </c>
      <c r="AA43">
        <f t="shared" si="8"/>
        <v>5</v>
      </c>
      <c r="AB43" s="60" t="e">
        <f t="shared" si="9"/>
        <v>#VALUE!</v>
      </c>
      <c r="AC43" s="60"/>
      <c r="AD43" s="60"/>
      <c r="AE43" s="60"/>
      <c r="AF43" s="60"/>
      <c r="AG43" s="60"/>
      <c r="AH43" s="60"/>
    </row>
    <row r="44" spans="1:38" outlineLevel="2">
      <c r="A44" s="132" t="s">
        <v>14</v>
      </c>
      <c r="B44" s="132" t="s">
        <v>15</v>
      </c>
      <c r="C44" s="134" t="s">
        <v>14</v>
      </c>
      <c r="D44" s="133" t="s">
        <v>1442</v>
      </c>
      <c r="E44" s="135" t="s">
        <v>18</v>
      </c>
      <c r="F44" s="135" t="s">
        <v>47</v>
      </c>
      <c r="G44" s="163" t="s">
        <v>94</v>
      </c>
      <c r="H44" s="154" t="s">
        <v>96</v>
      </c>
      <c r="I44" s="142" t="s">
        <v>726</v>
      </c>
      <c r="J44" s="154" t="s">
        <v>20</v>
      </c>
      <c r="K44" s="155">
        <v>12000</v>
      </c>
      <c r="L44" s="155">
        <v>30</v>
      </c>
      <c r="M44" s="157" t="s">
        <v>1489</v>
      </c>
      <c r="N44" s="158">
        <f t="shared" si="11"/>
        <v>12070</v>
      </c>
      <c r="O44" s="159" t="s">
        <v>649</v>
      </c>
      <c r="P44" s="158" t="str">
        <f t="shared" si="7"/>
        <v>A130070</v>
      </c>
      <c r="Q44" s="160" t="s">
        <v>1502</v>
      </c>
      <c r="R44" s="160" t="s">
        <v>1503</v>
      </c>
      <c r="S44" s="158">
        <v>5</v>
      </c>
      <c r="T44" s="160"/>
      <c r="U44" s="55" t="str">
        <f t="shared" si="2"/>
        <v>QHP0-A1-30-070</v>
      </c>
      <c r="V44" s="55">
        <f>IFERROR(VLOOKUP(Q44,[2]Sheet2!B:D,3,0),0)</f>
        <v>0</v>
      </c>
      <c r="W44" s="55"/>
      <c r="X44" s="55"/>
      <c r="Y44" s="55" t="str">
        <f t="shared" si="10"/>
        <v>QHP0A112070</v>
      </c>
      <c r="Z44" s="55" t="s">
        <v>1448</v>
      </c>
      <c r="AA44">
        <f t="shared" si="8"/>
        <v>1</v>
      </c>
      <c r="AB44" s="60" t="e">
        <f t="shared" si="9"/>
        <v>#VALUE!</v>
      </c>
      <c r="AC44" s="60"/>
      <c r="AD44" s="60"/>
      <c r="AE44" s="60"/>
      <c r="AF44" s="60"/>
      <c r="AG44" s="60"/>
      <c r="AH44" s="60"/>
    </row>
    <row r="45" spans="1:38" outlineLevel="2">
      <c r="A45" s="132" t="s">
        <v>14</v>
      </c>
      <c r="B45" s="132" t="s">
        <v>15</v>
      </c>
      <c r="C45" s="134" t="s">
        <v>14</v>
      </c>
      <c r="D45" s="133" t="s">
        <v>1442</v>
      </c>
      <c r="E45" s="135" t="s">
        <v>18</v>
      </c>
      <c r="F45" s="135" t="s">
        <v>47</v>
      </c>
      <c r="G45" s="163" t="s">
        <v>94</v>
      </c>
      <c r="H45" s="154" t="s">
        <v>96</v>
      </c>
      <c r="I45" s="142" t="s">
        <v>726</v>
      </c>
      <c r="J45" s="154" t="s">
        <v>20</v>
      </c>
      <c r="K45" s="155">
        <v>13000</v>
      </c>
      <c r="L45" s="155">
        <v>40</v>
      </c>
      <c r="M45" s="157" t="s">
        <v>1504</v>
      </c>
      <c r="N45" s="155">
        <v>13000</v>
      </c>
      <c r="O45" s="156" t="s">
        <v>641</v>
      </c>
      <c r="P45" s="155" t="str">
        <f t="shared" si="7"/>
        <v>A140000</v>
      </c>
      <c r="Q45" s="157" t="s">
        <v>1504</v>
      </c>
      <c r="R45" s="155"/>
      <c r="S45" s="155">
        <v>4</v>
      </c>
      <c r="T45" s="155"/>
      <c r="U45" s="55" t="str">
        <f t="shared" si="2"/>
        <v>QHP0-A1-40-000</v>
      </c>
      <c r="V45" s="55">
        <f>IFERROR(VLOOKUP(Q45,[2]Sheet2!B:D,3,0),0)</f>
        <v>0</v>
      </c>
      <c r="W45" s="55"/>
      <c r="X45" s="55"/>
      <c r="Y45" s="55" t="str">
        <f t="shared" si="10"/>
        <v>QHP0A113000</v>
      </c>
      <c r="Z45" s="55"/>
      <c r="AA45">
        <f t="shared" si="8"/>
        <v>0</v>
      </c>
      <c r="AB45" s="60">
        <f t="shared" si="9"/>
        <v>0</v>
      </c>
      <c r="AC45" s="60"/>
      <c r="AD45" s="60"/>
      <c r="AE45" s="60"/>
      <c r="AF45" s="60"/>
      <c r="AG45" s="60"/>
      <c r="AH45" s="60"/>
    </row>
    <row r="46" spans="1:38" outlineLevel="2">
      <c r="A46" s="132" t="s">
        <v>14</v>
      </c>
      <c r="B46" s="132" t="s">
        <v>15</v>
      </c>
      <c r="C46" s="134" t="s">
        <v>14</v>
      </c>
      <c r="D46" s="133" t="s">
        <v>1442</v>
      </c>
      <c r="E46" s="135" t="s">
        <v>18</v>
      </c>
      <c r="F46" s="135" t="s">
        <v>47</v>
      </c>
      <c r="G46" s="163" t="s">
        <v>94</v>
      </c>
      <c r="H46" s="154" t="s">
        <v>96</v>
      </c>
      <c r="I46" s="142" t="s">
        <v>726</v>
      </c>
      <c r="J46" s="154" t="s">
        <v>20</v>
      </c>
      <c r="K46" s="155">
        <v>13000</v>
      </c>
      <c r="L46" s="155">
        <v>40</v>
      </c>
      <c r="M46" s="157" t="s">
        <v>1504</v>
      </c>
      <c r="N46" s="158">
        <f>K45+10</f>
        <v>13010</v>
      </c>
      <c r="O46" s="159" t="s">
        <v>643</v>
      </c>
      <c r="P46" s="158" t="str">
        <f t="shared" si="7"/>
        <v>A140010</v>
      </c>
      <c r="Q46" s="160" t="s">
        <v>1505</v>
      </c>
      <c r="R46" s="160" t="s">
        <v>1506</v>
      </c>
      <c r="S46" s="158">
        <v>5</v>
      </c>
      <c r="T46" s="160"/>
      <c r="U46" s="55" t="str">
        <f t="shared" si="2"/>
        <v>QHP0-A1-40-010</v>
      </c>
      <c r="V46" s="55">
        <f>IFERROR(VLOOKUP(Q46,[2]Sheet2!B:D,3,0),0)</f>
        <v>0</v>
      </c>
      <c r="W46" s="55"/>
      <c r="X46" s="55"/>
      <c r="Y46" s="55" t="str">
        <f t="shared" si="10"/>
        <v>QHP0A113010</v>
      </c>
      <c r="Z46" s="55" t="s">
        <v>47</v>
      </c>
      <c r="AA46">
        <f t="shared" si="8"/>
        <v>1</v>
      </c>
      <c r="AB46" s="60" t="e">
        <f t="shared" si="9"/>
        <v>#VALUE!</v>
      </c>
      <c r="AC46" s="60"/>
      <c r="AD46" s="60"/>
      <c r="AE46" s="60"/>
      <c r="AF46" s="60"/>
      <c r="AG46" s="60"/>
      <c r="AH46" s="60"/>
    </row>
    <row r="47" spans="1:38" outlineLevel="2">
      <c r="A47" s="132" t="s">
        <v>14</v>
      </c>
      <c r="B47" s="132" t="s">
        <v>15</v>
      </c>
      <c r="C47" s="134" t="s">
        <v>14</v>
      </c>
      <c r="D47" s="133" t="s">
        <v>1442</v>
      </c>
      <c r="E47" s="135" t="s">
        <v>18</v>
      </c>
      <c r="F47" s="135" t="s">
        <v>47</v>
      </c>
      <c r="G47" s="163" t="s">
        <v>94</v>
      </c>
      <c r="H47" s="154" t="s">
        <v>96</v>
      </c>
      <c r="I47" s="142" t="s">
        <v>726</v>
      </c>
      <c r="J47" s="154" t="s">
        <v>20</v>
      </c>
      <c r="K47" s="155">
        <v>13000</v>
      </c>
      <c r="L47" s="155">
        <v>40</v>
      </c>
      <c r="M47" s="157" t="s">
        <v>1504</v>
      </c>
      <c r="N47" s="158">
        <f>N46+10</f>
        <v>13020</v>
      </c>
      <c r="O47" s="159" t="s">
        <v>644</v>
      </c>
      <c r="P47" s="158" t="str">
        <f t="shared" si="7"/>
        <v>A140020</v>
      </c>
      <c r="Q47" s="160" t="s">
        <v>1507</v>
      </c>
      <c r="R47" s="160" t="s">
        <v>1506</v>
      </c>
      <c r="S47" s="158">
        <v>5</v>
      </c>
      <c r="T47" s="160"/>
      <c r="U47" s="55" t="str">
        <f t="shared" si="2"/>
        <v>QHP0-A1-40-020</v>
      </c>
      <c r="V47" s="55">
        <f>IFERROR(VLOOKUP(Q47,[2]Sheet2!B:D,3,0),0)</f>
        <v>0</v>
      </c>
      <c r="W47" s="55"/>
      <c r="X47" s="55"/>
      <c r="Y47" s="55" t="str">
        <f t="shared" si="10"/>
        <v>QHP0A113020</v>
      </c>
      <c r="Z47" s="55"/>
      <c r="AA47">
        <f t="shared" si="8"/>
        <v>0</v>
      </c>
      <c r="AB47" s="60">
        <f t="shared" si="9"/>
        <v>0</v>
      </c>
      <c r="AC47" s="60"/>
      <c r="AD47" s="60"/>
      <c r="AE47" s="60"/>
      <c r="AF47" s="60"/>
      <c r="AG47" s="60"/>
      <c r="AH47" s="60"/>
    </row>
    <row r="48" spans="1:38" outlineLevel="2">
      <c r="A48" s="132" t="s">
        <v>14</v>
      </c>
      <c r="B48" s="132" t="s">
        <v>15</v>
      </c>
      <c r="C48" s="134" t="s">
        <v>14</v>
      </c>
      <c r="D48" s="133" t="s">
        <v>1442</v>
      </c>
      <c r="E48" s="135" t="s">
        <v>18</v>
      </c>
      <c r="F48" s="135" t="s">
        <v>47</v>
      </c>
      <c r="G48" s="163" t="s">
        <v>94</v>
      </c>
      <c r="H48" s="154" t="s">
        <v>96</v>
      </c>
      <c r="I48" s="142" t="s">
        <v>726</v>
      </c>
      <c r="J48" s="154" t="s">
        <v>20</v>
      </c>
      <c r="K48" s="155">
        <v>14000</v>
      </c>
      <c r="L48" s="155">
        <v>50</v>
      </c>
      <c r="M48" s="157" t="s">
        <v>1508</v>
      </c>
      <c r="N48" s="155">
        <v>14000</v>
      </c>
      <c r="O48" s="156" t="s">
        <v>641</v>
      </c>
      <c r="P48" s="155" t="str">
        <f t="shared" si="7"/>
        <v>A150000</v>
      </c>
      <c r="Q48" s="157" t="s">
        <v>1508</v>
      </c>
      <c r="R48" s="155"/>
      <c r="S48" s="155">
        <v>4</v>
      </c>
      <c r="T48" s="155"/>
      <c r="U48" s="55" t="str">
        <f t="shared" si="2"/>
        <v>QHP0-A1-50-000</v>
      </c>
      <c r="V48" s="55">
        <f>IFERROR(VLOOKUP(Q48,[2]Sheet2!B:D,3,0),0)</f>
        <v>0</v>
      </c>
      <c r="W48" s="55"/>
      <c r="X48" s="55"/>
      <c r="Y48" s="55" t="str">
        <f t="shared" si="10"/>
        <v>QHP0A114000</v>
      </c>
      <c r="Z48" s="55"/>
      <c r="AA48">
        <f t="shared" si="8"/>
        <v>0</v>
      </c>
      <c r="AB48" s="60">
        <f t="shared" si="9"/>
        <v>0</v>
      </c>
      <c r="AC48" s="60"/>
      <c r="AD48" s="60"/>
      <c r="AE48" s="60"/>
      <c r="AF48" s="60"/>
      <c r="AG48" s="60"/>
      <c r="AH48" s="60"/>
    </row>
    <row r="49" spans="1:34" outlineLevel="2">
      <c r="A49" s="132" t="s">
        <v>14</v>
      </c>
      <c r="B49" s="132" t="s">
        <v>15</v>
      </c>
      <c r="C49" s="134" t="s">
        <v>14</v>
      </c>
      <c r="D49" s="133" t="s">
        <v>1442</v>
      </c>
      <c r="E49" s="135" t="s">
        <v>18</v>
      </c>
      <c r="F49" s="135" t="s">
        <v>47</v>
      </c>
      <c r="G49" s="163" t="s">
        <v>94</v>
      </c>
      <c r="H49" s="154" t="s">
        <v>96</v>
      </c>
      <c r="I49" s="142" t="s">
        <v>726</v>
      </c>
      <c r="J49" s="154" t="s">
        <v>20</v>
      </c>
      <c r="K49" s="155">
        <v>14000</v>
      </c>
      <c r="L49" s="155">
        <v>50</v>
      </c>
      <c r="M49" s="157" t="s">
        <v>1508</v>
      </c>
      <c r="N49" s="158">
        <f>K48+10</f>
        <v>14010</v>
      </c>
      <c r="O49" s="159" t="s">
        <v>643</v>
      </c>
      <c r="P49" s="158" t="str">
        <f t="shared" si="7"/>
        <v>A150010</v>
      </c>
      <c r="Q49" s="164" t="s">
        <v>63</v>
      </c>
      <c r="R49" s="160" t="s">
        <v>1509</v>
      </c>
      <c r="S49" s="158">
        <v>5</v>
      </c>
      <c r="T49" s="160"/>
      <c r="U49" s="55" t="str">
        <f t="shared" si="2"/>
        <v>QHP0-A1-50-010</v>
      </c>
      <c r="V49" s="55">
        <f>IFERROR(VLOOKUP(Q49,[2]Sheet2!B:D,3,0),0)</f>
        <v>0</v>
      </c>
      <c r="W49" s="55"/>
      <c r="X49" s="55"/>
      <c r="Y49" s="55" t="str">
        <f t="shared" si="10"/>
        <v>QHP0A114010</v>
      </c>
      <c r="Z49" s="55" t="s">
        <v>1455</v>
      </c>
      <c r="AA49">
        <f>SUMIFS($AK$16:$AK$42,$AJ$16:$AJ$42,$Z49)+AK28</f>
        <v>38</v>
      </c>
      <c r="AB49" s="60" t="e">
        <f>SUMIFS($AL$16:$AL$42,$AJ$16:$AJ$42,$Z49)+AL28</f>
        <v>#VALUE!</v>
      </c>
      <c r="AC49" s="60"/>
      <c r="AD49" s="60"/>
      <c r="AE49" s="60"/>
      <c r="AF49" s="60"/>
      <c r="AG49" s="60"/>
      <c r="AH49" s="60"/>
    </row>
    <row r="50" spans="1:34" outlineLevel="2">
      <c r="A50" s="132" t="s">
        <v>14</v>
      </c>
      <c r="B50" s="132" t="s">
        <v>15</v>
      </c>
      <c r="C50" s="134" t="s">
        <v>14</v>
      </c>
      <c r="D50" s="133" t="s">
        <v>1442</v>
      </c>
      <c r="E50" s="135" t="s">
        <v>18</v>
      </c>
      <c r="F50" s="135" t="s">
        <v>47</v>
      </c>
      <c r="G50" s="163" t="s">
        <v>94</v>
      </c>
      <c r="H50" s="154" t="s">
        <v>96</v>
      </c>
      <c r="I50" s="142" t="s">
        <v>726</v>
      </c>
      <c r="J50" s="154" t="s">
        <v>20</v>
      </c>
      <c r="K50" s="155">
        <v>14000</v>
      </c>
      <c r="L50" s="155">
        <v>50</v>
      </c>
      <c r="M50" s="157" t="s">
        <v>1508</v>
      </c>
      <c r="N50" s="158">
        <f t="shared" ref="N50:N56" si="12">N49+10</f>
        <v>14020</v>
      </c>
      <c r="O50" s="159" t="s">
        <v>644</v>
      </c>
      <c r="P50" s="158" t="str">
        <f t="shared" si="7"/>
        <v>A150020</v>
      </c>
      <c r="Q50" s="164" t="s">
        <v>1510</v>
      </c>
      <c r="R50" s="160" t="s">
        <v>1509</v>
      </c>
      <c r="S50" s="158">
        <v>5</v>
      </c>
      <c r="T50" s="160"/>
      <c r="U50" s="55" t="str">
        <f t="shared" si="2"/>
        <v>QHP0-A1-50-020</v>
      </c>
      <c r="V50" s="55">
        <f>IFERROR(VLOOKUP(Q50,[2]Sheet2!B:D,3,0),0)</f>
        <v>0</v>
      </c>
      <c r="W50" s="55"/>
      <c r="X50" s="55"/>
      <c r="Y50" s="55" t="str">
        <f t="shared" si="10"/>
        <v>QHP0A114020</v>
      </c>
      <c r="Z50" s="55"/>
      <c r="AA50">
        <f>SUMIFS($AK$16:$AK$42,$AJ$16:$AJ$42,$Z50)</f>
        <v>0</v>
      </c>
      <c r="AB50" s="60">
        <f>SUMIFS($AL$16:$AL$42,$AJ$16:$AJ$42,$Z50)</f>
        <v>0</v>
      </c>
      <c r="AC50" s="60"/>
      <c r="AD50" s="60"/>
      <c r="AE50" s="60"/>
      <c r="AF50" s="60"/>
      <c r="AG50" s="60"/>
      <c r="AH50" s="60"/>
    </row>
    <row r="51" spans="1:34" outlineLevel="2">
      <c r="A51" s="132" t="s">
        <v>14</v>
      </c>
      <c r="B51" s="132" t="s">
        <v>15</v>
      </c>
      <c r="C51" s="134" t="s">
        <v>14</v>
      </c>
      <c r="D51" s="133" t="s">
        <v>1442</v>
      </c>
      <c r="E51" s="135" t="s">
        <v>18</v>
      </c>
      <c r="F51" s="135" t="s">
        <v>47</v>
      </c>
      <c r="G51" s="163" t="s">
        <v>94</v>
      </c>
      <c r="H51" s="154" t="s">
        <v>96</v>
      </c>
      <c r="I51" s="142" t="s">
        <v>726</v>
      </c>
      <c r="J51" s="154" t="s">
        <v>20</v>
      </c>
      <c r="K51" s="155">
        <v>14000</v>
      </c>
      <c r="L51" s="155">
        <v>50</v>
      </c>
      <c r="M51" s="157" t="s">
        <v>1508</v>
      </c>
      <c r="N51" s="158">
        <f t="shared" si="12"/>
        <v>14030</v>
      </c>
      <c r="O51" s="159" t="s">
        <v>645</v>
      </c>
      <c r="P51" s="158" t="str">
        <f t="shared" si="7"/>
        <v>A150030</v>
      </c>
      <c r="Q51" s="160" t="s">
        <v>57</v>
      </c>
      <c r="R51" s="160" t="s">
        <v>1509</v>
      </c>
      <c r="S51" s="158">
        <v>5</v>
      </c>
      <c r="T51" s="160"/>
      <c r="U51" s="55" t="str">
        <f t="shared" si="2"/>
        <v>QHP0-A1-50-030</v>
      </c>
      <c r="V51" s="55">
        <f>IFERROR(VLOOKUP(#REF!,[2]Sheet2!B:D,3,0),0)</f>
        <v>0</v>
      </c>
      <c r="W51" s="55"/>
      <c r="X51" s="55"/>
      <c r="Y51" s="55" t="str">
        <f t="shared" si="10"/>
        <v>QHP0A114030</v>
      </c>
      <c r="Z51" s="55" t="s">
        <v>43</v>
      </c>
      <c r="AA51">
        <f>SUM(AK25:AK27)</f>
        <v>12</v>
      </c>
      <c r="AB51" s="60" t="e">
        <f>AL25+AL26+AL27</f>
        <v>#VALUE!</v>
      </c>
      <c r="AC51" s="60"/>
      <c r="AD51" s="60"/>
      <c r="AE51" s="60"/>
      <c r="AF51" s="60"/>
      <c r="AG51" s="60"/>
      <c r="AH51" s="60"/>
    </row>
    <row r="52" spans="1:34" outlineLevel="2">
      <c r="A52" s="132" t="s">
        <v>14</v>
      </c>
      <c r="B52" s="132" t="s">
        <v>15</v>
      </c>
      <c r="C52" s="134" t="s">
        <v>14</v>
      </c>
      <c r="D52" s="133" t="s">
        <v>1442</v>
      </c>
      <c r="E52" s="135" t="s">
        <v>18</v>
      </c>
      <c r="F52" s="135" t="s">
        <v>47</v>
      </c>
      <c r="G52" s="163" t="s">
        <v>94</v>
      </c>
      <c r="H52" s="154" t="s">
        <v>96</v>
      </c>
      <c r="I52" s="142" t="s">
        <v>726</v>
      </c>
      <c r="J52" s="154" t="s">
        <v>20</v>
      </c>
      <c r="K52" s="155">
        <v>14000</v>
      </c>
      <c r="L52" s="155">
        <v>50</v>
      </c>
      <c r="M52" s="157" t="s">
        <v>1508</v>
      </c>
      <c r="N52" s="158">
        <f t="shared" si="12"/>
        <v>14040</v>
      </c>
      <c r="O52" s="159" t="s">
        <v>646</v>
      </c>
      <c r="P52" s="158" t="str">
        <f t="shared" si="7"/>
        <v>A150040</v>
      </c>
      <c r="Q52" s="160" t="s">
        <v>1511</v>
      </c>
      <c r="R52" s="160" t="s">
        <v>1512</v>
      </c>
      <c r="S52" s="158">
        <v>5</v>
      </c>
      <c r="T52" s="160"/>
      <c r="U52" s="55" t="str">
        <f t="shared" si="2"/>
        <v>QHP0-A1-50-040</v>
      </c>
      <c r="V52" s="55">
        <f>IFERROR(VLOOKUP(Q51,[2]Sheet2!B:D,3,0),0)</f>
        <v>0</v>
      </c>
      <c r="W52" s="55"/>
      <c r="X52" s="55"/>
      <c r="Y52" s="55" t="str">
        <f t="shared" si="10"/>
        <v>QHP0A114040</v>
      </c>
      <c r="Z52" s="55"/>
      <c r="AA52">
        <f t="shared" ref="AA52:AA76" si="13">SUMIFS($AK$16:$AK$42,$AJ$16:$AJ$42,$Z52)</f>
        <v>0</v>
      </c>
      <c r="AB52" s="60">
        <f t="shared" ref="AB52:AB76" si="14">SUMIFS($AL$16:$AL$42,$AJ$16:$AJ$42,$Z52)</f>
        <v>0</v>
      </c>
      <c r="AC52" s="60"/>
      <c r="AD52" s="60"/>
      <c r="AE52" s="60"/>
      <c r="AF52" s="60"/>
      <c r="AG52" s="60"/>
      <c r="AH52" s="60"/>
    </row>
    <row r="53" spans="1:34" outlineLevel="2">
      <c r="A53" s="132" t="s">
        <v>14</v>
      </c>
      <c r="B53" s="132" t="s">
        <v>15</v>
      </c>
      <c r="C53" s="134" t="s">
        <v>14</v>
      </c>
      <c r="D53" s="133" t="s">
        <v>1442</v>
      </c>
      <c r="E53" s="135" t="s">
        <v>18</v>
      </c>
      <c r="F53" s="135" t="s">
        <v>47</v>
      </c>
      <c r="G53" s="163" t="s">
        <v>94</v>
      </c>
      <c r="H53" s="154" t="s">
        <v>96</v>
      </c>
      <c r="I53" s="142" t="s">
        <v>726</v>
      </c>
      <c r="J53" s="154" t="s">
        <v>20</v>
      </c>
      <c r="K53" s="155">
        <v>14000</v>
      </c>
      <c r="L53" s="155">
        <v>50</v>
      </c>
      <c r="M53" s="157" t="s">
        <v>1508</v>
      </c>
      <c r="N53" s="158">
        <f t="shared" si="12"/>
        <v>14050</v>
      </c>
      <c r="O53" s="159" t="s">
        <v>647</v>
      </c>
      <c r="P53" s="158" t="str">
        <f t="shared" si="7"/>
        <v>A150050</v>
      </c>
      <c r="Q53" s="160" t="s">
        <v>1513</v>
      </c>
      <c r="R53" s="160" t="s">
        <v>1514</v>
      </c>
      <c r="S53" s="158">
        <v>5</v>
      </c>
      <c r="T53" s="160"/>
      <c r="U53" s="55" t="str">
        <f t="shared" si="2"/>
        <v>QHP0-A1-50-050</v>
      </c>
      <c r="V53" s="55">
        <f>IFERROR(VLOOKUP(Q52,[2]Sheet2!B:D,3,0),0)</f>
        <v>0</v>
      </c>
      <c r="W53" s="55"/>
      <c r="X53" s="55"/>
      <c r="Y53" s="55" t="str">
        <f t="shared" si="10"/>
        <v>QHP0A114050</v>
      </c>
      <c r="Z53" s="55" t="s">
        <v>1487</v>
      </c>
      <c r="AA53">
        <f t="shared" si="13"/>
        <v>4</v>
      </c>
      <c r="AB53" s="60" t="e">
        <f t="shared" si="14"/>
        <v>#VALUE!</v>
      </c>
      <c r="AC53" s="60"/>
      <c r="AD53" s="60"/>
      <c r="AE53" s="60"/>
      <c r="AF53" s="60"/>
      <c r="AG53" s="60"/>
      <c r="AH53" s="60"/>
    </row>
    <row r="54" spans="1:34" outlineLevel="2">
      <c r="A54" s="132" t="s">
        <v>14</v>
      </c>
      <c r="B54" s="132" t="s">
        <v>15</v>
      </c>
      <c r="C54" s="134" t="s">
        <v>14</v>
      </c>
      <c r="D54" s="133" t="s">
        <v>1442</v>
      </c>
      <c r="E54" s="135" t="s">
        <v>18</v>
      </c>
      <c r="F54" s="135" t="s">
        <v>47</v>
      </c>
      <c r="G54" s="163" t="s">
        <v>94</v>
      </c>
      <c r="H54" s="154" t="s">
        <v>96</v>
      </c>
      <c r="I54" s="142" t="s">
        <v>726</v>
      </c>
      <c r="J54" s="154" t="s">
        <v>20</v>
      </c>
      <c r="K54" s="155">
        <v>14000</v>
      </c>
      <c r="L54" s="155">
        <v>50</v>
      </c>
      <c r="M54" s="157" t="s">
        <v>1508</v>
      </c>
      <c r="N54" s="158">
        <f t="shared" si="12"/>
        <v>14060</v>
      </c>
      <c r="O54" s="159" t="s">
        <v>648</v>
      </c>
      <c r="P54" s="158" t="str">
        <f t="shared" si="7"/>
        <v>A150060</v>
      </c>
      <c r="Q54" s="160" t="s">
        <v>1515</v>
      </c>
      <c r="R54" s="160" t="s">
        <v>1516</v>
      </c>
      <c r="S54" s="158">
        <v>5</v>
      </c>
      <c r="T54" s="160"/>
      <c r="U54" s="55" t="str">
        <f t="shared" si="2"/>
        <v>QHP0-A1-50-060</v>
      </c>
      <c r="V54" s="55">
        <f>IFERROR(VLOOKUP(Q53,[2]Sheet2!B:D,3,0),0)</f>
        <v>0</v>
      </c>
      <c r="W54" s="55"/>
      <c r="X54" s="55"/>
      <c r="Y54" s="55" t="str">
        <f t="shared" si="10"/>
        <v>QHP0A114060</v>
      </c>
      <c r="Z54" s="55" t="s">
        <v>209</v>
      </c>
      <c r="AA54">
        <f t="shared" si="13"/>
        <v>3</v>
      </c>
      <c r="AB54" s="60" t="e">
        <f t="shared" si="14"/>
        <v>#VALUE!</v>
      </c>
      <c r="AC54" s="60"/>
      <c r="AD54" s="60"/>
      <c r="AE54" s="60"/>
      <c r="AF54" s="60"/>
      <c r="AG54" s="60"/>
      <c r="AH54" s="60"/>
    </row>
    <row r="55" spans="1:34" outlineLevel="2">
      <c r="A55" s="132" t="s">
        <v>14</v>
      </c>
      <c r="B55" s="132" t="s">
        <v>15</v>
      </c>
      <c r="C55" s="134" t="s">
        <v>14</v>
      </c>
      <c r="D55" s="133" t="s">
        <v>1442</v>
      </c>
      <c r="E55" s="135" t="s">
        <v>18</v>
      </c>
      <c r="F55" s="135" t="s">
        <v>47</v>
      </c>
      <c r="G55" s="163" t="s">
        <v>94</v>
      </c>
      <c r="H55" s="154" t="s">
        <v>96</v>
      </c>
      <c r="I55" s="142" t="s">
        <v>726</v>
      </c>
      <c r="J55" s="154" t="s">
        <v>20</v>
      </c>
      <c r="K55" s="155">
        <v>14000</v>
      </c>
      <c r="L55" s="155">
        <v>50</v>
      </c>
      <c r="M55" s="157" t="s">
        <v>1508</v>
      </c>
      <c r="N55" s="158">
        <f t="shared" si="12"/>
        <v>14070</v>
      </c>
      <c r="O55" s="159" t="s">
        <v>649</v>
      </c>
      <c r="P55" s="158" t="str">
        <f t="shared" si="7"/>
        <v>A150070</v>
      </c>
      <c r="Q55" s="164" t="s">
        <v>1517</v>
      </c>
      <c r="R55" s="160" t="s">
        <v>1516</v>
      </c>
      <c r="S55" s="158">
        <v>5</v>
      </c>
      <c r="T55" s="160"/>
      <c r="U55" s="55" t="str">
        <f t="shared" si="2"/>
        <v>QHP0-A1-50-070</v>
      </c>
      <c r="V55" s="55">
        <f>IFERROR(VLOOKUP(Q54,[2]Sheet2!B:D,3,0),0)</f>
        <v>0</v>
      </c>
      <c r="W55" s="55"/>
      <c r="X55" s="55"/>
      <c r="Y55" s="55" t="str">
        <f t="shared" si="10"/>
        <v>QHP0A114070</v>
      </c>
      <c r="Z55" s="55" t="s">
        <v>1478</v>
      </c>
      <c r="AA55">
        <f t="shared" si="13"/>
        <v>9</v>
      </c>
      <c r="AB55" s="60" t="e">
        <f t="shared" si="14"/>
        <v>#VALUE!</v>
      </c>
      <c r="AC55" s="60"/>
      <c r="AD55" s="60"/>
      <c r="AE55" s="60"/>
      <c r="AF55" s="60"/>
      <c r="AG55" s="60"/>
      <c r="AH55" s="60"/>
    </row>
    <row r="56" spans="1:34" outlineLevel="2">
      <c r="A56" s="132" t="s">
        <v>14</v>
      </c>
      <c r="B56" s="132" t="s">
        <v>15</v>
      </c>
      <c r="C56" s="134" t="s">
        <v>14</v>
      </c>
      <c r="D56" s="133" t="s">
        <v>1442</v>
      </c>
      <c r="E56" s="135" t="s">
        <v>18</v>
      </c>
      <c r="F56" s="135" t="s">
        <v>47</v>
      </c>
      <c r="G56" s="163" t="s">
        <v>94</v>
      </c>
      <c r="H56" s="154" t="s">
        <v>96</v>
      </c>
      <c r="I56" s="142" t="s">
        <v>726</v>
      </c>
      <c r="J56" s="154" t="s">
        <v>20</v>
      </c>
      <c r="K56" s="155">
        <v>14000</v>
      </c>
      <c r="L56" s="155">
        <v>50</v>
      </c>
      <c r="M56" s="157" t="s">
        <v>1508</v>
      </c>
      <c r="N56" s="158">
        <f t="shared" si="12"/>
        <v>14080</v>
      </c>
      <c r="O56" s="159" t="s">
        <v>650</v>
      </c>
      <c r="P56" s="158" t="str">
        <f t="shared" ref="P56:P76" si="15">I56&amp;L56&amp;O56</f>
        <v>A150080</v>
      </c>
      <c r="Q56" s="164" t="s">
        <v>1518</v>
      </c>
      <c r="R56" s="160" t="s">
        <v>1519</v>
      </c>
      <c r="S56" s="158">
        <v>5</v>
      </c>
      <c r="T56" s="160"/>
      <c r="U56" s="55" t="str">
        <f t="shared" si="2"/>
        <v>QHP0-A1-50-080</v>
      </c>
      <c r="V56" s="55">
        <f>IFERROR(VLOOKUP(Q55,[2]Sheet2!B:D,3,0),0)</f>
        <v>0</v>
      </c>
      <c r="W56" s="55"/>
      <c r="X56" s="55"/>
      <c r="Y56" s="55" t="str">
        <f t="shared" si="10"/>
        <v>QHP0A114080</v>
      </c>
      <c r="Z56" s="55"/>
      <c r="AA56">
        <f t="shared" si="13"/>
        <v>0</v>
      </c>
      <c r="AB56" s="60">
        <f t="shared" si="14"/>
        <v>0</v>
      </c>
      <c r="AC56" s="60"/>
      <c r="AD56" s="60"/>
      <c r="AE56" s="60"/>
      <c r="AF56" s="60"/>
      <c r="AG56" s="60"/>
      <c r="AH56" s="60"/>
    </row>
    <row r="57" spans="1:34" outlineLevel="2">
      <c r="A57" s="132" t="s">
        <v>14</v>
      </c>
      <c r="B57" s="132" t="s">
        <v>15</v>
      </c>
      <c r="C57" s="134" t="s">
        <v>14</v>
      </c>
      <c r="D57" s="133" t="s">
        <v>1442</v>
      </c>
      <c r="E57" s="135" t="s">
        <v>18</v>
      </c>
      <c r="F57" s="135" t="s">
        <v>47</v>
      </c>
      <c r="G57" s="163" t="s">
        <v>94</v>
      </c>
      <c r="H57" s="154" t="s">
        <v>96</v>
      </c>
      <c r="I57" s="142" t="s">
        <v>726</v>
      </c>
      <c r="J57" s="154" t="s">
        <v>20</v>
      </c>
      <c r="K57" s="155">
        <v>15000</v>
      </c>
      <c r="L57" s="155">
        <v>60</v>
      </c>
      <c r="M57" s="157" t="s">
        <v>1520</v>
      </c>
      <c r="N57" s="155"/>
      <c r="O57" s="156" t="s">
        <v>641</v>
      </c>
      <c r="P57" s="155" t="str">
        <f t="shared" si="15"/>
        <v>A160000</v>
      </c>
      <c r="Q57" s="157" t="s">
        <v>1520</v>
      </c>
      <c r="R57" s="157"/>
      <c r="S57" s="155">
        <v>4</v>
      </c>
      <c r="T57" s="157"/>
      <c r="U57" s="55" t="str">
        <f t="shared" si="2"/>
        <v>QHP0-A1-60-000</v>
      </c>
      <c r="V57" s="55">
        <f>IFERROR(VLOOKUP(Q57,[2]Sheet2!B:D,3,0),0)</f>
        <v>0</v>
      </c>
      <c r="W57" s="55"/>
      <c r="X57" s="55"/>
      <c r="Y57" s="55" t="str">
        <f t="shared" si="10"/>
        <v>QHP0A1</v>
      </c>
      <c r="Z57" s="55"/>
      <c r="AA57">
        <f t="shared" si="13"/>
        <v>0</v>
      </c>
      <c r="AB57" s="60">
        <f t="shared" si="14"/>
        <v>0</v>
      </c>
      <c r="AC57" s="60"/>
      <c r="AD57" s="60"/>
      <c r="AE57" s="60"/>
      <c r="AF57" s="60"/>
      <c r="AG57" s="60"/>
      <c r="AH57" s="60"/>
    </row>
    <row r="58" spans="1:34" outlineLevel="2">
      <c r="A58" s="132" t="s">
        <v>14</v>
      </c>
      <c r="B58" s="132" t="s">
        <v>15</v>
      </c>
      <c r="C58" s="134" t="s">
        <v>14</v>
      </c>
      <c r="D58" s="133" t="s">
        <v>1442</v>
      </c>
      <c r="E58" s="135" t="s">
        <v>18</v>
      </c>
      <c r="F58" s="135" t="s">
        <v>47</v>
      </c>
      <c r="G58" s="163" t="s">
        <v>94</v>
      </c>
      <c r="H58" s="154" t="s">
        <v>96</v>
      </c>
      <c r="I58" s="142" t="s">
        <v>726</v>
      </c>
      <c r="J58" s="154" t="s">
        <v>20</v>
      </c>
      <c r="K58" s="155">
        <v>15000</v>
      </c>
      <c r="L58" s="155">
        <v>60</v>
      </c>
      <c r="M58" s="157" t="s">
        <v>1520</v>
      </c>
      <c r="N58" s="158">
        <f>K57+10</f>
        <v>15010</v>
      </c>
      <c r="O58" s="159" t="s">
        <v>643</v>
      </c>
      <c r="P58" s="158" t="str">
        <f t="shared" si="15"/>
        <v>A160010</v>
      </c>
      <c r="Q58" s="160" t="s">
        <v>1521</v>
      </c>
      <c r="R58" s="160" t="s">
        <v>1522</v>
      </c>
      <c r="S58" s="158">
        <v>5</v>
      </c>
      <c r="T58" s="160"/>
      <c r="U58" s="55" t="str">
        <f t="shared" si="2"/>
        <v>QHP0-A1-60-010</v>
      </c>
      <c r="V58" s="55">
        <f>IFERROR(VLOOKUP(Q58,[2]Sheet2!B:D,3,0),0)</f>
        <v>0</v>
      </c>
      <c r="W58" s="55"/>
      <c r="X58" s="55"/>
      <c r="Y58" s="55" t="str">
        <f t="shared" si="10"/>
        <v>QHP0A115010</v>
      </c>
      <c r="Z58" s="55" t="s">
        <v>1450</v>
      </c>
      <c r="AA58">
        <f t="shared" si="13"/>
        <v>2</v>
      </c>
      <c r="AB58" s="60" t="e">
        <f t="shared" si="14"/>
        <v>#VALUE!</v>
      </c>
      <c r="AC58" s="60"/>
      <c r="AD58" s="60"/>
      <c r="AE58" s="60"/>
      <c r="AF58" s="60"/>
      <c r="AG58" s="60"/>
      <c r="AH58" s="60"/>
    </row>
    <row r="59" spans="1:34" outlineLevel="2">
      <c r="A59" s="132" t="s">
        <v>14</v>
      </c>
      <c r="B59" s="132" t="s">
        <v>15</v>
      </c>
      <c r="C59" s="134" t="s">
        <v>14</v>
      </c>
      <c r="D59" s="133" t="s">
        <v>1442</v>
      </c>
      <c r="E59" s="135" t="s">
        <v>18</v>
      </c>
      <c r="F59" s="135" t="s">
        <v>47</v>
      </c>
      <c r="G59" s="163" t="s">
        <v>94</v>
      </c>
      <c r="H59" s="154" t="s">
        <v>96</v>
      </c>
      <c r="I59" s="142" t="s">
        <v>726</v>
      </c>
      <c r="J59" s="154" t="s">
        <v>20</v>
      </c>
      <c r="K59" s="155">
        <v>15000</v>
      </c>
      <c r="L59" s="155">
        <v>60</v>
      </c>
      <c r="M59" s="157" t="s">
        <v>1520</v>
      </c>
      <c r="N59" s="158">
        <f>N58+10</f>
        <v>15020</v>
      </c>
      <c r="O59" s="159" t="s">
        <v>644</v>
      </c>
      <c r="P59" s="158" t="str">
        <f t="shared" si="15"/>
        <v>A160020</v>
      </c>
      <c r="Q59" s="160" t="s">
        <v>1523</v>
      </c>
      <c r="R59" s="160" t="s">
        <v>1522</v>
      </c>
      <c r="S59" s="158">
        <v>5</v>
      </c>
      <c r="T59" s="160"/>
      <c r="U59" s="55" t="str">
        <f t="shared" si="2"/>
        <v>QHP0-A1-60-020</v>
      </c>
      <c r="V59" s="55">
        <f>IFERROR(VLOOKUP(Q59,[2]Sheet2!B:D,3,0),0)</f>
        <v>0</v>
      </c>
      <c r="W59" s="55"/>
      <c r="X59" s="55"/>
      <c r="Y59" s="55" t="str">
        <f t="shared" si="10"/>
        <v>QHP0A115020</v>
      </c>
      <c r="Z59" s="55"/>
      <c r="AA59">
        <f t="shared" si="13"/>
        <v>0</v>
      </c>
      <c r="AB59" s="60">
        <f t="shared" si="14"/>
        <v>0</v>
      </c>
      <c r="AC59" s="60"/>
      <c r="AD59" s="60"/>
      <c r="AE59" s="60"/>
      <c r="AF59" s="60"/>
      <c r="AG59" s="60"/>
      <c r="AH59" s="60"/>
    </row>
    <row r="60" spans="1:34" outlineLevel="2">
      <c r="A60" s="132" t="s">
        <v>14</v>
      </c>
      <c r="B60" s="132" t="s">
        <v>15</v>
      </c>
      <c r="C60" s="134" t="s">
        <v>14</v>
      </c>
      <c r="D60" s="133" t="s">
        <v>1442</v>
      </c>
      <c r="E60" s="135" t="s">
        <v>18</v>
      </c>
      <c r="F60" s="135" t="s">
        <v>47</v>
      </c>
      <c r="G60" s="163" t="s">
        <v>94</v>
      </c>
      <c r="H60" s="154" t="s">
        <v>96</v>
      </c>
      <c r="I60" s="142" t="s">
        <v>726</v>
      </c>
      <c r="J60" s="154" t="s">
        <v>20</v>
      </c>
      <c r="K60" s="155">
        <v>17000</v>
      </c>
      <c r="L60" s="155">
        <v>70</v>
      </c>
      <c r="M60" s="157" t="s">
        <v>65</v>
      </c>
      <c r="N60" s="155">
        <v>17000</v>
      </c>
      <c r="O60" s="156" t="s">
        <v>641</v>
      </c>
      <c r="P60" s="155" t="str">
        <f t="shared" si="15"/>
        <v>A170000</v>
      </c>
      <c r="Q60" s="157" t="s">
        <v>65</v>
      </c>
      <c r="R60" s="157"/>
      <c r="S60" s="155">
        <v>4</v>
      </c>
      <c r="T60" s="157"/>
      <c r="U60" s="55" t="str">
        <f t="shared" si="2"/>
        <v>QHP0-A1-70-000</v>
      </c>
      <c r="V60" s="55">
        <f>IFERROR(VLOOKUP(Q60,[2]Sheet2!B:D,3,0),0)</f>
        <v>0</v>
      </c>
      <c r="W60" s="55"/>
      <c r="X60" s="55"/>
      <c r="Y60" s="55" t="str">
        <f t="shared" ref="Y60:Y76" si="16">CONCATENATE(C60,E60,I60,N60)</f>
        <v>QHP0A117000</v>
      </c>
      <c r="Z60" s="55"/>
      <c r="AA60">
        <f t="shared" si="13"/>
        <v>0</v>
      </c>
      <c r="AB60" s="60">
        <f t="shared" si="14"/>
        <v>0</v>
      </c>
      <c r="AC60" s="60"/>
      <c r="AD60" s="60"/>
      <c r="AE60" s="60"/>
      <c r="AF60" s="60"/>
      <c r="AG60" s="60"/>
      <c r="AH60" s="60"/>
    </row>
    <row r="61" spans="1:34" outlineLevel="2">
      <c r="A61" s="132" t="s">
        <v>14</v>
      </c>
      <c r="B61" s="132" t="s">
        <v>15</v>
      </c>
      <c r="C61" s="134" t="s">
        <v>14</v>
      </c>
      <c r="D61" s="133" t="s">
        <v>1442</v>
      </c>
      <c r="E61" s="135" t="s">
        <v>18</v>
      </c>
      <c r="F61" s="135" t="s">
        <v>47</v>
      </c>
      <c r="G61" s="163" t="s">
        <v>94</v>
      </c>
      <c r="H61" s="154" t="s">
        <v>96</v>
      </c>
      <c r="I61" s="142" t="s">
        <v>726</v>
      </c>
      <c r="J61" s="154" t="s">
        <v>20</v>
      </c>
      <c r="K61" s="155">
        <v>17000</v>
      </c>
      <c r="L61" s="155">
        <v>70</v>
      </c>
      <c r="M61" s="157" t="s">
        <v>65</v>
      </c>
      <c r="N61" s="158">
        <f>K60+10</f>
        <v>17010</v>
      </c>
      <c r="O61" s="159" t="s">
        <v>643</v>
      </c>
      <c r="P61" s="158" t="str">
        <f t="shared" si="15"/>
        <v>A170010</v>
      </c>
      <c r="Q61" s="160" t="s">
        <v>265</v>
      </c>
      <c r="R61" s="160" t="s">
        <v>1141</v>
      </c>
      <c r="S61" s="158">
        <v>5</v>
      </c>
      <c r="T61" s="160"/>
      <c r="U61" s="55" t="str">
        <f t="shared" si="2"/>
        <v>QHP0-A1-70-010</v>
      </c>
      <c r="V61" s="55">
        <f>IFERROR(VLOOKUP(Q61,[2]Sheet2!B:D,3,0),0)</f>
        <v>1009</v>
      </c>
      <c r="W61" s="55"/>
      <c r="X61" s="55"/>
      <c r="Y61" s="55" t="str">
        <f t="shared" si="16"/>
        <v>QHP0A117010</v>
      </c>
      <c r="Z61" s="55"/>
      <c r="AA61">
        <f t="shared" si="13"/>
        <v>0</v>
      </c>
      <c r="AB61" s="60">
        <f t="shared" si="14"/>
        <v>0</v>
      </c>
      <c r="AC61" s="60"/>
      <c r="AD61" s="60"/>
      <c r="AE61" s="60"/>
      <c r="AF61" s="60"/>
      <c r="AG61" s="60"/>
      <c r="AH61" s="60"/>
    </row>
    <row r="62" spans="1:34" outlineLevel="2">
      <c r="A62" s="132" t="s">
        <v>14</v>
      </c>
      <c r="B62" s="132" t="s">
        <v>15</v>
      </c>
      <c r="C62" s="134" t="s">
        <v>14</v>
      </c>
      <c r="D62" s="133" t="s">
        <v>1442</v>
      </c>
      <c r="E62" s="135" t="s">
        <v>18</v>
      </c>
      <c r="F62" s="135" t="s">
        <v>47</v>
      </c>
      <c r="G62" s="163" t="s">
        <v>94</v>
      </c>
      <c r="H62" s="154" t="s">
        <v>96</v>
      </c>
      <c r="I62" s="142" t="s">
        <v>726</v>
      </c>
      <c r="J62" s="154" t="s">
        <v>20</v>
      </c>
      <c r="K62" s="155">
        <v>17000</v>
      </c>
      <c r="L62" s="155">
        <v>70</v>
      </c>
      <c r="M62" s="157" t="s">
        <v>65</v>
      </c>
      <c r="N62" s="158">
        <f t="shared" ref="N62:N70" si="17">N61+10</f>
        <v>17020</v>
      </c>
      <c r="O62" s="159" t="s">
        <v>644</v>
      </c>
      <c r="P62" s="158" t="str">
        <f t="shared" si="15"/>
        <v>A170020</v>
      </c>
      <c r="Q62" s="160" t="s">
        <v>273</v>
      </c>
      <c r="R62" s="160" t="s">
        <v>1141</v>
      </c>
      <c r="S62" s="158">
        <v>5</v>
      </c>
      <c r="T62" s="160"/>
      <c r="U62" s="55" t="str">
        <f t="shared" si="2"/>
        <v>QHP0-A1-70-020</v>
      </c>
      <c r="V62" s="55">
        <f>IFERROR(VLOOKUP(Q68,[2]Sheet2!B:D,3,0),0)</f>
        <v>0</v>
      </c>
      <c r="W62" s="55"/>
      <c r="X62" s="55"/>
      <c r="Y62" s="55" t="str">
        <f t="shared" si="16"/>
        <v>QHP0A117020</v>
      </c>
      <c r="Z62" s="55"/>
      <c r="AA62">
        <f t="shared" si="13"/>
        <v>0</v>
      </c>
      <c r="AB62" s="54">
        <f t="shared" si="14"/>
        <v>0</v>
      </c>
      <c r="AC62" s="54"/>
      <c r="AD62" s="54"/>
      <c r="AE62" s="54"/>
      <c r="AF62" s="54"/>
      <c r="AG62" s="54"/>
      <c r="AH62" s="54"/>
    </row>
    <row r="63" spans="1:34" outlineLevel="2">
      <c r="A63" s="132" t="s">
        <v>14</v>
      </c>
      <c r="B63" s="132" t="s">
        <v>15</v>
      </c>
      <c r="C63" s="134" t="s">
        <v>14</v>
      </c>
      <c r="D63" s="133" t="s">
        <v>1442</v>
      </c>
      <c r="E63" s="135" t="s">
        <v>18</v>
      </c>
      <c r="F63" s="135" t="s">
        <v>47</v>
      </c>
      <c r="G63" s="163" t="s">
        <v>94</v>
      </c>
      <c r="H63" s="154" t="s">
        <v>96</v>
      </c>
      <c r="I63" s="142" t="s">
        <v>726</v>
      </c>
      <c r="J63" s="154" t="s">
        <v>20</v>
      </c>
      <c r="K63" s="155">
        <v>17000</v>
      </c>
      <c r="L63" s="155">
        <v>70</v>
      </c>
      <c r="M63" s="157" t="s">
        <v>65</v>
      </c>
      <c r="N63" s="158">
        <f t="shared" si="17"/>
        <v>17030</v>
      </c>
      <c r="O63" s="159" t="s">
        <v>645</v>
      </c>
      <c r="P63" s="158" t="str">
        <f t="shared" si="15"/>
        <v>A170030</v>
      </c>
      <c r="Q63" s="160" t="s">
        <v>303</v>
      </c>
      <c r="R63" s="160" t="s">
        <v>1141</v>
      </c>
      <c r="S63" s="158">
        <v>5</v>
      </c>
      <c r="T63" s="160"/>
      <c r="U63" s="55" t="str">
        <f t="shared" si="2"/>
        <v>QHP0-A1-70-030</v>
      </c>
      <c r="V63" s="55">
        <f>IFERROR(VLOOKUP(Q62,[2]Sheet2!B:D,3,0),0)</f>
        <v>1012</v>
      </c>
      <c r="W63" s="55"/>
      <c r="X63" s="55"/>
      <c r="Y63" s="55" t="str">
        <f t="shared" si="16"/>
        <v>QHP0A117030</v>
      </c>
      <c r="Z63" s="55"/>
      <c r="AA63">
        <f t="shared" si="13"/>
        <v>0</v>
      </c>
      <c r="AB63" s="54">
        <f t="shared" si="14"/>
        <v>0</v>
      </c>
      <c r="AC63" s="54"/>
      <c r="AD63" s="54"/>
      <c r="AE63" s="54"/>
      <c r="AF63" s="54"/>
      <c r="AG63" s="54"/>
      <c r="AH63" s="54"/>
    </row>
    <row r="64" spans="1:34" outlineLevel="2">
      <c r="A64" s="132" t="s">
        <v>14</v>
      </c>
      <c r="B64" s="132" t="s">
        <v>15</v>
      </c>
      <c r="C64" s="134" t="s">
        <v>14</v>
      </c>
      <c r="D64" s="133" t="s">
        <v>1442</v>
      </c>
      <c r="E64" s="135" t="s">
        <v>18</v>
      </c>
      <c r="F64" s="135" t="s">
        <v>47</v>
      </c>
      <c r="G64" s="163" t="s">
        <v>94</v>
      </c>
      <c r="H64" s="154" t="s">
        <v>96</v>
      </c>
      <c r="I64" s="142" t="s">
        <v>726</v>
      </c>
      <c r="J64" s="154" t="s">
        <v>20</v>
      </c>
      <c r="K64" s="155">
        <v>17000</v>
      </c>
      <c r="L64" s="155">
        <v>70</v>
      </c>
      <c r="M64" s="157" t="s">
        <v>65</v>
      </c>
      <c r="N64" s="158">
        <f t="shared" si="17"/>
        <v>17040</v>
      </c>
      <c r="O64" s="159" t="s">
        <v>646</v>
      </c>
      <c r="P64" s="158" t="str">
        <f t="shared" si="15"/>
        <v>A170040</v>
      </c>
      <c r="Q64" s="160" t="s">
        <v>268</v>
      </c>
      <c r="R64" s="160" t="s">
        <v>1141</v>
      </c>
      <c r="S64" s="158">
        <v>5</v>
      </c>
      <c r="T64" s="160"/>
      <c r="U64" s="55" t="str">
        <f t="shared" si="2"/>
        <v>QHP0-A1-70-040</v>
      </c>
      <c r="V64" s="55">
        <f>IFERROR(VLOOKUP(Q70,[2]Sheet2!B:D,3,0),0)</f>
        <v>0</v>
      </c>
      <c r="W64" s="55"/>
      <c r="X64" s="55"/>
      <c r="Y64" s="55" t="str">
        <f t="shared" si="16"/>
        <v>QHP0A117040</v>
      </c>
      <c r="Z64" s="55"/>
      <c r="AA64">
        <f t="shared" si="13"/>
        <v>0</v>
      </c>
      <c r="AB64" s="54">
        <f t="shared" si="14"/>
        <v>0</v>
      </c>
      <c r="AC64" s="54"/>
      <c r="AD64" s="54"/>
      <c r="AE64" s="54"/>
      <c r="AF64" s="54"/>
      <c r="AG64" s="54"/>
      <c r="AH64" s="54"/>
    </row>
    <row r="65" spans="1:34" outlineLevel="2">
      <c r="A65" s="132" t="s">
        <v>14</v>
      </c>
      <c r="B65" s="132" t="s">
        <v>15</v>
      </c>
      <c r="C65" s="134" t="s">
        <v>14</v>
      </c>
      <c r="D65" s="133" t="s">
        <v>1442</v>
      </c>
      <c r="E65" s="135" t="s">
        <v>18</v>
      </c>
      <c r="F65" s="135" t="s">
        <v>47</v>
      </c>
      <c r="G65" s="163" t="s">
        <v>94</v>
      </c>
      <c r="H65" s="154" t="s">
        <v>96</v>
      </c>
      <c r="I65" s="142" t="s">
        <v>726</v>
      </c>
      <c r="J65" s="154" t="s">
        <v>20</v>
      </c>
      <c r="K65" s="155">
        <v>17000</v>
      </c>
      <c r="L65" s="155">
        <v>70</v>
      </c>
      <c r="M65" s="157" t="s">
        <v>65</v>
      </c>
      <c r="N65" s="158">
        <f t="shared" si="17"/>
        <v>17050</v>
      </c>
      <c r="O65" s="159" t="s">
        <v>647</v>
      </c>
      <c r="P65" s="158" t="str">
        <f t="shared" si="15"/>
        <v>A170050</v>
      </c>
      <c r="Q65" s="160" t="s">
        <v>1524</v>
      </c>
      <c r="R65" s="160" t="s">
        <v>1141</v>
      </c>
      <c r="S65" s="158">
        <v>5</v>
      </c>
      <c r="T65" s="160"/>
      <c r="U65" s="55" t="str">
        <f t="shared" si="2"/>
        <v>QHP0-A1-70-050</v>
      </c>
      <c r="V65" s="55">
        <f>IFERROR(VLOOKUP(Q64,[2]Sheet2!B:D,3,0),0)</f>
        <v>1007</v>
      </c>
      <c r="W65" s="55"/>
      <c r="X65" s="55"/>
      <c r="Y65" s="55" t="str">
        <f t="shared" si="16"/>
        <v>QHP0A117050</v>
      </c>
      <c r="Z65" s="55"/>
      <c r="AA65">
        <f t="shared" si="13"/>
        <v>0</v>
      </c>
      <c r="AB65" s="54">
        <f t="shared" si="14"/>
        <v>0</v>
      </c>
      <c r="AC65" s="54"/>
      <c r="AD65" s="54"/>
      <c r="AE65" s="54"/>
      <c r="AF65" s="54"/>
      <c r="AG65" s="54"/>
      <c r="AH65" s="54"/>
    </row>
    <row r="66" spans="1:34" outlineLevel="2">
      <c r="A66" s="132" t="s">
        <v>14</v>
      </c>
      <c r="B66" s="132" t="s">
        <v>15</v>
      </c>
      <c r="C66" s="134" t="s">
        <v>14</v>
      </c>
      <c r="D66" s="133" t="s">
        <v>1442</v>
      </c>
      <c r="E66" s="135" t="s">
        <v>18</v>
      </c>
      <c r="F66" s="135" t="s">
        <v>47</v>
      </c>
      <c r="G66" s="163" t="s">
        <v>94</v>
      </c>
      <c r="H66" s="154" t="s">
        <v>96</v>
      </c>
      <c r="I66" s="142" t="s">
        <v>726</v>
      </c>
      <c r="J66" s="154" t="s">
        <v>20</v>
      </c>
      <c r="K66" s="155">
        <v>17000</v>
      </c>
      <c r="L66" s="155">
        <v>70</v>
      </c>
      <c r="M66" s="157" t="s">
        <v>65</v>
      </c>
      <c r="N66" s="158">
        <f t="shared" si="17"/>
        <v>17060</v>
      </c>
      <c r="O66" s="159" t="s">
        <v>648</v>
      </c>
      <c r="P66" s="158" t="str">
        <f t="shared" si="15"/>
        <v>A170060</v>
      </c>
      <c r="Q66" s="160" t="s">
        <v>1525</v>
      </c>
      <c r="R66" s="160" t="s">
        <v>1141</v>
      </c>
      <c r="S66" s="158">
        <v>5</v>
      </c>
      <c r="T66" s="160"/>
      <c r="U66" s="55" t="str">
        <f t="shared" si="2"/>
        <v>QHP0-A1-70-060</v>
      </c>
      <c r="V66" s="55">
        <f>IFERROR(VLOOKUP(Q66,[2]Sheet2!B:D,3,0),0)</f>
        <v>0</v>
      </c>
      <c r="W66" s="55"/>
      <c r="X66" s="55"/>
      <c r="Y66" s="55" t="str">
        <f t="shared" si="16"/>
        <v>QHP0A117060</v>
      </c>
      <c r="Z66" s="55"/>
      <c r="AA66">
        <f t="shared" si="13"/>
        <v>0</v>
      </c>
      <c r="AB66" s="54">
        <f t="shared" si="14"/>
        <v>0</v>
      </c>
      <c r="AC66" s="54"/>
      <c r="AD66" s="54"/>
      <c r="AE66" s="54"/>
      <c r="AF66" s="54"/>
      <c r="AG66" s="54"/>
      <c r="AH66" s="54"/>
    </row>
    <row r="67" spans="1:34" outlineLevel="2">
      <c r="A67" s="132" t="s">
        <v>14</v>
      </c>
      <c r="B67" s="132" t="s">
        <v>15</v>
      </c>
      <c r="C67" s="134" t="s">
        <v>14</v>
      </c>
      <c r="D67" s="133" t="s">
        <v>1442</v>
      </c>
      <c r="E67" s="135" t="s">
        <v>18</v>
      </c>
      <c r="F67" s="135" t="s">
        <v>47</v>
      </c>
      <c r="G67" s="163" t="s">
        <v>94</v>
      </c>
      <c r="H67" s="154" t="s">
        <v>96</v>
      </c>
      <c r="I67" s="142" t="s">
        <v>726</v>
      </c>
      <c r="J67" s="154" t="s">
        <v>20</v>
      </c>
      <c r="K67" s="155">
        <v>17000</v>
      </c>
      <c r="L67" s="155">
        <v>70</v>
      </c>
      <c r="M67" s="157" t="s">
        <v>65</v>
      </c>
      <c r="N67" s="158">
        <f t="shared" si="17"/>
        <v>17070</v>
      </c>
      <c r="O67" s="159" t="s">
        <v>649</v>
      </c>
      <c r="P67" s="158" t="str">
        <f t="shared" si="15"/>
        <v>A170070</v>
      </c>
      <c r="Q67" s="160" t="s">
        <v>279</v>
      </c>
      <c r="R67" s="160" t="s">
        <v>1141</v>
      </c>
      <c r="S67" s="158">
        <v>5</v>
      </c>
      <c r="T67" s="160"/>
      <c r="U67" s="55" t="str">
        <f t="shared" si="2"/>
        <v>QHP0-A1-70-070</v>
      </c>
      <c r="V67" s="55">
        <f>IFERROR(VLOOKUP(Q67,[2]Sheet2!B:D,3,0),0)</f>
        <v>1060</v>
      </c>
      <c r="W67" s="55"/>
      <c r="X67" s="55"/>
      <c r="Y67" s="55" t="str">
        <f t="shared" si="16"/>
        <v>QHP0A117070</v>
      </c>
      <c r="Z67" s="55"/>
      <c r="AA67">
        <f t="shared" si="13"/>
        <v>0</v>
      </c>
      <c r="AB67" s="54">
        <f t="shared" si="14"/>
        <v>0</v>
      </c>
      <c r="AC67" s="54"/>
      <c r="AD67" s="54"/>
      <c r="AE67" s="54"/>
      <c r="AF67" s="54"/>
      <c r="AG67" s="54"/>
      <c r="AH67" s="54"/>
    </row>
    <row r="68" spans="1:34" outlineLevel="2">
      <c r="A68" s="132" t="s">
        <v>14</v>
      </c>
      <c r="B68" s="132" t="s">
        <v>15</v>
      </c>
      <c r="C68" s="134" t="s">
        <v>14</v>
      </c>
      <c r="D68" s="133" t="s">
        <v>1442</v>
      </c>
      <c r="E68" s="135" t="s">
        <v>18</v>
      </c>
      <c r="F68" s="135" t="s">
        <v>47</v>
      </c>
      <c r="G68" s="163" t="s">
        <v>94</v>
      </c>
      <c r="H68" s="154" t="s">
        <v>96</v>
      </c>
      <c r="I68" s="142" t="s">
        <v>726</v>
      </c>
      <c r="J68" s="154" t="s">
        <v>20</v>
      </c>
      <c r="K68" s="155">
        <v>17000</v>
      </c>
      <c r="L68" s="155">
        <v>70</v>
      </c>
      <c r="M68" s="157" t="s">
        <v>65</v>
      </c>
      <c r="N68" s="158">
        <f t="shared" si="17"/>
        <v>17080</v>
      </c>
      <c r="O68" s="159" t="s">
        <v>650</v>
      </c>
      <c r="P68" s="158" t="str">
        <f t="shared" si="15"/>
        <v>A170080</v>
      </c>
      <c r="Q68" s="160" t="s">
        <v>282</v>
      </c>
      <c r="R68" s="160" t="s">
        <v>1141</v>
      </c>
      <c r="S68" s="158">
        <v>5</v>
      </c>
      <c r="T68" s="160"/>
      <c r="U68" s="55" t="str">
        <f t="shared" si="2"/>
        <v>QHP0-A1-70-080</v>
      </c>
      <c r="V68" s="55">
        <f>IFERROR(VLOOKUP(#REF!,[2]Sheet2!B:D,3,0),0)</f>
        <v>0</v>
      </c>
      <c r="W68" s="55"/>
      <c r="X68" s="55"/>
      <c r="Y68" s="55" t="str">
        <f t="shared" si="16"/>
        <v>QHP0A117080</v>
      </c>
      <c r="Z68" s="55"/>
      <c r="AA68">
        <f t="shared" si="13"/>
        <v>0</v>
      </c>
      <c r="AB68" s="54">
        <f t="shared" si="14"/>
        <v>0</v>
      </c>
      <c r="AC68" s="54"/>
      <c r="AD68" s="54"/>
      <c r="AE68" s="54"/>
      <c r="AF68" s="54"/>
      <c r="AG68" s="54"/>
      <c r="AH68" s="54"/>
    </row>
    <row r="69" spans="1:34" outlineLevel="2">
      <c r="A69" s="132" t="s">
        <v>14</v>
      </c>
      <c r="B69" s="132" t="s">
        <v>15</v>
      </c>
      <c r="C69" s="134" t="s">
        <v>14</v>
      </c>
      <c r="D69" s="133" t="s">
        <v>1442</v>
      </c>
      <c r="E69" s="135" t="s">
        <v>18</v>
      </c>
      <c r="F69" s="135" t="s">
        <v>47</v>
      </c>
      <c r="G69" s="163" t="s">
        <v>94</v>
      </c>
      <c r="H69" s="154" t="s">
        <v>96</v>
      </c>
      <c r="I69" s="142" t="s">
        <v>726</v>
      </c>
      <c r="J69" s="154" t="s">
        <v>20</v>
      </c>
      <c r="K69" s="155">
        <v>17000</v>
      </c>
      <c r="L69" s="155">
        <v>70</v>
      </c>
      <c r="M69" s="157" t="s">
        <v>65</v>
      </c>
      <c r="N69" s="158">
        <f t="shared" si="17"/>
        <v>17090</v>
      </c>
      <c r="O69" s="159" t="s">
        <v>651</v>
      </c>
      <c r="P69" s="158" t="str">
        <f t="shared" si="15"/>
        <v>A170090</v>
      </c>
      <c r="Q69" s="160" t="s">
        <v>300</v>
      </c>
      <c r="R69" s="160" t="s">
        <v>1141</v>
      </c>
      <c r="S69" s="158">
        <v>5</v>
      </c>
      <c r="T69" s="160"/>
      <c r="U69" s="55" t="str">
        <f t="shared" si="2"/>
        <v>QHP0-A1-70-090</v>
      </c>
      <c r="V69" s="55">
        <f>IFERROR(VLOOKUP(Q69,[2]Sheet2!B:D,3,0),0)</f>
        <v>0</v>
      </c>
      <c r="W69" s="55"/>
      <c r="X69" s="55"/>
      <c r="Y69" s="55" t="str">
        <f t="shared" si="16"/>
        <v>QHP0A117090</v>
      </c>
      <c r="Z69" s="55"/>
      <c r="AA69">
        <f t="shared" si="13"/>
        <v>0</v>
      </c>
      <c r="AB69" s="54">
        <f t="shared" si="14"/>
        <v>0</v>
      </c>
      <c r="AC69" s="54"/>
      <c r="AD69" s="54"/>
      <c r="AE69" s="54"/>
      <c r="AF69" s="54"/>
      <c r="AG69" s="54"/>
      <c r="AH69" s="54"/>
    </row>
    <row r="70" spans="1:34" outlineLevel="2">
      <c r="A70" s="132" t="s">
        <v>14</v>
      </c>
      <c r="B70" s="132" t="s">
        <v>15</v>
      </c>
      <c r="C70" s="134" t="s">
        <v>14</v>
      </c>
      <c r="D70" s="133" t="s">
        <v>1442</v>
      </c>
      <c r="E70" s="135" t="s">
        <v>18</v>
      </c>
      <c r="F70" s="135" t="s">
        <v>47</v>
      </c>
      <c r="G70" s="163" t="s">
        <v>94</v>
      </c>
      <c r="H70" s="154" t="s">
        <v>96</v>
      </c>
      <c r="I70" s="142" t="s">
        <v>726</v>
      </c>
      <c r="J70" s="154" t="s">
        <v>20</v>
      </c>
      <c r="K70" s="155">
        <v>17000</v>
      </c>
      <c r="L70" s="155">
        <v>70</v>
      </c>
      <c r="M70" s="157" t="s">
        <v>65</v>
      </c>
      <c r="N70" s="158">
        <f t="shared" si="17"/>
        <v>17100</v>
      </c>
      <c r="O70" s="159" t="s">
        <v>652</v>
      </c>
      <c r="P70" s="158" t="str">
        <f t="shared" si="15"/>
        <v>A170100</v>
      </c>
      <c r="Q70" s="160" t="s">
        <v>1526</v>
      </c>
      <c r="R70" s="160" t="s">
        <v>1141</v>
      </c>
      <c r="S70" s="158">
        <v>5</v>
      </c>
      <c r="T70" s="160"/>
      <c r="U70" s="55" t="str">
        <f t="shared" si="2"/>
        <v>QHP0-A1-70-100</v>
      </c>
      <c r="V70" s="55">
        <f>IFERROR(VLOOKUP(#REF!,[2]Sheet2!B:D,3,0),0)</f>
        <v>0</v>
      </c>
      <c r="W70" s="55"/>
      <c r="X70" s="55"/>
      <c r="Y70" s="55" t="str">
        <f t="shared" si="16"/>
        <v>QHP0A117100</v>
      </c>
      <c r="Z70" s="55"/>
      <c r="AA70">
        <f t="shared" si="13"/>
        <v>0</v>
      </c>
      <c r="AB70" s="54">
        <f t="shared" si="14"/>
        <v>0</v>
      </c>
      <c r="AC70" s="54"/>
      <c r="AD70" s="54"/>
      <c r="AE70" s="54"/>
      <c r="AF70" s="54"/>
      <c r="AG70" s="54"/>
      <c r="AH70" s="54"/>
    </row>
    <row r="71" spans="1:34" outlineLevel="1">
      <c r="A71" s="132" t="s">
        <v>14</v>
      </c>
      <c r="B71" s="132" t="s">
        <v>15</v>
      </c>
      <c r="C71" s="134" t="s">
        <v>14</v>
      </c>
      <c r="D71" s="133" t="s">
        <v>1442</v>
      </c>
      <c r="E71" s="135" t="s">
        <v>18</v>
      </c>
      <c r="F71" s="135" t="s">
        <v>47</v>
      </c>
      <c r="G71" s="163" t="s">
        <v>140</v>
      </c>
      <c r="H71" s="154" t="s">
        <v>1527</v>
      </c>
      <c r="I71" s="142" t="s">
        <v>751</v>
      </c>
      <c r="J71" s="165" t="s">
        <v>68</v>
      </c>
      <c r="K71" s="140"/>
      <c r="L71" s="167" t="s">
        <v>616</v>
      </c>
      <c r="M71" s="140"/>
      <c r="N71" s="140"/>
      <c r="O71" s="141" t="s">
        <v>641</v>
      </c>
      <c r="P71" s="142" t="str">
        <f t="shared" si="15"/>
        <v>A900000</v>
      </c>
      <c r="Q71" s="165" t="s">
        <v>68</v>
      </c>
      <c r="R71" s="140"/>
      <c r="S71" s="142">
        <v>3</v>
      </c>
      <c r="T71" s="140"/>
      <c r="U71" s="55" t="str">
        <f t="shared" si="2"/>
        <v>QHP0-A9-00-000</v>
      </c>
      <c r="V71" s="55">
        <f>IFERROR(VLOOKUP(Q71,[2]Sheet2!B:D,3,0),0)</f>
        <v>0</v>
      </c>
      <c r="W71" s="55"/>
      <c r="X71" s="55"/>
      <c r="Y71" s="55" t="str">
        <f t="shared" si="16"/>
        <v>QHP0A9</v>
      </c>
      <c r="Z71" s="55"/>
      <c r="AA71">
        <f t="shared" si="13"/>
        <v>0</v>
      </c>
      <c r="AB71" s="54">
        <f t="shared" si="14"/>
        <v>0</v>
      </c>
      <c r="AC71" s="54"/>
      <c r="AD71" s="54"/>
      <c r="AE71" s="54"/>
      <c r="AF71" s="54"/>
      <c r="AG71" s="54"/>
      <c r="AH71" s="54"/>
    </row>
    <row r="72" spans="1:34" outlineLevel="3">
      <c r="A72" s="132" t="s">
        <v>14</v>
      </c>
      <c r="B72" s="132" t="s">
        <v>15</v>
      </c>
      <c r="C72" s="134" t="s">
        <v>14</v>
      </c>
      <c r="D72" s="133" t="s">
        <v>1442</v>
      </c>
      <c r="E72" s="135" t="s">
        <v>18</v>
      </c>
      <c r="F72" s="135" t="s">
        <v>47</v>
      </c>
      <c r="G72" s="163" t="s">
        <v>140</v>
      </c>
      <c r="H72" s="154" t="s">
        <v>68</v>
      </c>
      <c r="I72" s="142" t="s">
        <v>751</v>
      </c>
      <c r="J72" s="154" t="s">
        <v>68</v>
      </c>
      <c r="K72" s="155">
        <v>90100</v>
      </c>
      <c r="L72" s="156">
        <v>91</v>
      </c>
      <c r="M72" s="157" t="s">
        <v>339</v>
      </c>
      <c r="N72" s="155">
        <v>90100</v>
      </c>
      <c r="O72" s="156" t="s">
        <v>641</v>
      </c>
      <c r="P72" s="155" t="str">
        <f t="shared" si="15"/>
        <v>A991000</v>
      </c>
      <c r="Q72" s="157"/>
      <c r="R72" s="157" t="s">
        <v>1066</v>
      </c>
      <c r="S72" s="155">
        <v>4</v>
      </c>
      <c r="T72" s="157"/>
      <c r="U72" s="55" t="str">
        <f t="shared" si="2"/>
        <v>QHP0-A9-91-000</v>
      </c>
      <c r="V72" s="55">
        <f>IFERROR(VLOOKUP(Q72,[2]Sheet2!B:D,3,0),0)</f>
        <v>0</v>
      </c>
      <c r="W72" s="55"/>
      <c r="X72" s="55"/>
      <c r="Y72" s="55" t="str">
        <f t="shared" si="16"/>
        <v>QHP0A990100</v>
      </c>
      <c r="Z72" s="55"/>
      <c r="AA72">
        <f t="shared" si="13"/>
        <v>0</v>
      </c>
      <c r="AB72" s="54">
        <f t="shared" si="14"/>
        <v>0</v>
      </c>
      <c r="AC72" s="54"/>
      <c r="AD72" s="54"/>
      <c r="AE72" s="54"/>
      <c r="AF72" s="54"/>
      <c r="AG72" s="54"/>
      <c r="AH72" s="54"/>
    </row>
    <row r="73" spans="1:34" outlineLevel="3">
      <c r="A73" s="132" t="s">
        <v>14</v>
      </c>
      <c r="B73" s="132" t="s">
        <v>15</v>
      </c>
      <c r="C73" s="134" t="s">
        <v>14</v>
      </c>
      <c r="D73" s="133" t="s">
        <v>1442</v>
      </c>
      <c r="E73" s="135" t="s">
        <v>18</v>
      </c>
      <c r="F73" s="135" t="s">
        <v>47</v>
      </c>
      <c r="G73" s="163" t="s">
        <v>140</v>
      </c>
      <c r="H73" s="154" t="s">
        <v>68</v>
      </c>
      <c r="I73" s="142" t="s">
        <v>751</v>
      </c>
      <c r="J73" s="154" t="s">
        <v>68</v>
      </c>
      <c r="K73" s="155">
        <v>90100</v>
      </c>
      <c r="L73" s="156">
        <v>91</v>
      </c>
      <c r="M73" s="157" t="s">
        <v>339</v>
      </c>
      <c r="N73" s="158">
        <v>90110</v>
      </c>
      <c r="O73" s="159" t="s">
        <v>643</v>
      </c>
      <c r="P73" s="158" t="str">
        <f t="shared" si="15"/>
        <v>A991010</v>
      </c>
      <c r="Q73" s="160" t="s">
        <v>565</v>
      </c>
      <c r="R73" s="56" t="s">
        <v>1066</v>
      </c>
      <c r="S73" s="158">
        <v>5</v>
      </c>
      <c r="T73" s="56"/>
      <c r="U73" s="55" t="str">
        <f t="shared" si="2"/>
        <v>QHP0-A9-91-010</v>
      </c>
      <c r="V73" s="55">
        <f>IFERROR(VLOOKUP(Q73,[2]Sheet2!B:D,3,0),0)</f>
        <v>0</v>
      </c>
      <c r="W73" s="55"/>
      <c r="X73" s="55"/>
      <c r="Y73" s="55" t="str">
        <f t="shared" si="16"/>
        <v>QHP0A990110</v>
      </c>
      <c r="Z73" s="55"/>
      <c r="AA73">
        <f t="shared" si="13"/>
        <v>0</v>
      </c>
      <c r="AB73" s="54">
        <f t="shared" si="14"/>
        <v>0</v>
      </c>
      <c r="AC73" s="54"/>
      <c r="AD73" s="54"/>
      <c r="AE73" s="54"/>
      <c r="AF73" s="54"/>
      <c r="AG73" s="54"/>
      <c r="AH73" s="54"/>
    </row>
    <row r="74" spans="1:34" outlineLevel="3">
      <c r="A74" s="132" t="s">
        <v>14</v>
      </c>
      <c r="B74" s="132" t="s">
        <v>15</v>
      </c>
      <c r="C74" s="134" t="s">
        <v>14</v>
      </c>
      <c r="D74" s="133" t="s">
        <v>1442</v>
      </c>
      <c r="E74" s="135" t="s">
        <v>18</v>
      </c>
      <c r="F74" s="135" t="s">
        <v>47</v>
      </c>
      <c r="G74" s="163" t="s">
        <v>140</v>
      </c>
      <c r="H74" s="154" t="s">
        <v>68</v>
      </c>
      <c r="I74" s="142" t="s">
        <v>751</v>
      </c>
      <c r="J74" s="154" t="s">
        <v>68</v>
      </c>
      <c r="K74" s="155">
        <v>90100</v>
      </c>
      <c r="L74" s="156">
        <v>91</v>
      </c>
      <c r="M74" s="157" t="s">
        <v>339</v>
      </c>
      <c r="N74" s="158">
        <f>N73+10</f>
        <v>90120</v>
      </c>
      <c r="O74" s="159" t="s">
        <v>644</v>
      </c>
      <c r="P74" s="158" t="str">
        <f t="shared" si="15"/>
        <v>A991020</v>
      </c>
      <c r="Q74" s="160" t="s">
        <v>567</v>
      </c>
      <c r="R74" s="56" t="s">
        <v>1066</v>
      </c>
      <c r="S74" s="158">
        <v>5</v>
      </c>
      <c r="T74" s="56"/>
      <c r="U74" s="55" t="str">
        <f t="shared" si="2"/>
        <v>QHP0-A9-91-020</v>
      </c>
      <c r="V74" s="55">
        <f>IFERROR(VLOOKUP(Q74,[2]Sheet2!B:D,3,0),0)</f>
        <v>0</v>
      </c>
      <c r="W74" s="55"/>
      <c r="X74" s="55"/>
      <c r="Y74" s="55" t="str">
        <f t="shared" si="16"/>
        <v>QHP0A990120</v>
      </c>
      <c r="Z74" s="55"/>
      <c r="AA74">
        <f t="shared" si="13"/>
        <v>0</v>
      </c>
      <c r="AB74" s="54">
        <f t="shared" si="14"/>
        <v>0</v>
      </c>
      <c r="AC74" s="54"/>
      <c r="AD74" s="54"/>
      <c r="AE74" s="54"/>
      <c r="AF74" s="54"/>
      <c r="AG74" s="54"/>
      <c r="AH74" s="54"/>
    </row>
    <row r="75" spans="1:34" outlineLevel="3" collapsed="1">
      <c r="A75" s="132" t="s">
        <v>14</v>
      </c>
      <c r="B75" s="132" t="s">
        <v>15</v>
      </c>
      <c r="C75" s="134" t="s">
        <v>14</v>
      </c>
      <c r="D75" s="133" t="s">
        <v>1442</v>
      </c>
      <c r="E75" s="135" t="s">
        <v>18</v>
      </c>
      <c r="F75" s="135" t="s">
        <v>47</v>
      </c>
      <c r="G75" s="163" t="s">
        <v>140</v>
      </c>
      <c r="H75" s="154" t="s">
        <v>68</v>
      </c>
      <c r="I75" s="142" t="s">
        <v>751</v>
      </c>
      <c r="J75" s="154" t="s">
        <v>68</v>
      </c>
      <c r="K75" s="155">
        <v>90200</v>
      </c>
      <c r="L75" s="156">
        <v>95</v>
      </c>
      <c r="M75" s="157" t="s">
        <v>342</v>
      </c>
      <c r="N75" s="155">
        <v>90200</v>
      </c>
      <c r="O75" s="156" t="s">
        <v>641</v>
      </c>
      <c r="P75" s="155" t="str">
        <f t="shared" si="15"/>
        <v>A995000</v>
      </c>
      <c r="Q75" s="157" t="s">
        <v>342</v>
      </c>
      <c r="R75" s="157" t="s">
        <v>1066</v>
      </c>
      <c r="S75" s="155">
        <v>4</v>
      </c>
      <c r="T75" s="157"/>
      <c r="U75" s="55" t="str">
        <f t="shared" si="2"/>
        <v>QHP0-A9-95-000</v>
      </c>
      <c r="V75" s="55">
        <f>IFERROR(VLOOKUP(Q75,[2]Sheet2!B:D,3,0),0)</f>
        <v>0</v>
      </c>
      <c r="W75" s="55"/>
      <c r="X75" s="55"/>
      <c r="Y75" s="55" t="str">
        <f t="shared" si="16"/>
        <v>QHP0A990200</v>
      </c>
      <c r="Z75" s="55"/>
      <c r="AA75">
        <f t="shared" si="13"/>
        <v>0</v>
      </c>
      <c r="AB75" s="54">
        <f t="shared" si="14"/>
        <v>0</v>
      </c>
      <c r="AC75" s="54"/>
      <c r="AD75" s="54"/>
      <c r="AE75" s="54"/>
      <c r="AF75" s="54"/>
      <c r="AG75" s="54"/>
      <c r="AH75" s="54"/>
    </row>
    <row r="76" spans="1:34" outlineLevel="3">
      <c r="A76" s="132" t="s">
        <v>14</v>
      </c>
      <c r="B76" s="132" t="s">
        <v>15</v>
      </c>
      <c r="C76" s="134" t="s">
        <v>14</v>
      </c>
      <c r="D76" s="133" t="s">
        <v>1442</v>
      </c>
      <c r="E76" s="135" t="s">
        <v>18</v>
      </c>
      <c r="F76" s="135" t="s">
        <v>47</v>
      </c>
      <c r="G76" s="163" t="s">
        <v>140</v>
      </c>
      <c r="H76" s="154" t="s">
        <v>68</v>
      </c>
      <c r="I76" s="142" t="s">
        <v>751</v>
      </c>
      <c r="J76" s="154" t="s">
        <v>68</v>
      </c>
      <c r="K76" s="155">
        <v>90200</v>
      </c>
      <c r="L76" s="156">
        <v>95</v>
      </c>
      <c r="M76" s="157" t="s">
        <v>342</v>
      </c>
      <c r="N76" s="158">
        <f>N75+10</f>
        <v>90210</v>
      </c>
      <c r="O76" s="159" t="s">
        <v>643</v>
      </c>
      <c r="P76" s="158" t="str">
        <f t="shared" si="15"/>
        <v>A995010</v>
      </c>
      <c r="Q76" s="160" t="s">
        <v>593</v>
      </c>
      <c r="R76" s="56" t="s">
        <v>1066</v>
      </c>
      <c r="S76" s="158">
        <v>5</v>
      </c>
      <c r="T76" s="56"/>
      <c r="U76" s="55" t="str">
        <f t="shared" si="2"/>
        <v>QHP0-A9-95-010</v>
      </c>
      <c r="V76" s="55">
        <f>IFERROR(VLOOKUP(Q76,[2]Sheet2!B:D,3,0),0)</f>
        <v>0</v>
      </c>
      <c r="W76" s="55"/>
      <c r="X76" s="55"/>
      <c r="Y76" s="55" t="str">
        <f t="shared" si="16"/>
        <v>QHP0A990210</v>
      </c>
      <c r="Z76" s="55"/>
      <c r="AA76">
        <f t="shared" si="13"/>
        <v>0</v>
      </c>
      <c r="AB76" s="54">
        <f t="shared" si="14"/>
        <v>0</v>
      </c>
      <c r="AC76" s="54"/>
      <c r="AD76" s="54"/>
      <c r="AE76" s="54"/>
      <c r="AF76" s="54"/>
      <c r="AG76" s="54"/>
      <c r="AH76" s="54"/>
    </row>
    <row r="77" spans="1:34">
      <c r="A77" s="132" t="s">
        <v>14</v>
      </c>
      <c r="B77" s="132" t="s">
        <v>15</v>
      </c>
      <c r="C77" s="134" t="s">
        <v>14</v>
      </c>
      <c r="D77" s="133" t="s">
        <v>17</v>
      </c>
      <c r="E77" s="136" t="s">
        <v>58</v>
      </c>
      <c r="F77" s="136" t="s">
        <v>1528</v>
      </c>
      <c r="G77" s="166"/>
      <c r="H77" s="166"/>
      <c r="I77" s="146"/>
      <c r="J77" s="145"/>
      <c r="K77" s="145"/>
      <c r="L77" s="146"/>
      <c r="M77" s="145"/>
      <c r="N77" s="145"/>
      <c r="O77" s="145"/>
      <c r="P77" s="146"/>
      <c r="Q77" s="145"/>
      <c r="R77" s="145"/>
      <c r="S77" s="146"/>
      <c r="T77" s="145"/>
      <c r="U77" s="53"/>
    </row>
  </sheetData>
  <autoFilter ref="A2:S77" xr:uid="{407BF381-28B8-4B39-94EB-EE55BB3CEB48}"/>
  <mergeCells count="1">
    <mergeCell ref="U1:Y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133123-9d95-436b-9616-2997cb754b57">
      <Terms xmlns="http://schemas.microsoft.com/office/infopath/2007/PartnerControls"/>
    </lcf76f155ced4ddcb4097134ff3c332f>
    <TaxCatchAll xmlns="e0aebb1c-1457-407e-8159-2178762809f7" xsi:nil="true"/>
    <SharedWithUsers xmlns="e0aebb1c-1457-407e-8159-2178762809f7">
      <UserInfo>
        <DisplayName>Glen Gordon</DisplayName>
        <AccountId>166</AccountId>
        <AccountType/>
      </UserInfo>
      <UserInfo>
        <DisplayName>Trevor Powell</DisplayName>
        <AccountId>240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919D66E018AE419F58B58604999D40" ma:contentTypeVersion="13" ma:contentTypeDescription="Create a new document." ma:contentTypeScope="" ma:versionID="bfba235125438f437681998bf94ae859">
  <xsd:schema xmlns:xsd="http://www.w3.org/2001/XMLSchema" xmlns:xs="http://www.w3.org/2001/XMLSchema" xmlns:p="http://schemas.microsoft.com/office/2006/metadata/properties" xmlns:ns2="e0aebb1c-1457-407e-8159-2178762809f7" xmlns:ns3="8d133123-9d95-436b-9616-2997cb754b57" targetNamespace="http://schemas.microsoft.com/office/2006/metadata/properties" ma:root="true" ma:fieldsID="9a824dc51e70e990b8f7f9fd28bfa42c" ns2:_="" ns3:_="">
    <xsd:import namespace="e0aebb1c-1457-407e-8159-2178762809f7"/>
    <xsd:import namespace="8d133123-9d95-436b-9616-2997cb754b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ebb1c-1457-407e-8159-2178762809f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a6ba1f3-c43b-4877-834b-0e1022abe7b1}" ma:internalName="TaxCatchAll" ma:showField="CatchAllData" ma:web="e0aebb1c-1457-407e-8159-2178762809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33123-9d95-436b-9616-2997cb754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6a24eee-eca3-4161-bc04-aaa07ee23a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D2EA9E-5C50-4550-95C1-86054994BEDA}"/>
</file>

<file path=customXml/itemProps2.xml><?xml version="1.0" encoding="utf-8"?>
<ds:datastoreItem xmlns:ds="http://schemas.openxmlformats.org/officeDocument/2006/customXml" ds:itemID="{35B99245-9D6A-4887-937D-7DEC8FE223CB}"/>
</file>

<file path=customXml/itemProps3.xml><?xml version="1.0" encoding="utf-8"?>
<ds:datastoreItem xmlns:ds="http://schemas.openxmlformats.org/officeDocument/2006/customXml" ds:itemID="{E6B958C4-68F1-4C0F-807F-9EB611ECB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Danial Tanhaemami</dc:creator>
  <cp:keywords/>
  <dc:description/>
  <cp:lastModifiedBy/>
  <cp:revision/>
  <dcterms:created xsi:type="dcterms:W3CDTF">2023-10-23T05:57:58Z</dcterms:created>
  <dcterms:modified xsi:type="dcterms:W3CDTF">2024-05-14T02:22:52Z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2023-10-23T05:58:04Z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172faac2-1b18-487c-bb5c-df030a027d92</vt:lpwstr>
  </property>
  <property fmtid="{D5CDD505-2E9C-101B-9397-08002B2CF9AE}" pid="7" name="MSIP_Label_defa4170-0d19-0005-0004-bc88714345d2_ActionId">
    <vt:lpwstr>0b8ad20e-c8dd-4aa9-a3dc-51ce22bbc36e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0x010100BC919D66E018AE419F58B58604999D40</vt:lpwstr>
  </property>
  <property fmtid="{D5CDD505-2E9C-101B-9397-08002B2CF9AE}" pid="10" name="MediaServiceImageTags">
    <vt:lpwstr/>
  </property>
</Properties>
</file>