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095" windowHeight="7800" firstSheet="2" activeTab="13"/>
  </bookViews>
  <sheets>
    <sheet name="水电" sheetId="1" r:id="rId1"/>
    <sheet name="灯具" sheetId="2" r:id="rId2"/>
    <sheet name="泥工" sheetId="3" r:id="rId3"/>
    <sheet name="吊顶" sheetId="4" r:id="rId4"/>
    <sheet name="木工" sheetId="5" r:id="rId5"/>
    <sheet name="门窗" sheetId="6" r:id="rId6"/>
    <sheet name="油漆" sheetId="7" r:id="rId7"/>
    <sheet name="肌理壁膜" sheetId="8" r:id="rId8"/>
    <sheet name="客厅房间软装" sheetId="9" r:id="rId9"/>
    <sheet name="卫生间阳台软装" sheetId="10" r:id="rId10"/>
    <sheet name="厨房软装" sheetId="11" r:id="rId11"/>
    <sheet name="其他用具" sheetId="12" r:id="rId12"/>
    <sheet name="图书" sheetId="13" r:id="rId13"/>
    <sheet name="合计" sheetId="14" r:id="rId14"/>
    <sheet name="剩余材料" sheetId="15" r:id="rId15"/>
    <sheet name="公共卫生间" sheetId="16" r:id="rId16"/>
    <sheet name="鞋柜" sheetId="17" r:id="rId17"/>
  </sheets>
  <calcPr calcId="125725"/>
</workbook>
</file>

<file path=xl/calcChain.xml><?xml version="1.0" encoding="utf-8"?>
<calcChain xmlns="http://schemas.openxmlformats.org/spreadsheetml/2006/main">
  <c r="F64" i="9"/>
  <c r="F42" i="12"/>
  <c r="F29" i="11"/>
  <c r="F28"/>
  <c r="F27"/>
  <c r="F44"/>
  <c r="F93" i="1"/>
  <c r="C115" s="1"/>
  <c r="C117" s="1"/>
  <c r="B1" i="14" s="1"/>
  <c r="F35" i="11"/>
  <c r="F60" i="9"/>
  <c r="F57" i="12"/>
  <c r="F56"/>
  <c r="F30" i="11"/>
  <c r="F26"/>
  <c r="F40"/>
  <c r="F18"/>
  <c r="F16" i="12"/>
  <c r="F15"/>
  <c r="F14"/>
  <c r="G44" i="10"/>
  <c r="F48" i="9"/>
  <c r="C70" s="1"/>
  <c r="D2" i="14" s="1"/>
  <c r="F43" i="11"/>
  <c r="G24" i="10"/>
  <c r="F34" i="12"/>
  <c r="F10"/>
  <c r="F58" i="9"/>
  <c r="G41" i="10"/>
  <c r="E46" i="12"/>
  <c r="F45"/>
  <c r="F46"/>
  <c r="E45"/>
  <c r="E33" i="16"/>
  <c r="H32"/>
  <c r="H30"/>
  <c r="H29"/>
  <c r="H28"/>
  <c r="G28"/>
  <c r="H26"/>
  <c r="H25"/>
  <c r="G25"/>
  <c r="H24"/>
  <c r="G24"/>
  <c r="H23"/>
  <c r="H22"/>
  <c r="G22"/>
  <c r="H21"/>
  <c r="H20"/>
  <c r="G20"/>
  <c r="H19"/>
  <c r="H18"/>
  <c r="H17"/>
  <c r="H16"/>
  <c r="H15"/>
  <c r="H14"/>
  <c r="H8"/>
  <c r="H7"/>
  <c r="H6"/>
  <c r="H5"/>
  <c r="H4"/>
  <c r="H3"/>
  <c r="G3"/>
  <c r="H2"/>
  <c r="G2"/>
  <c r="G10" i="15"/>
  <c r="G8"/>
  <c r="G7"/>
  <c r="G6"/>
  <c r="G5"/>
  <c r="G4"/>
  <c r="G3"/>
  <c r="G2"/>
  <c r="E2"/>
  <c r="B7" i="14"/>
  <c r="B6"/>
  <c r="B5"/>
  <c r="B4"/>
  <c r="B3"/>
  <c r="B2"/>
  <c r="D1"/>
  <c r="E41" i="13"/>
  <c r="C41" s="1"/>
  <c r="D41"/>
  <c r="E40"/>
  <c r="D40"/>
  <c r="F68" i="12"/>
  <c r="F67"/>
  <c r="F66"/>
  <c r="F65"/>
  <c r="F64"/>
  <c r="F63"/>
  <c r="F62"/>
  <c r="F61"/>
  <c r="F60"/>
  <c r="F59"/>
  <c r="F58"/>
  <c r="F55"/>
  <c r="F54"/>
  <c r="F53"/>
  <c r="F52"/>
  <c r="F51"/>
  <c r="F50"/>
  <c r="F49"/>
  <c r="F48"/>
  <c r="F47"/>
  <c r="F44"/>
  <c r="F43"/>
  <c r="F41"/>
  <c r="F40"/>
  <c r="F39"/>
  <c r="F38"/>
  <c r="F37"/>
  <c r="F36"/>
  <c r="F35"/>
  <c r="F33"/>
  <c r="F32"/>
  <c r="F31"/>
  <c r="F30"/>
  <c r="F29"/>
  <c r="F28"/>
  <c r="F27"/>
  <c r="F26"/>
  <c r="F25"/>
  <c r="F24"/>
  <c r="F23"/>
  <c r="F22"/>
  <c r="F21"/>
  <c r="F20"/>
  <c r="F19"/>
  <c r="F18"/>
  <c r="F17"/>
  <c r="F13"/>
  <c r="F12"/>
  <c r="F11"/>
  <c r="F9"/>
  <c r="F8"/>
  <c r="F7"/>
  <c r="F6"/>
  <c r="F5"/>
  <c r="F3"/>
  <c r="F2"/>
  <c r="F45" i="11"/>
  <c r="F42"/>
  <c r="F41"/>
  <c r="F39"/>
  <c r="F38"/>
  <c r="F36"/>
  <c r="F34"/>
  <c r="F33"/>
  <c r="F32"/>
  <c r="F31"/>
  <c r="F25"/>
  <c r="F24"/>
  <c r="F23"/>
  <c r="F22"/>
  <c r="F21"/>
  <c r="F20"/>
  <c r="F19"/>
  <c r="F17"/>
  <c r="F16"/>
  <c r="F15"/>
  <c r="F14"/>
  <c r="F13"/>
  <c r="F12"/>
  <c r="F11"/>
  <c r="F10"/>
  <c r="F9"/>
  <c r="F8"/>
  <c r="F7"/>
  <c r="F6"/>
  <c r="F5"/>
  <c r="F4"/>
  <c r="F3"/>
  <c r="F2"/>
  <c r="G46" i="10"/>
  <c r="G45"/>
  <c r="G43"/>
  <c r="G42"/>
  <c r="G40"/>
  <c r="G39"/>
  <c r="G38"/>
  <c r="G37"/>
  <c r="G36"/>
  <c r="G35"/>
  <c r="G34"/>
  <c r="G33"/>
  <c r="F33"/>
  <c r="G32"/>
  <c r="F32"/>
  <c r="G31"/>
  <c r="G30"/>
  <c r="F30"/>
  <c r="G29"/>
  <c r="G28"/>
  <c r="G27"/>
  <c r="G26"/>
  <c r="G25"/>
  <c r="G23"/>
  <c r="G22"/>
  <c r="G21"/>
  <c r="G20"/>
  <c r="G19"/>
  <c r="G18"/>
  <c r="G17"/>
  <c r="G16"/>
  <c r="G15"/>
  <c r="G14"/>
  <c r="G13"/>
  <c r="F13"/>
  <c r="G12"/>
  <c r="G11"/>
  <c r="G10"/>
  <c r="F10"/>
  <c r="G9"/>
  <c r="F9"/>
  <c r="G8"/>
  <c r="F8"/>
  <c r="G7"/>
  <c r="F7"/>
  <c r="G5"/>
  <c r="G4"/>
  <c r="G3"/>
  <c r="G2"/>
  <c r="F69" i="9"/>
  <c r="F68"/>
  <c r="E68"/>
  <c r="F67"/>
  <c r="F66"/>
  <c r="F65"/>
  <c r="F63"/>
  <c r="F62"/>
  <c r="F61"/>
  <c r="F59"/>
  <c r="F57"/>
  <c r="F56"/>
  <c r="F55"/>
  <c r="F54"/>
  <c r="F53"/>
  <c r="F52"/>
  <c r="F51"/>
  <c r="F50"/>
  <c r="F49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C14"/>
  <c r="H13"/>
  <c r="H12"/>
  <c r="H11"/>
  <c r="H10"/>
  <c r="H9"/>
  <c r="H8"/>
  <c r="H7"/>
  <c r="H6"/>
  <c r="H5"/>
  <c r="H4"/>
  <c r="H3"/>
  <c r="H2"/>
  <c r="F48" i="8"/>
  <c r="E48"/>
  <c r="E47"/>
  <c r="E46"/>
  <c r="E45"/>
  <c r="E44"/>
  <c r="E43"/>
  <c r="E42"/>
  <c r="E41"/>
  <c r="E40"/>
  <c r="F39"/>
  <c r="E39"/>
  <c r="E38"/>
  <c r="E37"/>
  <c r="F36"/>
  <c r="E36"/>
  <c r="E35"/>
  <c r="E34"/>
  <c r="E33"/>
  <c r="E32"/>
  <c r="E31"/>
  <c r="E30"/>
  <c r="E29"/>
  <c r="E28"/>
  <c r="E27"/>
  <c r="F26"/>
  <c r="E26"/>
  <c r="E25"/>
  <c r="E24"/>
  <c r="E23"/>
  <c r="E22"/>
  <c r="E21"/>
  <c r="E20"/>
  <c r="E19"/>
  <c r="F18"/>
  <c r="E18"/>
  <c r="E17"/>
  <c r="E16"/>
  <c r="E15"/>
  <c r="E14"/>
  <c r="E13"/>
  <c r="E12"/>
  <c r="F11"/>
  <c r="E11"/>
  <c r="E10"/>
  <c r="E9"/>
  <c r="E8"/>
  <c r="F7"/>
  <c r="E7"/>
  <c r="E6"/>
  <c r="E5"/>
  <c r="E4"/>
  <c r="E3"/>
  <c r="F2"/>
  <c r="E2"/>
  <c r="C37" i="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D25" i="6"/>
  <c r="H4"/>
  <c r="C70" i="5"/>
  <c r="F69"/>
  <c r="F66"/>
  <c r="F65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0" i="4"/>
  <c r="F9"/>
  <c r="F8"/>
  <c r="F7"/>
  <c r="F6"/>
  <c r="F5"/>
  <c r="F4"/>
  <c r="F3"/>
  <c r="C3"/>
  <c r="F2"/>
  <c r="C2"/>
  <c r="G40" i="3"/>
  <c r="G39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20" i="2"/>
  <c r="G19"/>
  <c r="G18"/>
  <c r="G17"/>
  <c r="G16"/>
  <c r="G15"/>
  <c r="G14"/>
  <c r="G13"/>
  <c r="G12"/>
  <c r="G11"/>
  <c r="G10"/>
  <c r="G9"/>
  <c r="G8"/>
  <c r="G7"/>
  <c r="G6"/>
  <c r="G5"/>
  <c r="G4"/>
  <c r="F114" i="1"/>
  <c r="F113"/>
  <c r="F112"/>
  <c r="F111"/>
  <c r="F110"/>
  <c r="E110"/>
  <c r="F109"/>
  <c r="E109"/>
  <c r="F108"/>
  <c r="F107"/>
  <c r="F106"/>
  <c r="F105"/>
  <c r="F104"/>
  <c r="E104"/>
  <c r="F103"/>
  <c r="F102"/>
  <c r="F101"/>
  <c r="E101"/>
  <c r="F100"/>
  <c r="F99"/>
  <c r="F98"/>
  <c r="F97"/>
  <c r="F96"/>
  <c r="F95"/>
  <c r="F94"/>
  <c r="F92"/>
  <c r="E92"/>
  <c r="F91"/>
  <c r="F90"/>
  <c r="F89"/>
  <c r="F88"/>
  <c r="F87"/>
  <c r="F86"/>
  <c r="F85"/>
  <c r="F84"/>
  <c r="F83"/>
  <c r="F82"/>
  <c r="C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6"/>
  <c r="F35"/>
  <c r="F34"/>
  <c r="F33"/>
  <c r="F31"/>
  <c r="F30"/>
  <c r="F29"/>
  <c r="F28"/>
  <c r="F27"/>
  <c r="F25"/>
  <c r="F24"/>
  <c r="F23"/>
  <c r="F22"/>
  <c r="F20"/>
  <c r="F19"/>
  <c r="F18"/>
  <c r="F17"/>
  <c r="F16"/>
  <c r="F15"/>
  <c r="F14"/>
  <c r="F13"/>
  <c r="F12"/>
  <c r="F11"/>
  <c r="F10"/>
  <c r="F9"/>
  <c r="F8"/>
  <c r="F7"/>
  <c r="F6"/>
  <c r="F5"/>
  <c r="F4"/>
  <c r="F3"/>
  <c r="C46" i="11" l="1"/>
  <c r="D4" i="14" s="1"/>
  <c r="D47" i="10"/>
  <c r="D3" i="14" s="1"/>
  <c r="C69" i="12"/>
  <c r="D5" i="14" s="1"/>
  <c r="C40" i="13"/>
  <c r="D6" i="14"/>
  <c r="D7" l="1"/>
</calcChain>
</file>

<file path=xl/sharedStrings.xml><?xml version="1.0" encoding="utf-8"?>
<sst xmlns="http://schemas.openxmlformats.org/spreadsheetml/2006/main" count="2039" uniqueCount="1142">
  <si>
    <t>伟星牌 PPR管材</t>
  </si>
  <si>
    <t>名称</t>
  </si>
  <si>
    <t>型号</t>
  </si>
  <si>
    <t>数量</t>
  </si>
  <si>
    <t>单位</t>
  </si>
  <si>
    <t>单价</t>
  </si>
  <si>
    <t>金额</t>
  </si>
  <si>
    <t>热水管</t>
  </si>
  <si>
    <t>φ25，4米/根</t>
  </si>
  <si>
    <t>根</t>
  </si>
  <si>
    <t>φ20，4米/根</t>
  </si>
  <si>
    <t>异径直通</t>
  </si>
  <si>
    <t>φ32—25</t>
  </si>
  <si>
    <t>个</t>
  </si>
  <si>
    <r>
      <rPr>
        <sz val="11"/>
        <rFont val="微软雅黑"/>
        <family val="2"/>
        <charset val="134"/>
      </rPr>
      <t>φ2</t>
    </r>
    <r>
      <rPr>
        <sz val="11"/>
        <rFont val="微软雅黑"/>
        <family val="2"/>
        <charset val="134"/>
      </rPr>
      <t>5</t>
    </r>
    <r>
      <rPr>
        <sz val="11"/>
        <rFont val="微软雅黑"/>
        <family val="2"/>
        <charset val="134"/>
      </rPr>
      <t>—2</t>
    </r>
    <r>
      <rPr>
        <sz val="11"/>
        <rFont val="微软雅黑"/>
        <family val="2"/>
        <charset val="134"/>
      </rPr>
      <t>0</t>
    </r>
  </si>
  <si>
    <t>直通</t>
  </si>
  <si>
    <t>φ20</t>
  </si>
  <si>
    <t>φ25</t>
  </si>
  <si>
    <t>异径三通</t>
  </si>
  <si>
    <t>φ25—20</t>
  </si>
  <si>
    <t>三通</t>
  </si>
  <si>
    <t>90度弯头</t>
  </si>
  <si>
    <t>截止阀</t>
  </si>
  <si>
    <t>内丝直通</t>
  </si>
  <si>
    <t>内丝三通</t>
  </si>
  <si>
    <t>连体内丝三通</t>
  </si>
  <si>
    <t>内丝弯头</t>
  </si>
  <si>
    <r>
      <rPr>
        <sz val="11"/>
        <rFont val="微软雅黑"/>
        <family val="2"/>
        <charset val="134"/>
      </rPr>
      <t>φ2</t>
    </r>
    <r>
      <rPr>
        <sz val="11"/>
        <rFont val="微软雅黑"/>
        <family val="2"/>
        <charset val="134"/>
      </rPr>
      <t>0</t>
    </r>
  </si>
  <si>
    <t>连体内丝弯头</t>
  </si>
  <si>
    <t>过桥弯</t>
  </si>
  <si>
    <t>伟星牌 电线套管</t>
  </si>
  <si>
    <t>电工管</t>
  </si>
  <si>
    <t>φ16，3米/根</t>
  </si>
  <si>
    <t>φ20，3米/根</t>
  </si>
  <si>
    <t>直通接头</t>
  </si>
  <si>
    <t>φ16</t>
  </si>
  <si>
    <t>南祥 PVC管材</t>
  </si>
  <si>
    <t>给水管</t>
  </si>
  <si>
    <t>φ40</t>
  </si>
  <si>
    <t>φ50</t>
  </si>
  <si>
    <t>异径弯头</t>
  </si>
  <si>
    <t>φ50—40</t>
  </si>
  <si>
    <t>南平太阳牌 电缆线</t>
  </si>
  <si>
    <t>单芯阻燃硬铜线</t>
  </si>
  <si>
    <r>
      <rPr>
        <sz val="11"/>
        <rFont val="微软雅黑"/>
        <family val="2"/>
        <charset val="134"/>
      </rPr>
      <t>1.5mm</t>
    </r>
    <r>
      <rPr>
        <vertAlign val="super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，ZC—BYJ</t>
    </r>
  </si>
  <si>
    <t>捆</t>
  </si>
  <si>
    <r>
      <rPr>
        <sz val="11"/>
        <rFont val="微软雅黑"/>
        <family val="2"/>
        <charset val="134"/>
      </rPr>
      <t>2.5mm</t>
    </r>
    <r>
      <rPr>
        <vertAlign val="super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，ZC—BYJ</t>
    </r>
  </si>
  <si>
    <r>
      <rPr>
        <sz val="11"/>
        <rFont val="微软雅黑"/>
        <family val="2"/>
        <charset val="134"/>
      </rPr>
      <t>4.0mm</t>
    </r>
    <r>
      <rPr>
        <vertAlign val="super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，ZC—BYJ</t>
    </r>
  </si>
  <si>
    <t>单芯双色阻燃硬铜线</t>
  </si>
  <si>
    <r>
      <rPr>
        <sz val="11"/>
        <rFont val="微软雅黑"/>
        <family val="2"/>
        <charset val="134"/>
      </rPr>
      <t>2.5mm</t>
    </r>
    <r>
      <rPr>
        <vertAlign val="super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，BV</t>
    </r>
  </si>
  <si>
    <t>数据电缆</t>
  </si>
  <si>
    <t>超五类</t>
  </si>
  <si>
    <t>米</t>
  </si>
  <si>
    <t>闭路线</t>
  </si>
  <si>
    <t>SYWV</t>
  </si>
  <si>
    <t>其他配件</t>
  </si>
  <si>
    <t>堵头</t>
  </si>
  <si>
    <t>管钉</t>
  </si>
  <si>
    <t>铜内接</t>
  </si>
  <si>
    <t>钢钉</t>
  </si>
  <si>
    <t>1.5寸</t>
  </si>
  <si>
    <t>盒</t>
  </si>
  <si>
    <t>高压管</t>
  </si>
  <si>
    <t>条</t>
  </si>
  <si>
    <t>生料带</t>
  </si>
  <si>
    <t>——</t>
  </si>
  <si>
    <t>圈</t>
  </si>
  <si>
    <t>黑胶布</t>
  </si>
  <si>
    <t>水龙头</t>
  </si>
  <si>
    <t>空气开关汇流排</t>
  </si>
  <si>
    <t>1P</t>
  </si>
  <si>
    <t>齿</t>
  </si>
  <si>
    <t>自攻螺丝</t>
  </si>
  <si>
    <t>3cm</t>
  </si>
  <si>
    <t>粒</t>
  </si>
  <si>
    <t>7cm</t>
  </si>
  <si>
    <t>塑料膨胀管</t>
  </si>
  <si>
    <t>6mm</t>
  </si>
  <si>
    <t>只</t>
  </si>
  <si>
    <t>自攻头挂钩</t>
  </si>
  <si>
    <t>6cm</t>
  </si>
  <si>
    <t>吊灯头</t>
  </si>
  <si>
    <t>E27，螺口</t>
  </si>
  <si>
    <t>花线</t>
  </si>
  <si>
    <t>电碗</t>
  </si>
  <si>
    <t>胶水</t>
  </si>
  <si>
    <t>瓶</t>
  </si>
  <si>
    <t>毛刷</t>
  </si>
  <si>
    <t>合计</t>
  </si>
  <si>
    <t>水管店材料费（除电线外，总价95折）</t>
  </si>
  <si>
    <t>在其他店临时补充的材料</t>
  </si>
  <si>
    <t>伟星 PPR热水管</t>
  </si>
  <si>
    <t>伟星 PVC电工管</t>
  </si>
  <si>
    <t>伟星 PVC直通</t>
  </si>
  <si>
    <t>伟星 PVC无台阶直通</t>
  </si>
  <si>
    <t>φ110</t>
  </si>
  <si>
    <t>伟星 PVC三通</t>
  </si>
  <si>
    <t>伟星 PVC异径三通</t>
  </si>
  <si>
    <t>φ110—50</t>
  </si>
  <si>
    <t>金牛 PVC90度弯头</t>
  </si>
  <si>
    <t>伟星 PVC90度弯头</t>
  </si>
  <si>
    <r>
      <rPr>
        <sz val="11"/>
        <rFont val="微软雅黑"/>
        <family val="2"/>
        <charset val="134"/>
      </rPr>
      <t>φ7</t>
    </r>
    <r>
      <rPr>
        <sz val="11"/>
        <rFont val="微软雅黑"/>
        <family val="2"/>
        <charset val="134"/>
      </rPr>
      <t>5</t>
    </r>
  </si>
  <si>
    <t>伟星 PVC给水管</t>
  </si>
  <si>
    <t>φ75</t>
  </si>
  <si>
    <t>伟星 PVC存水弯</t>
  </si>
  <si>
    <t>开关面板加长螺丝</t>
  </si>
  <si>
    <t>5公分全螺纹</t>
  </si>
  <si>
    <t>7公分全螺纹</t>
  </si>
  <si>
    <t>熊猫电线 数据电缆</t>
  </si>
  <si>
    <t>UTP超五类，50米/捆</t>
  </si>
  <si>
    <t>有线电视接头</t>
  </si>
  <si>
    <t>开关、插座</t>
  </si>
  <si>
    <t>德力西 弱电箱</t>
  </si>
  <si>
    <r>
      <rPr>
        <sz val="11"/>
        <rFont val="微软雅黑"/>
        <family val="2"/>
        <charset val="134"/>
      </rPr>
      <t>CDEN3G03WJ01F，</t>
    </r>
    <r>
      <rPr>
        <sz val="11"/>
        <rFont val="微软雅黑"/>
        <family val="2"/>
        <charset val="134"/>
      </rPr>
      <t>400*300 mm</t>
    </r>
  </si>
  <si>
    <t xml:space="preserve">  施耐德  漏电保护器</t>
  </si>
  <si>
    <t xml:space="preserve">梅兰日兰EA9系列，2PC32A </t>
  </si>
  <si>
    <r>
      <rPr>
        <sz val="11"/>
        <rFont val="微软雅黑"/>
        <family val="2"/>
        <charset val="134"/>
      </rPr>
      <t>梅兰日兰EA9系列，</t>
    </r>
    <r>
      <rPr>
        <sz val="11"/>
        <rFont val="微软雅黑"/>
        <family val="2"/>
        <charset val="134"/>
      </rPr>
      <t xml:space="preserve">2PC63A </t>
    </r>
  </si>
  <si>
    <t xml:space="preserve">德力西 电源空开 </t>
  </si>
  <si>
    <t>CDB9N，1P， 10A</t>
  </si>
  <si>
    <t>西门子 电源空开</t>
  </si>
  <si>
    <t xml:space="preserve">5SJ61207CR，1P，20A </t>
  </si>
  <si>
    <t>西蒙电气 暗装底盒</t>
  </si>
  <si>
    <t>45DH86</t>
  </si>
  <si>
    <t>西门子 暗装底盒</t>
  </si>
  <si>
    <t>5TG06021CC1</t>
  </si>
  <si>
    <t>TCL-罗格朗 三孔插座</t>
  </si>
  <si>
    <t>16A，白色</t>
  </si>
  <si>
    <t>西蒙 三孔带开关插座</t>
  </si>
  <si>
    <r>
      <rPr>
        <sz val="11"/>
        <rFont val="微软雅黑"/>
        <family val="2"/>
        <charset val="134"/>
      </rPr>
      <t>C31682B，</t>
    </r>
    <r>
      <rPr>
        <sz val="11"/>
        <rFont val="微软雅黑"/>
        <family val="2"/>
        <charset val="134"/>
      </rPr>
      <t>16A，香槟色</t>
    </r>
  </si>
  <si>
    <t>西门子 三孔带开关插座</t>
  </si>
  <si>
    <t xml:space="preserve"> 5UB02021CC1，远景16A，雅白色</t>
  </si>
  <si>
    <t xml:space="preserve">ABB 五孔带开关插座
</t>
  </si>
  <si>
    <t>AE225，德逸，白色</t>
  </si>
  <si>
    <t>施耐德 五孔带开关插座</t>
  </si>
  <si>
    <t>EV15/10U，如意系列，白色</t>
  </si>
  <si>
    <t>西门子 五孔带开关插座</t>
  </si>
  <si>
    <t xml:space="preserve">远景系列，彩银色 </t>
  </si>
  <si>
    <t>施耐德 五孔插座带USB插头</t>
  </si>
  <si>
    <t xml:space="preserve"> 如意系列，白色</t>
  </si>
  <si>
    <t xml:space="preserve">TCL-罗格朗 双USB五孔插座 </t>
  </si>
  <si>
    <t>ERN426/10US/U2，经典白</t>
  </si>
  <si>
    <t>韩国现代电工 五孔插座</t>
  </si>
  <si>
    <t>E423L</t>
  </si>
  <si>
    <t>西门子 空白面板</t>
  </si>
  <si>
    <t xml:space="preserve"> 5TG05001CC1，远景，雅白色</t>
  </si>
  <si>
    <t>施耐德 空白面板</t>
  </si>
  <si>
    <t xml:space="preserve"> A5，E10，白色</t>
  </si>
  <si>
    <t xml:space="preserve">ABB 全系列通用防水防溅盒
</t>
  </si>
  <si>
    <t>AS501  白色</t>
  </si>
  <si>
    <t xml:space="preserve">博顿 一位电脑、一位电话插座 </t>
  </si>
  <si>
    <t>G786-019，白色</t>
  </si>
  <si>
    <t>西顿  电脑插座</t>
  </si>
  <si>
    <t>D1-DN，白色</t>
  </si>
  <si>
    <t xml:space="preserve">美特 电脑插座 </t>
  </si>
  <si>
    <t>MT1-PC，白色</t>
  </si>
  <si>
    <t>博顿 电脑插座</t>
  </si>
  <si>
    <t>G786-017，闪银</t>
  </si>
  <si>
    <t>博顿 电视插座</t>
  </si>
  <si>
    <t>TY86-018，白色</t>
  </si>
  <si>
    <t>西门子 一位单控开关</t>
  </si>
  <si>
    <t>5TA08321NC1，16A，雅白色</t>
  </si>
  <si>
    <t>施耐德 一位双控开关</t>
  </si>
  <si>
    <t>A121，10A，白色</t>
  </si>
  <si>
    <t>美特 一位双控开关</t>
  </si>
  <si>
    <t xml:space="preserve"> MT1-212，10A ，白色</t>
  </si>
  <si>
    <t>美特 二位双控开关</t>
  </si>
  <si>
    <t xml:space="preserve"> MT1-222，10A ，白色</t>
  </si>
  <si>
    <t>博顿 二位单控开关</t>
  </si>
  <si>
    <t>TY86-003，白色</t>
  </si>
  <si>
    <t>博顿 二位双控开关</t>
  </si>
  <si>
    <t>LR86-004，银色</t>
  </si>
  <si>
    <t>博顿 三位双控开关</t>
  </si>
  <si>
    <t>LR86-006，银色</t>
  </si>
  <si>
    <t>博顿 四位双控开关</t>
  </si>
  <si>
    <t>LR86-008，银色</t>
  </si>
  <si>
    <t>电工工钱</t>
  </si>
  <si>
    <t>亲戚不肯收钱。。。</t>
  </si>
  <si>
    <t>总计</t>
  </si>
  <si>
    <t>灯具</t>
  </si>
  <si>
    <t>安装位置</t>
  </si>
  <si>
    <r>
      <rPr>
        <sz val="11"/>
        <rFont val="微软雅黑"/>
        <family val="2"/>
        <charset val="134"/>
      </rPr>
      <t>欧普照明 两段分控可调光 LED客厅吸顶灯（</t>
    </r>
    <r>
      <rPr>
        <sz val="11"/>
        <rFont val="微软雅黑"/>
        <family val="2"/>
        <charset val="134"/>
      </rPr>
      <t>105W</t>
    </r>
    <r>
      <rPr>
        <sz val="11"/>
        <rFont val="微软雅黑"/>
        <family val="2"/>
        <charset val="134"/>
      </rPr>
      <t>）</t>
    </r>
  </si>
  <si>
    <t xml:space="preserve"> MX960方骏</t>
  </si>
  <si>
    <t>客厅</t>
  </si>
  <si>
    <t>盏</t>
  </si>
  <si>
    <t>雷士照明 LED 吊灯  (12W)</t>
  </si>
  <si>
    <t xml:space="preserve"> NUD2300-4</t>
  </si>
  <si>
    <t>餐厅</t>
  </si>
  <si>
    <t>西顿·莱茵 LED吸顶灯 (12W，6500K )</t>
  </si>
  <si>
    <t>CEX12-01高边白</t>
  </si>
  <si>
    <t>走廊</t>
  </si>
  <si>
    <t>西顿·莱茵 LED吸顶灯(18W，6500K)</t>
  </si>
  <si>
    <t>CEX18-01高边白</t>
  </si>
  <si>
    <t>大阳台、走廊</t>
  </si>
  <si>
    <t>西蒙  LED 吸顶灯（24W白光）</t>
  </si>
  <si>
    <t>LED024-QB</t>
  </si>
  <si>
    <t>主卧</t>
  </si>
  <si>
    <t>松下 LED吸顶灯（22W）</t>
  </si>
  <si>
    <t xml:space="preserve"> HH-LA1625W</t>
  </si>
  <si>
    <t>次卧</t>
  </si>
  <si>
    <t>松下 LED儿童房圆形护眼吸顶灯（22W）</t>
  </si>
  <si>
    <t>HHLA1612</t>
  </si>
  <si>
    <t>儿童房</t>
  </si>
  <si>
    <t>美的  LED集成吊顶灯（20W 正白光）</t>
  </si>
  <si>
    <t>MQD20-M/K-F01（300*600mm）</t>
  </si>
  <si>
    <t>厨房</t>
  </si>
  <si>
    <t>西顿·莱茵 LED集成吊顶灯（22W 正白光）</t>
  </si>
  <si>
    <t>CEW22RA（300*600mm）</t>
  </si>
  <si>
    <t>客卫</t>
  </si>
  <si>
    <t>西顿·莱茵  LED集成吊顶灯(10W 正白光)</t>
  </si>
  <si>
    <t>CEW10RA（300*300mm）</t>
  </si>
  <si>
    <t>小阳台</t>
  </si>
  <si>
    <t>飞利浦 LED一体化支架灯（7W，白光6500K）</t>
  </si>
  <si>
    <t>T5， 明皓0.6米</t>
  </si>
  <si>
    <t>客厅吊顶</t>
  </si>
  <si>
    <t>雷士照明 LED筒灯（4W，6500K 正白光）</t>
  </si>
  <si>
    <t>NLED9825（开孔80mm）</t>
  </si>
  <si>
    <t>主卧入户</t>
  </si>
  <si>
    <t>雷士照明 LED筒灯(7W，白光)</t>
  </si>
  <si>
    <t>E-NLED9535（开孔95mm）</t>
  </si>
  <si>
    <t>德力西 LED射灯（ 3W，暖白光）</t>
  </si>
  <si>
    <t>D-SF802（开孔70mm）</t>
  </si>
  <si>
    <t>客厅装饰柜</t>
  </si>
  <si>
    <t>飞利浦 LED射灯（ 3W ，4000K白色）</t>
  </si>
  <si>
    <t>66078（开孔70mm）</t>
  </si>
  <si>
    <t>金牌小马哥 LED球泡灯 （3W）</t>
  </si>
  <si>
    <r>
      <rPr>
        <sz val="12"/>
        <color rgb="FF3C3C3C"/>
        <rFont val="Tahoma"/>
        <family val="2"/>
      </rPr>
      <t>E27</t>
    </r>
    <r>
      <rPr>
        <sz val="12"/>
        <color rgb="FF3C3C3C"/>
        <rFont val="宋体"/>
        <family val="3"/>
        <charset val="134"/>
      </rPr>
      <t>螺口</t>
    </r>
  </si>
  <si>
    <t>大阳台</t>
  </si>
  <si>
    <t>瓷砖店材料费</t>
  </si>
  <si>
    <t>规格</t>
  </si>
  <si>
    <t>宏宇 玻化砖（房间及大厅走廊地板）</t>
  </si>
  <si>
    <t>HRW18002</t>
  </si>
  <si>
    <t>800*800mm</t>
  </si>
  <si>
    <t>块</t>
  </si>
  <si>
    <t>宏宇 玻化砖（作为勒脚）</t>
  </si>
  <si>
    <t>切勒脚加工费（1块玻化砖切成6条勒脚）</t>
  </si>
  <si>
    <t>130*800mm</t>
  </si>
  <si>
    <t>宏宇 釉面砖（厨房、阳台墙壁）</t>
  </si>
  <si>
    <t>3A63262</t>
  </si>
  <si>
    <t>600*330mm</t>
  </si>
  <si>
    <t>蓝堡 釉面砖（厨房、小阳台地板）</t>
  </si>
  <si>
    <t>300*300mm</t>
  </si>
  <si>
    <t>蓝堡 釉面砖（大阳台地板）</t>
  </si>
  <si>
    <t>5D324</t>
  </si>
  <si>
    <t>宝力 釉面砖（卫生间墙面）</t>
  </si>
  <si>
    <t>7LT69210</t>
  </si>
  <si>
    <t>600*300mm</t>
  </si>
  <si>
    <t>宝力 釉面砖（卫生间地板）</t>
  </si>
  <si>
    <t>7LT369210</t>
  </si>
  <si>
    <t>同声 强力粘合接着剂</t>
  </si>
  <si>
    <t>40克/支</t>
  </si>
  <si>
    <t>瓷洁精</t>
  </si>
  <si>
    <t>洁速灵</t>
  </si>
  <si>
    <t>500ml</t>
  </si>
  <si>
    <t>德高 填缝剂</t>
  </si>
  <si>
    <t>白色</t>
  </si>
  <si>
    <t>2kg/袋</t>
  </si>
  <si>
    <t>包</t>
  </si>
  <si>
    <t>十字定位器</t>
  </si>
  <si>
    <t>2mm、3mm</t>
  </si>
  <si>
    <t>实付</t>
  </si>
  <si>
    <t>其他材料费</t>
  </si>
  <si>
    <t>红砖</t>
  </si>
  <si>
    <t>沙子（填充墙）</t>
  </si>
  <si>
    <t>海沙</t>
  </si>
  <si>
    <t>立方</t>
  </si>
  <si>
    <t>沙子（铺瓷砖）</t>
  </si>
  <si>
    <t>河沙</t>
  </si>
  <si>
    <t>岩城 旋窑水泥</t>
  </si>
  <si>
    <t>50kg/袋</t>
  </si>
  <si>
    <t>利成 益胶泥</t>
  </si>
  <si>
    <t>20kg/袋</t>
  </si>
  <si>
    <t>黑色</t>
  </si>
  <si>
    <t>美涂士 防水浆料</t>
  </si>
  <si>
    <t>通用型</t>
  </si>
  <si>
    <t>20kg/桶</t>
  </si>
  <si>
    <t>桶</t>
  </si>
  <si>
    <t>刷天下彩虹 全屋防水涂料</t>
  </si>
  <si>
    <t>10kg/桶</t>
  </si>
  <si>
    <t>门槛石</t>
  </si>
  <si>
    <t>印度红</t>
  </si>
  <si>
    <t>㎡</t>
  </si>
  <si>
    <t>压顶石</t>
  </si>
  <si>
    <t>大理石</t>
  </si>
  <si>
    <t>潜水艇 地漏（淋浴区）</t>
  </si>
  <si>
    <t>TK50-10</t>
  </si>
  <si>
    <t>潜水艇 地漏（客卫、大阳台）</t>
  </si>
  <si>
    <t>TF50-10</t>
  </si>
  <si>
    <t>潜水艇 地漏（小阳台）</t>
  </si>
  <si>
    <t>TF50-10X</t>
  </si>
  <si>
    <t>潜水艇 厨房烟道止逆阀</t>
  </si>
  <si>
    <t>第三代 E160</t>
  </si>
  <si>
    <t>返比克 地漏（主卫、厨房）</t>
  </si>
  <si>
    <t>DG01-50G</t>
  </si>
  <si>
    <t>隔音棉</t>
  </si>
  <si>
    <t>带铝箔</t>
  </si>
  <si>
    <t>φ50cm、110cm</t>
  </si>
  <si>
    <t>套</t>
  </si>
  <si>
    <t>钢筋</t>
  </si>
  <si>
    <t>12厘</t>
  </si>
  <si>
    <t>微力达 百洁布</t>
  </si>
  <si>
    <t>人工费</t>
  </si>
  <si>
    <t>铲白灰、敲踢脚线、铲防水层 工钱</t>
  </si>
  <si>
    <t>泥工工钱</t>
  </si>
  <si>
    <t>吊顶模块</t>
  </si>
  <si>
    <r>
      <rPr>
        <sz val="11"/>
        <rFont val="微软雅黑"/>
        <family val="2"/>
        <charset val="134"/>
      </rPr>
      <t>30x30c</t>
    </r>
    <r>
      <rPr>
        <sz val="11"/>
        <rFont val="微软雅黑"/>
        <family val="2"/>
        <charset val="134"/>
      </rPr>
      <t>m，云彩石</t>
    </r>
  </si>
  <si>
    <t>30x30cm，云母玉石</t>
  </si>
  <si>
    <t>白脚线</t>
  </si>
  <si>
    <t>支</t>
  </si>
  <si>
    <t>烤漆龙骨</t>
  </si>
  <si>
    <t>国标38，3米/支</t>
  </si>
  <si>
    <t>烤漆三角龙骨</t>
  </si>
  <si>
    <t>3米/支</t>
  </si>
  <si>
    <t>吊筋</t>
  </si>
  <si>
    <t>金色，8厘</t>
  </si>
  <si>
    <t>吊顶配件</t>
  </si>
  <si>
    <t>8厘</t>
  </si>
  <si>
    <t>胜展 快干酸性玻璃胶</t>
  </si>
  <si>
    <t>透明</t>
  </si>
  <si>
    <t xml:space="preserve">海蒂诗 阻尼铰链 </t>
  </si>
  <si>
    <t>快装半盖 910516600 ，亚马逊</t>
  </si>
  <si>
    <t>半盖 8645i-1，天猫</t>
  </si>
  <si>
    <t>海蒂诗 弹簧铰链</t>
  </si>
  <si>
    <t xml:space="preserve"> 半盖 46711，亚马逊</t>
  </si>
  <si>
    <t xml:space="preserve"> 全盖 46710 ，亚马逊</t>
  </si>
  <si>
    <t>全盖 8645i-1，天猫</t>
  </si>
  <si>
    <t xml:space="preserve"> 嘉庞 阻尼三节轨（10寸/250MM）</t>
  </si>
  <si>
    <t>JP5332</t>
  </si>
  <si>
    <t>付</t>
  </si>
  <si>
    <t xml:space="preserve"> 嘉庞 阻尼三节轨（12寸/300MM）</t>
  </si>
  <si>
    <t xml:space="preserve"> 嘉庞 阻尼三节轨（14寸/350MM）</t>
  </si>
  <si>
    <t xml:space="preserve"> 海蒂诗 三节轨（14寸/350MM）</t>
  </si>
  <si>
    <t>KA5632/黑色 910254200，天猫</t>
  </si>
  <si>
    <t>海蒂诗 三节轨（14寸/350MM）</t>
  </si>
  <si>
    <t>KA5332/黑色 916157800，天猫</t>
  </si>
  <si>
    <t>海蒂诗 三节轨（18寸/450MM）</t>
  </si>
  <si>
    <r>
      <rPr>
        <sz val="11"/>
        <color rgb="FF00B0F0"/>
        <rFont val="微软雅黑"/>
        <family val="2"/>
        <charset val="134"/>
      </rPr>
      <t>KA5332/镀锌 910140500</t>
    </r>
    <r>
      <rPr>
        <sz val="11"/>
        <color rgb="FF00B0F0"/>
        <rFont val="微软雅黑"/>
        <family val="2"/>
        <charset val="134"/>
      </rPr>
      <t xml:space="preserve"> </t>
    </r>
    <r>
      <rPr>
        <sz val="11"/>
        <color rgb="FF00B0F0"/>
        <rFont val="微软雅黑"/>
        <family val="2"/>
        <charset val="134"/>
      </rPr>
      <t>，亚马逊</t>
    </r>
  </si>
  <si>
    <t>KA5332/黑色 916158000，天猫</t>
  </si>
  <si>
    <t>海蒂诗 三节轨（24寸/600MM）</t>
  </si>
  <si>
    <t>KA5632/黑色 49548 ，京东</t>
  </si>
  <si>
    <t>KA5632/黑色 910253700，天猫</t>
  </si>
  <si>
    <t>嘉庞 衣柜裤架</t>
  </si>
  <si>
    <t>中号香槟色（50～70cm）</t>
  </si>
  <si>
    <t>嘉庞 合金平头抽屉锁</t>
  </si>
  <si>
    <t>安装厚度22mm</t>
  </si>
  <si>
    <t>衣柜推拉镜</t>
  </si>
  <si>
    <t>玫瑰金色， 100×35cm</t>
  </si>
  <si>
    <t>嘉庞 不锈钢杆挂衣管座</t>
  </si>
  <si>
    <t>φ25侧装八角法兰</t>
  </si>
  <si>
    <t>对</t>
  </si>
  <si>
    <t>嘉庞 加厚管衣柜挂衣杆</t>
  </si>
  <si>
    <t>80-100CM（不锈钢）</t>
  </si>
  <si>
    <t>50-80CM（不锈钢）</t>
  </si>
  <si>
    <t>固特 可调节伸缩挂衣杆</t>
  </si>
  <si>
    <t>扁管银色 中号</t>
  </si>
  <si>
    <t>嘉庞 衣柜拉手（铝本色）</t>
  </si>
  <si>
    <t>L486，孔距96mm</t>
  </si>
  <si>
    <t>嘉庞 单孔拉手</t>
  </si>
  <si>
    <t>L4703-M</t>
  </si>
  <si>
    <t>嘉庞 暗拉手</t>
  </si>
  <si>
    <t>Z550，孔距64mm</t>
  </si>
  <si>
    <t>固特 半圆型家具抽屉把手</t>
  </si>
  <si>
    <t xml:space="preserve"> 8005 拉丝</t>
  </si>
  <si>
    <t>金利源 香杉木生态板</t>
  </si>
  <si>
    <t>E0级，18mm，蝶飞凤舞</t>
  </si>
  <si>
    <t>张</t>
  </si>
  <si>
    <t>12mm，蝶飞凤舞</t>
  </si>
  <si>
    <t>金利源 香杉木夹芯板</t>
  </si>
  <si>
    <t>1220*2440*18mm</t>
  </si>
  <si>
    <t>四盛 天然浮雕水曲柳面板</t>
  </si>
  <si>
    <t>3mm</t>
  </si>
  <si>
    <t>金利源 硅酸钙板</t>
  </si>
  <si>
    <t>金利源 PVC线条</t>
  </si>
  <si>
    <t>20mm，蝶飞凤舞</t>
  </si>
  <si>
    <t>40mm，蝶飞凤舞</t>
  </si>
  <si>
    <t>水曲柳3平条</t>
  </si>
  <si>
    <t>35支</t>
  </si>
  <si>
    <t>水曲柳5平条</t>
  </si>
  <si>
    <t>4支</t>
  </si>
  <si>
    <t>水曲柳1242中线</t>
  </si>
  <si>
    <t>2支×2.5米</t>
  </si>
  <si>
    <t>水曲柳1818中线</t>
  </si>
  <si>
    <t>3支×2.5米</t>
  </si>
  <si>
    <t>水曲柳15×7门线</t>
  </si>
  <si>
    <t>水曲柳定做百叶</t>
  </si>
  <si>
    <t>加厚，24.6×66.3cm</t>
  </si>
  <si>
    <t>加厚，24.6×73.3cm</t>
  </si>
  <si>
    <t>木条</t>
  </si>
  <si>
    <t>3×4cm，4米/根</t>
  </si>
  <si>
    <t>枪钉</t>
  </si>
  <si>
    <t>F30A，黄色</t>
  </si>
  <si>
    <t>F20</t>
  </si>
  <si>
    <t>T50</t>
  </si>
  <si>
    <t>木子</t>
  </si>
  <si>
    <t>地板钉</t>
  </si>
  <si>
    <t>2.5寸</t>
  </si>
  <si>
    <t>螺丝（配头）</t>
  </si>
  <si>
    <t>35*50</t>
  </si>
  <si>
    <t>钙板自攻螺丝</t>
  </si>
  <si>
    <t>小头</t>
  </si>
  <si>
    <t>砂纸</t>
  </si>
  <si>
    <t>0号</t>
  </si>
  <si>
    <t>美工刀</t>
  </si>
  <si>
    <t>把</t>
  </si>
  <si>
    <t>加厚刀片</t>
  </si>
  <si>
    <t>1寸</t>
  </si>
  <si>
    <t>科绿 名邦特级万能胶</t>
  </si>
  <si>
    <t>2.5L</t>
  </si>
  <si>
    <t>汉高百得 万能胶</t>
  </si>
  <si>
    <t>通用型  PXU 2.5L</t>
  </si>
  <si>
    <t xml:space="preserve"> 高效环保型  PXE 4L</t>
  </si>
  <si>
    <t>强力型 PXL 4L</t>
  </si>
  <si>
    <t>巨牛 聚氨酯泡沫填缝剂</t>
  </si>
  <si>
    <r>
      <rPr>
        <sz val="11"/>
        <rFont val="微软雅黑"/>
        <family val="2"/>
        <charset val="134"/>
      </rPr>
      <t>7</t>
    </r>
    <r>
      <rPr>
        <sz val="11"/>
        <rFont val="微软雅黑"/>
        <family val="2"/>
        <charset val="134"/>
      </rPr>
      <t>50ml（900g）</t>
    </r>
  </si>
  <si>
    <t>铁钉</t>
  </si>
  <si>
    <t>斤</t>
  </si>
  <si>
    <t xml:space="preserve">嘉庞 透明硅胶防尘角 </t>
  </si>
  <si>
    <t xml:space="preserve">大号，60只装 </t>
  </si>
  <si>
    <t>不锈钢框架</t>
  </si>
  <si>
    <r>
      <rPr>
        <sz val="11"/>
        <rFont val="微软雅黑"/>
        <family val="2"/>
        <charset val="134"/>
      </rPr>
      <t xml:space="preserve">玫瑰金色， </t>
    </r>
    <r>
      <rPr>
        <sz val="11"/>
        <rFont val="微软雅黑"/>
        <family val="2"/>
        <charset val="134"/>
      </rPr>
      <t>91</t>
    </r>
    <r>
      <rPr>
        <sz val="11"/>
        <rFont val="微软雅黑"/>
        <family val="2"/>
        <charset val="134"/>
      </rPr>
      <t>0×</t>
    </r>
    <r>
      <rPr>
        <sz val="11"/>
        <rFont val="微软雅黑"/>
        <family val="2"/>
        <charset val="134"/>
      </rPr>
      <t>27</t>
    </r>
    <r>
      <rPr>
        <sz val="11"/>
        <rFont val="微软雅黑"/>
        <family val="2"/>
        <charset val="134"/>
      </rPr>
      <t>×</t>
    </r>
    <r>
      <rPr>
        <sz val="11"/>
        <rFont val="微软雅黑"/>
        <family val="2"/>
        <charset val="134"/>
      </rPr>
      <t>18m</t>
    </r>
    <r>
      <rPr>
        <sz val="11"/>
        <rFont val="微软雅黑"/>
        <family val="2"/>
        <charset val="134"/>
      </rPr>
      <t>m</t>
    </r>
  </si>
  <si>
    <t>欧雅宝 透光玉石</t>
  </si>
  <si>
    <t>金钻玉，15.5×86cm</t>
  </si>
  <si>
    <t>衣柜门</t>
  </si>
  <si>
    <r>
      <rPr>
        <sz val="11"/>
        <rFont val="微软雅黑"/>
        <family val="2"/>
        <charset val="134"/>
      </rPr>
      <t>每扇不足1</t>
    </r>
    <r>
      <rPr>
        <sz val="11"/>
        <rFont val="微软雅黑"/>
        <family val="2"/>
        <charset val="134"/>
      </rPr>
      <t>.4㎡，均按1.4㎡算，5扇</t>
    </r>
  </si>
  <si>
    <t>展鸿 韩式宜家S型壁挂简易书架</t>
  </si>
  <si>
    <t>白色，板厚1.6cm</t>
  </si>
  <si>
    <t>白橡木屏风</t>
  </si>
  <si>
    <t>白色烤漆，81.2×185.8cm</t>
  </si>
  <si>
    <t>白玻璃</t>
  </si>
  <si>
    <t>38×22cm</t>
  </si>
  <si>
    <t>片</t>
  </si>
  <si>
    <t>心家宜 实木落地衣帽架</t>
  </si>
  <si>
    <t>GX_5105H，鹅黄色</t>
  </si>
  <si>
    <t>入户柜压顶石</t>
  </si>
  <si>
    <t>石英石，白色，1.21×0.36cm</t>
  </si>
  <si>
    <t>木板搬运费</t>
  </si>
  <si>
    <t>层/片</t>
  </si>
  <si>
    <t>木工工钱</t>
  </si>
  <si>
    <t>天</t>
  </si>
  <si>
    <t>序号</t>
  </si>
  <si>
    <t>位置</t>
  </si>
  <si>
    <t>大门</t>
  </si>
  <si>
    <t>美心 防盗门</t>
  </si>
  <si>
    <t>FAM-MX1(2)系列</t>
  </si>
  <si>
    <t>樘</t>
  </si>
  <si>
    <t>安装费</t>
  </si>
  <si>
    <t>卫生间</t>
  </si>
  <si>
    <t>派威 铝合金钢化玻璃门</t>
  </si>
  <si>
    <t>御皇A 024</t>
  </si>
  <si>
    <t>卧室</t>
  </si>
  <si>
    <t>梦天实木复合门</t>
  </si>
  <si>
    <t>M01-6Z</t>
  </si>
  <si>
    <t>海蒂诗 大门铰链</t>
  </si>
  <si>
    <t>75*100*3mm/49755</t>
  </si>
  <si>
    <t>嘉庞 实木门锁</t>
  </si>
  <si>
    <t>不锈钢 拉丝金银双锁</t>
  </si>
  <si>
    <t>不锈钢 拉丝钛黑金双锁</t>
  </si>
  <si>
    <t>海蒂诗  磁门吸</t>
  </si>
  <si>
    <t>海蒂诗 磁门吸</t>
  </si>
  <si>
    <t>厨房推拉门</t>
  </si>
  <si>
    <t>半重型</t>
  </si>
  <si>
    <t>门套线</t>
  </si>
  <si>
    <t>半包</t>
  </si>
  <si>
    <t>拉手</t>
  </si>
  <si>
    <t>门</t>
  </si>
  <si>
    <t>线条</t>
  </si>
  <si>
    <t>侧</t>
  </si>
  <si>
    <t>泡沫填缝剂</t>
  </si>
  <si>
    <t>运费</t>
  </si>
  <si>
    <t>次</t>
  </si>
  <si>
    <t>隐形防盗网</t>
  </si>
  <si>
    <t>3mm，316不锈钢</t>
  </si>
  <si>
    <t>女儿童房</t>
  </si>
  <si>
    <t>铝合金防盗网</t>
  </si>
  <si>
    <t>不锈钢</t>
  </si>
  <si>
    <t>枫景阳台 推拉窗</t>
  </si>
  <si>
    <t>96气密窗</t>
  </si>
  <si>
    <t>枫景阳台 纱窗</t>
  </si>
  <si>
    <t>金刚网</t>
  </si>
  <si>
    <t>封边费</t>
  </si>
  <si>
    <t>多乐士 强效抗划清味面漆</t>
  </si>
  <si>
    <t>哑光白，5kg</t>
  </si>
  <si>
    <t>组</t>
  </si>
  <si>
    <t>多乐士 强效抗划清味底漆</t>
  </si>
  <si>
    <t>多乐士 稀释剂</t>
  </si>
  <si>
    <t>多乐士 内墙腻子粉</t>
  </si>
  <si>
    <t>乐易施，25kg</t>
  </si>
  <si>
    <t>金师傅 粗底腻子粉</t>
  </si>
  <si>
    <t>金钻弹性，25kg</t>
  </si>
  <si>
    <t>金师傅 竹炭净味界面剂</t>
  </si>
  <si>
    <t>CW-014，5kg</t>
  </si>
  <si>
    <t>金师傅 竹炭净味抗裂基布</t>
  </si>
  <si>
    <t>CW-030，5kg</t>
  </si>
  <si>
    <t>金师傅 竹炭净味护角胶</t>
  </si>
  <si>
    <t>CW-031，15kg</t>
  </si>
  <si>
    <t>金师傅 竹炭净味接缝专家</t>
  </si>
  <si>
    <t>QW-830，3.5kg</t>
  </si>
  <si>
    <t>金师傅 内角线</t>
  </si>
  <si>
    <t>厚</t>
  </si>
  <si>
    <t>枝</t>
  </si>
  <si>
    <t>金师傅 外角线</t>
  </si>
  <si>
    <t>金师傅 王牌护墙宝</t>
  </si>
  <si>
    <t>25cm</t>
  </si>
  <si>
    <t>护墙宝</t>
  </si>
  <si>
    <r>
      <rPr>
        <sz val="11"/>
        <rFont val="微软雅黑"/>
        <family val="2"/>
        <charset val="134"/>
      </rPr>
      <t>1</t>
    </r>
    <r>
      <rPr>
        <sz val="11"/>
        <rFont val="微软雅黑"/>
        <family val="2"/>
        <charset val="134"/>
      </rPr>
      <t>m</t>
    </r>
  </si>
  <si>
    <t>全麻草带</t>
  </si>
  <si>
    <t>8cm</t>
  </si>
  <si>
    <t>龙江 防锈漆</t>
  </si>
  <si>
    <t>红丹</t>
  </si>
  <si>
    <t>罐</t>
  </si>
  <si>
    <t>万高 黄盒美纹纸</t>
  </si>
  <si>
    <r>
      <rPr>
        <sz val="11"/>
        <rFont val="微软雅黑"/>
        <family val="2"/>
        <charset val="134"/>
      </rPr>
      <t>7288，</t>
    </r>
    <r>
      <rPr>
        <sz val="11"/>
        <rFont val="微软雅黑"/>
        <family val="2"/>
        <charset val="134"/>
      </rPr>
      <t>24×18mm</t>
    </r>
  </si>
  <si>
    <t>进口水砂纸</t>
  </si>
  <si>
    <t>180目</t>
  </si>
  <si>
    <t>240目</t>
  </si>
  <si>
    <t>保洁膜</t>
  </si>
  <si>
    <t>1.5米</t>
  </si>
  <si>
    <t>砂架</t>
  </si>
  <si>
    <t>透明胶布</t>
  </si>
  <si>
    <t>纱手套</t>
  </si>
  <si>
    <t>双</t>
  </si>
  <si>
    <t>羊毛刷</t>
  </si>
  <si>
    <t>4寸</t>
  </si>
  <si>
    <t>双柄厚铁板</t>
  </si>
  <si>
    <t>80cm</t>
  </si>
  <si>
    <r>
      <rPr>
        <sz val="11"/>
        <rFont val="微软雅黑"/>
        <family val="2"/>
        <charset val="134"/>
      </rPr>
      <t>5</t>
    </r>
    <r>
      <rPr>
        <sz val="11"/>
        <rFont val="微软雅黑"/>
        <family val="2"/>
        <charset val="134"/>
      </rPr>
      <t>5</t>
    </r>
    <r>
      <rPr>
        <sz val="11"/>
        <rFont val="微软雅黑"/>
        <family val="2"/>
        <charset val="134"/>
      </rPr>
      <t>cm</t>
    </r>
  </si>
  <si>
    <t>九钉厚铁板</t>
  </si>
  <si>
    <t>872毛刷</t>
  </si>
  <si>
    <t>5寸</t>
  </si>
  <si>
    <t>油飞刀</t>
  </si>
  <si>
    <t>3寸</t>
  </si>
  <si>
    <t>滚筒</t>
  </si>
  <si>
    <t>8寸</t>
  </si>
  <si>
    <r>
      <rPr>
        <sz val="11"/>
        <rFont val="微软雅黑"/>
        <family val="2"/>
        <charset val="134"/>
      </rPr>
      <t>1</t>
    </r>
    <r>
      <rPr>
        <sz val="11"/>
        <rFont val="微软雅黑"/>
        <family val="2"/>
        <charset val="134"/>
      </rPr>
      <t>0</t>
    </r>
    <r>
      <rPr>
        <sz val="11"/>
        <rFont val="微软雅黑"/>
        <family val="2"/>
        <charset val="134"/>
      </rPr>
      <t>寸</t>
    </r>
  </si>
  <si>
    <t>油漆工钱</t>
  </si>
  <si>
    <t>房间</t>
  </si>
  <si>
    <t>长</t>
  </si>
  <si>
    <t>宽</t>
  </si>
  <si>
    <t>面积</t>
  </si>
  <si>
    <t>天花</t>
  </si>
  <si>
    <t>吊顶</t>
  </si>
  <si>
    <t>墙面1</t>
  </si>
  <si>
    <t>墙面2</t>
  </si>
  <si>
    <t>墙面3</t>
  </si>
  <si>
    <t>儿童房（男）</t>
  </si>
  <si>
    <t>墙面4</t>
  </si>
  <si>
    <t>墙面5</t>
  </si>
  <si>
    <t>墙面6</t>
  </si>
  <si>
    <t>儿童房（女）</t>
  </si>
  <si>
    <t>墙面7</t>
  </si>
  <si>
    <t>天花1</t>
  </si>
  <si>
    <t>天花2</t>
  </si>
  <si>
    <t>天花3</t>
  </si>
  <si>
    <t>天花4</t>
  </si>
  <si>
    <t>天花5</t>
  </si>
  <si>
    <t>天花6</t>
  </si>
  <si>
    <t>梁1</t>
  </si>
  <si>
    <t>梁2</t>
  </si>
  <si>
    <t>阳台</t>
  </si>
  <si>
    <t>总面积</t>
  </si>
  <si>
    <t>元</t>
  </si>
  <si>
    <t>折扣</t>
  </si>
  <si>
    <t>折</t>
  </si>
  <si>
    <t>总价</t>
  </si>
  <si>
    <t>实体店标价</t>
  </si>
  <si>
    <t>天猫价</t>
  </si>
  <si>
    <t>购买单价</t>
  </si>
  <si>
    <t>巨桑 伊顿系列 实木床</t>
  </si>
  <si>
    <t>EJ01-180（1840×2170×1050mm）</t>
  </si>
  <si>
    <t>床</t>
  </si>
  <si>
    <t>巨桑 伊顿系列 床头柜</t>
  </si>
  <si>
    <t>EJC01（540×435×460mm）</t>
  </si>
  <si>
    <t>EJC03（550×435×482mm）</t>
  </si>
  <si>
    <t>巨桑 伊顿系列 餐桌</t>
  </si>
  <si>
    <r>
      <rPr>
        <sz val="11"/>
        <rFont val="微软雅黑"/>
        <family val="2"/>
        <charset val="134"/>
      </rPr>
      <t>EC03-130 （1300×800×7</t>
    </r>
    <r>
      <rPr>
        <sz val="11"/>
        <rFont val="微软雅黑"/>
        <family val="2"/>
        <charset val="134"/>
      </rPr>
      <t>60</t>
    </r>
    <r>
      <rPr>
        <sz val="11"/>
        <rFont val="微软雅黑"/>
        <family val="2"/>
        <charset val="134"/>
      </rPr>
      <t>mm）</t>
    </r>
  </si>
  <si>
    <t>巨桑 伊顿系列 餐椅</t>
  </si>
  <si>
    <r>
      <rPr>
        <sz val="11"/>
        <rFont val="微软雅黑"/>
        <family val="2"/>
        <charset val="134"/>
      </rPr>
      <t>EB02（450×5</t>
    </r>
    <r>
      <rPr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0×9</t>
    </r>
    <r>
      <rPr>
        <sz val="11"/>
        <rFont val="微软雅黑"/>
        <family val="2"/>
        <charset val="134"/>
      </rPr>
      <t>50</t>
    </r>
    <r>
      <rPr>
        <sz val="11"/>
        <rFont val="微软雅黑"/>
        <family val="2"/>
        <charset val="134"/>
      </rPr>
      <t>mm）</t>
    </r>
  </si>
  <si>
    <t>巨桑 伊顿系列 客厅三人沙发</t>
  </si>
  <si>
    <t>EA04（2340×895×720mm）</t>
  </si>
  <si>
    <t>巨桑 伊顿系列 客厅二人沙发</t>
  </si>
  <si>
    <t>EA04（1640×895×720mm）</t>
  </si>
  <si>
    <t>巨桑 伊顿系列 客厅单人沙发</t>
  </si>
  <si>
    <r>
      <rPr>
        <sz val="11"/>
        <rFont val="微软雅黑"/>
        <family val="2"/>
        <charset val="134"/>
      </rPr>
      <t>EA04（940×895×72</t>
    </r>
    <r>
      <rPr>
        <sz val="11"/>
        <rFont val="微软雅黑"/>
        <family val="2"/>
        <charset val="134"/>
      </rPr>
      <t>0</t>
    </r>
    <r>
      <rPr>
        <sz val="11"/>
        <rFont val="微软雅黑"/>
        <family val="2"/>
        <charset val="134"/>
      </rPr>
      <t>mm）</t>
    </r>
  </si>
  <si>
    <t>巨桑 伊顿系列 长茶几</t>
  </si>
  <si>
    <t>EA05-140（1400×750×438mm）</t>
  </si>
  <si>
    <t>巨桑 伊顿系列 方几</t>
  </si>
  <si>
    <r>
      <rPr>
        <sz val="11"/>
        <rFont val="微软雅黑"/>
        <family val="2"/>
        <charset val="134"/>
      </rPr>
      <t>EA05-60（600×600×4</t>
    </r>
    <r>
      <rPr>
        <sz val="11"/>
        <rFont val="微软雅黑"/>
        <family val="2"/>
        <charset val="134"/>
      </rPr>
      <t>7</t>
    </r>
    <r>
      <rPr>
        <sz val="11"/>
        <rFont val="微软雅黑"/>
        <family val="2"/>
        <charset val="134"/>
      </rPr>
      <t>8mm）</t>
    </r>
  </si>
  <si>
    <t>巨桑 伊顿系列 电视柜</t>
  </si>
  <si>
    <t>EF02-220（2199×485×441mm）</t>
  </si>
  <si>
    <t>馨安 床垫</t>
  </si>
  <si>
    <t>欧宝 TG-3（1800×2000mm）</t>
  </si>
  <si>
    <t>CAN看尚 4K超清网络智能平板电视（配挂架）</t>
  </si>
  <si>
    <t xml:space="preserve">F55，55英寸 </t>
  </si>
  <si>
    <t>台</t>
  </si>
  <si>
    <t>NB 电视挂架</t>
  </si>
  <si>
    <t>NB757-L400（32-60英寸）</t>
  </si>
  <si>
    <t>JBL 回音壁音箱</t>
  </si>
  <si>
    <t>CINEMA STV180</t>
  </si>
  <si>
    <t>AIS艾森 数字音频转换器</t>
  </si>
  <si>
    <t>同轴转光纤</t>
  </si>
  <si>
    <t>秋叶原  同轴音频线</t>
  </si>
  <si>
    <t>Q612，1米</t>
  </si>
  <si>
    <t>宽带安装费</t>
  </si>
  <si>
    <t>中国移动</t>
  </si>
  <si>
    <t>中兴 以太网无源光纤接入用户端</t>
  </si>
  <si>
    <t>ZXHN F401（EPON ONU）</t>
  </si>
  <si>
    <t xml:space="preserve">小米路由器 3 </t>
  </si>
  <si>
    <t>飞利浦 无尘袋大功率吸尘器</t>
  </si>
  <si>
    <t>FC8472/81，魔幻紫</t>
  </si>
  <si>
    <t>飞科 家用负离子冷热风静音吹风机</t>
  </si>
  <si>
    <t>FH6266</t>
  </si>
  <si>
    <t>松下 大1匹挂壁式单冷定频空调</t>
  </si>
  <si>
    <t>KF-27GW/J2，C10KJ2</t>
  </si>
  <si>
    <t>松下 大1.5匹挂壁式单冷定频空调</t>
  </si>
  <si>
    <t>KF-36GW/J2，C13KJ2</t>
  </si>
  <si>
    <t>铜管加长</t>
  </si>
  <si>
    <t>1.5匹</t>
  </si>
  <si>
    <t>空调架</t>
  </si>
  <si>
    <t>铁</t>
  </si>
  <si>
    <t>卡步特 201不锈钢空调架</t>
  </si>
  <si>
    <t xml:space="preserve"> 2匹，加厚1.8mm，螺丝10*100mm</t>
  </si>
  <si>
    <t>鸟与树 雪尼尔窗帘</t>
  </si>
  <si>
    <t>浅咖色</t>
  </si>
  <si>
    <t>加厚合金静音木纹窗帘罗马杆</t>
  </si>
  <si>
    <t>红胡桃单杆(莲花装饰头)</t>
  </si>
  <si>
    <t>鸟与树 加厚精细亚麻遮光窗帘</t>
  </si>
  <si>
    <t>浅灰色</t>
  </si>
  <si>
    <t>铁艺静音窗帘罗马杆</t>
  </si>
  <si>
    <t>白色筋纹单杆(盘旋装饰头)</t>
  </si>
  <si>
    <t>鸟与树 罗马窗帘</t>
  </si>
  <si>
    <t>小海盗，160*200cm</t>
  </si>
  <si>
    <t>航海志B，110*110cm</t>
  </si>
  <si>
    <t>手工双层立体画框装裱</t>
  </si>
  <si>
    <t xml:space="preserve"> 圣家三口像，63*80cm</t>
  </si>
  <si>
    <t>副</t>
  </si>
  <si>
    <t>沂憬郦佳  餐厅配电箱液压上翻式挂画</t>
  </si>
  <si>
    <t>55*60cm</t>
  </si>
  <si>
    <t>沂憬郦佳  客厅现代简约沙发背景墙挂画</t>
  </si>
  <si>
    <t>海星，50*50*2.5cm</t>
  </si>
  <si>
    <t>沂憬郦佳  现代简约卧室床头挂画</t>
  </si>
  <si>
    <t>鹿北欧三联画，60*60*2.5cm</t>
  </si>
  <si>
    <t>简约鹿头装饰挂钟</t>
  </si>
  <si>
    <t>MC-TX-2，56*66cm</t>
  </si>
  <si>
    <t>得力  世界地球仪摆件</t>
  </si>
  <si>
    <t>中号φ20CM，蓝色</t>
  </si>
  <si>
    <t>海贝海 桌面摆件</t>
  </si>
  <si>
    <t>led-男孩灯塔，25*16*9cm</t>
  </si>
  <si>
    <t>led-女孩灯塔，25*16*9cm</t>
  </si>
  <si>
    <t>海贝海 装饰品摆件</t>
  </si>
  <si>
    <t>深蓝布款，工艺帆船，24*24*5cm</t>
  </si>
  <si>
    <t>楚图 天然椰棕床垫</t>
  </si>
  <si>
    <t>1200*1900mm</t>
  </si>
  <si>
    <t>入户凳海绵垫</t>
  </si>
  <si>
    <t>99*29*3cm</t>
  </si>
  <si>
    <r>
      <rPr>
        <sz val="11"/>
        <rFont val="微软雅黑"/>
        <family val="2"/>
        <charset val="134"/>
      </rPr>
      <t>罗莱家纺 舒芯纤维被Ⅱ</t>
    </r>
    <r>
      <rPr>
        <sz val="11"/>
        <color rgb="FFFF0000"/>
        <rFont val="微软雅黑"/>
        <family val="2"/>
        <charset val="134"/>
      </rPr>
      <t>（红星美凯龙赠品）</t>
    </r>
  </si>
  <si>
    <r>
      <rPr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00*230cm</t>
    </r>
  </si>
  <si>
    <t>迎馨 全棉床笠</t>
  </si>
  <si>
    <t>天空之城，180*200cm</t>
  </si>
  <si>
    <t>罗莱 抱枕芯</t>
  </si>
  <si>
    <t>65*65cm</t>
  </si>
  <si>
    <t>澳思梦 双面席</t>
  </si>
  <si>
    <t xml:space="preserve"> 风雅三色席，1200*1950mm</t>
  </si>
  <si>
    <t xml:space="preserve">水星家纺 枕头 </t>
  </si>
  <si>
    <t>水星家纺 仿藤席三件套</t>
  </si>
  <si>
    <t>罗莱  冰丝席三件套</t>
  </si>
  <si>
    <t>洛伊丝，180*200cm</t>
  </si>
  <si>
    <t>丽姿 木衣架</t>
  </si>
  <si>
    <t>天然香樟木</t>
  </si>
  <si>
    <t>好事达 宜详靠背椅子</t>
  </si>
  <si>
    <t>680-1-2658，400×395×815mm</t>
  </si>
  <si>
    <t>好事达 台式电脑桌</t>
  </si>
  <si>
    <r>
      <rPr>
        <sz val="1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T-GMZ-T-7276，大双层</t>
    </r>
  </si>
  <si>
    <t>玫瑰岛 淋浴房（一字型）</t>
  </si>
  <si>
    <t>PC-S722，8mm</t>
  </si>
  <si>
    <t>玫瑰岛 淋浴房（L圆弧形，含层架）</t>
  </si>
  <si>
    <t>BS-L442J，8mm</t>
  </si>
  <si>
    <t>高仪 三出水淋浴柱套装</t>
  </si>
  <si>
    <t>鲍艾德 32820000+27389000</t>
  </si>
  <si>
    <t>高仪 龙头花洒淋浴套装</t>
  </si>
  <si>
    <t>斯达利浦 23355000+26096000</t>
  </si>
  <si>
    <t>3M  沐浴花洒净化器</t>
  </si>
  <si>
    <t>SFKC01-CN1</t>
  </si>
  <si>
    <t>东鹏马桶坐便器（含配件、包送货安装）</t>
  </si>
  <si>
    <t>W1351A</t>
  </si>
  <si>
    <t>新款1401</t>
  </si>
  <si>
    <t>沐良PVC卫浴柜（含配件、包送货安装）</t>
  </si>
  <si>
    <t>凤凰石台面，80cm</t>
  </si>
  <si>
    <t>黑金沙台面，80cm</t>
  </si>
  <si>
    <t>美的 风暖浴霸</t>
  </si>
  <si>
    <t xml:space="preserve"> ZY22L</t>
  </si>
  <si>
    <t>松下多功能风暖浴霸（含配件、包安装）</t>
  </si>
  <si>
    <t>FV-RB16</t>
  </si>
  <si>
    <t>汉斯希尔 ECO前置过滤器</t>
  </si>
  <si>
    <t xml:space="preserve"> ws-2314-20-200</t>
  </si>
  <si>
    <t>前置过滤器安装材料费</t>
  </si>
  <si>
    <t>进口硅胶管</t>
  </si>
  <si>
    <t>10×14mm</t>
  </si>
  <si>
    <t>金牛 内丝直通</t>
  </si>
  <si>
    <r>
      <rPr>
        <sz val="11"/>
        <rFont val="微软雅黑"/>
        <family val="2"/>
        <charset val="134"/>
      </rPr>
      <t>φ2</t>
    </r>
    <r>
      <rPr>
        <sz val="11"/>
        <rFont val="微软雅黑"/>
        <family val="2"/>
        <charset val="134"/>
      </rPr>
      <t>5</t>
    </r>
  </si>
  <si>
    <t>金牛 异径直通</t>
  </si>
  <si>
    <t>帝康 空气能热水器</t>
  </si>
  <si>
    <t xml:space="preserve"> 白色200L，KF85A</t>
  </si>
  <si>
    <t>空气能热水器安装材料费</t>
  </si>
  <si>
    <t>加厚铜管</t>
  </si>
  <si>
    <r>
      <rPr>
        <sz val="11"/>
        <rFont val="微软雅黑"/>
        <family val="2"/>
        <charset val="134"/>
      </rPr>
      <t>6*10cm</t>
    </r>
    <r>
      <rPr>
        <vertAlign val="superscript"/>
        <sz val="11"/>
        <rFont val="微软雅黑"/>
        <family val="2"/>
        <charset val="134"/>
      </rPr>
      <t>2</t>
    </r>
  </si>
  <si>
    <t>电缆线</t>
  </si>
  <si>
    <r>
      <rPr>
        <sz val="11"/>
        <rFont val="微软雅黑"/>
        <family val="2"/>
        <charset val="134"/>
      </rPr>
      <t>4.0mm</t>
    </r>
    <r>
      <rPr>
        <vertAlign val="super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，4芯</t>
    </r>
  </si>
  <si>
    <t>活接头</t>
  </si>
  <si>
    <t>弯头</t>
  </si>
  <si>
    <t>松下 洁乐洁身器</t>
  </si>
  <si>
    <t>DL-1110RCWS</t>
  </si>
  <si>
    <t>好太太 升降手摇双杆式晒衣架</t>
  </si>
  <si>
    <t xml:space="preserve"> D-1020，银色</t>
  </si>
  <si>
    <t>美的 全自动波轮洗衣机</t>
  </si>
  <si>
    <t>MB70-V2011H，7公斤</t>
  </si>
  <si>
    <t>整体式洗衣池</t>
  </si>
  <si>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0cm，石英石</t>
    </r>
  </si>
  <si>
    <t>潜水艇 洗衣池槽Y型三通防臭下水管排水软管</t>
  </si>
  <si>
    <t>SQ-10</t>
  </si>
  <si>
    <t xml:space="preserve">潜水艇 洗衣池下水器 </t>
  </si>
  <si>
    <t>CQ-16，不锈钢</t>
  </si>
  <si>
    <t>雅竹秀 入墙式洗衣池水龙头</t>
  </si>
  <si>
    <t xml:space="preserve"> yzx-6101，冷热水</t>
  </si>
  <si>
    <t>华帝 太空铝浴室毛巾架挂件四件套套装</t>
  </si>
  <si>
    <t>H-DT016-4</t>
  </si>
  <si>
    <t>304不锈钢浴室玻璃置物架壁挂</t>
  </si>
  <si>
    <r>
      <rPr>
        <sz val="11"/>
        <rFont val="微软雅黑"/>
        <family val="2"/>
        <charset val="134"/>
      </rPr>
      <t>圆角带杆，3</t>
    </r>
    <r>
      <rPr>
        <sz val="11"/>
        <rFont val="微软雅黑"/>
        <family val="2"/>
        <charset val="134"/>
      </rPr>
      <t>0cm</t>
    </r>
  </si>
  <si>
    <t>莱尔诗丹 卫生间不锈钢卷纸盒</t>
  </si>
  <si>
    <t xml:space="preserve"> LSB12</t>
  </si>
  <si>
    <t>莱尔诗丹  不锈钢浴室扶手</t>
  </si>
  <si>
    <t>3567，全铜，32cm</t>
  </si>
  <si>
    <t>格拉菲亚 不锈钢三弯扶手</t>
  </si>
  <si>
    <t>加厚全铜底盘</t>
  </si>
  <si>
    <t>格拉菲亚 不锈钢浴室扶手</t>
  </si>
  <si>
    <r>
      <rPr>
        <sz val="11"/>
        <rFont val="微软雅黑"/>
        <family val="2"/>
        <charset val="134"/>
      </rPr>
      <t>铜底，5</t>
    </r>
    <r>
      <rPr>
        <sz val="11"/>
        <color theme="1"/>
        <rFont val="微软雅黑"/>
        <family val="2"/>
        <charset val="134"/>
      </rPr>
      <t>5cm</t>
    </r>
  </si>
  <si>
    <t>潜水艇 卫生间风道止逆阀</t>
  </si>
  <si>
    <t>A100</t>
  </si>
  <si>
    <t>潜水艇 马桶喷枪角阀软管套装</t>
  </si>
  <si>
    <t>F401</t>
  </si>
  <si>
    <t>潜水艇地漏盖板</t>
  </si>
  <si>
    <t>潜水艇 超薄防臭内芯</t>
  </si>
  <si>
    <t xml:space="preserve"> 40下水管适用 </t>
  </si>
  <si>
    <t>潜水艇  洗衣机地漏专用三通</t>
  </si>
  <si>
    <t>XSW-4</t>
  </si>
  <si>
    <t>霹雳小子 塑料刷牙杯</t>
  </si>
  <si>
    <t>TB-324，绿色</t>
  </si>
  <si>
    <t>艾莱雅 塑料洗衣盆</t>
  </si>
  <si>
    <t>PB1442，蓝色，42cm</t>
  </si>
  <si>
    <t>自粘磨砂玻璃贴膜</t>
  </si>
  <si>
    <t>六瓣花，60cm宽*2米</t>
  </si>
  <si>
    <t>太阳花，45cm宽*2米</t>
  </si>
  <si>
    <t>金牌整体橱柜（1米地柜+1米台面+0.5米吊柜）</t>
  </si>
  <si>
    <t>阿玛尼1 深浅套餐</t>
  </si>
  <si>
    <t>延米</t>
  </si>
  <si>
    <t>金牌整体橱柜其他部分（抽屉、封顶板、水槽、拉篮等）</t>
  </si>
  <si>
    <t>GOVOS  侧吸双电机油烟机</t>
  </si>
  <si>
    <t>CXW-360-LT-F10</t>
  </si>
  <si>
    <t>抽油烟机安装费</t>
  </si>
  <si>
    <t>GOVOS   嵌入式气电两用灶（天然气12T）</t>
  </si>
  <si>
    <t>H07</t>
  </si>
  <si>
    <t>贝克巴斯 厨余垃圾研磨粉碎机</t>
  </si>
  <si>
    <t>DM-400</t>
  </si>
  <si>
    <r>
      <rPr>
        <sz val="11"/>
        <rFont val="微软雅黑"/>
        <family val="2"/>
        <charset val="134"/>
      </rPr>
      <t>格力 超滤净水机</t>
    </r>
    <r>
      <rPr>
        <sz val="11"/>
        <color rgb="FFFF0000"/>
        <rFont val="微软雅黑"/>
        <family val="2"/>
        <charset val="134"/>
      </rPr>
      <t>（网络博饼奖品）</t>
    </r>
  </si>
  <si>
    <r>
      <rPr>
        <sz val="11"/>
        <rFont val="微软雅黑"/>
        <family val="2"/>
        <charset val="134"/>
      </rPr>
      <t>W</t>
    </r>
    <r>
      <rPr>
        <sz val="11"/>
        <rFont val="微软雅黑"/>
        <family val="2"/>
        <charset val="134"/>
      </rPr>
      <t>TE-GW120-4521</t>
    </r>
  </si>
  <si>
    <t>欧普吊顶凉霸</t>
  </si>
  <si>
    <t>300*300</t>
  </si>
  <si>
    <t>苏泊尔 电水壶</t>
  </si>
  <si>
    <t>SWF15E13C</t>
  </si>
  <si>
    <t>得力 不锈钢外壳玻璃真空内胆保温壶</t>
  </si>
  <si>
    <t>8963，  1.25L，蓝色</t>
  </si>
  <si>
    <t>紫丁香 耐热玻璃茶壶</t>
  </si>
  <si>
    <t>S95-1，700ml</t>
  </si>
  <si>
    <t>美的 火锅电磁炉</t>
  </si>
  <si>
    <t xml:space="preserve">RH2133 </t>
  </si>
  <si>
    <t>天际 电炖盅</t>
  </si>
  <si>
    <t>DDZ-16BW，1锅3胆</t>
  </si>
  <si>
    <t>苏泊尔 火红点无油烟电磁炉通用不粘炒锅</t>
  </si>
  <si>
    <t>EC1230P04，30cm</t>
  </si>
  <si>
    <t>铂帝斯 金星1号压力锅</t>
  </si>
  <si>
    <t xml:space="preserve">304不锈钢，V1-22-6L </t>
  </si>
  <si>
    <t>铂帝斯 304不锈钢奶锅</t>
  </si>
  <si>
    <t>16cm，香榭系列</t>
  </si>
  <si>
    <t>苏泊尔 火红点煎锅</t>
  </si>
  <si>
    <t xml:space="preserve">EJ24GP01-C，24CM，炫彩系列 </t>
  </si>
  <si>
    <r>
      <rPr>
        <sz val="11"/>
        <rFont val="微软雅黑"/>
        <family val="2"/>
        <charset val="134"/>
      </rPr>
      <t>苏泊尔 电蒸锅</t>
    </r>
    <r>
      <rPr>
        <sz val="11"/>
        <color rgb="FFFF0000"/>
        <rFont val="微软雅黑"/>
        <family val="2"/>
        <charset val="134"/>
      </rPr>
      <t>（年会奖品）</t>
    </r>
  </si>
  <si>
    <t>ZN28YK7-150</t>
  </si>
  <si>
    <r>
      <rPr>
        <sz val="11"/>
        <rFont val="微软雅黑"/>
        <family val="2"/>
        <charset val="134"/>
      </rPr>
      <t xml:space="preserve">苏泊尔 球釜电饭煲 </t>
    </r>
    <r>
      <rPr>
        <sz val="11"/>
        <color rgb="FFFF0000"/>
        <rFont val="微软雅黑"/>
        <family val="2"/>
        <charset val="134"/>
      </rPr>
      <t>（年会奖品）</t>
    </r>
  </si>
  <si>
    <t>CFXB50FC33-75 5L</t>
  </si>
  <si>
    <r>
      <rPr>
        <sz val="11"/>
        <rFont val="微软雅黑"/>
        <family val="2"/>
        <charset val="134"/>
      </rPr>
      <t>格兰仕 智能光波炉</t>
    </r>
    <r>
      <rPr>
        <sz val="11"/>
        <color rgb="FFFF0000"/>
        <rFont val="微软雅黑"/>
        <family val="2"/>
        <charset val="134"/>
      </rPr>
      <t>（众测奖品）</t>
    </r>
  </si>
  <si>
    <t xml:space="preserve"> G90F25CN3L-C2(G2) </t>
  </si>
  <si>
    <r>
      <rPr>
        <sz val="11"/>
        <rFont val="微软雅黑"/>
        <family val="2"/>
        <charset val="134"/>
      </rPr>
      <t>海尔 三开门直冷冰箱</t>
    </r>
    <r>
      <rPr>
        <sz val="11"/>
        <color rgb="FFFF0000"/>
        <rFont val="微软雅黑"/>
        <family val="2"/>
        <charset val="134"/>
      </rPr>
      <t>（开发商活动抽奖二等奖奖品）</t>
    </r>
  </si>
  <si>
    <t>BCD-206STPH</t>
  </si>
  <si>
    <r>
      <rPr>
        <sz val="11"/>
        <rFont val="微软雅黑"/>
        <family val="2"/>
        <charset val="134"/>
      </rPr>
      <t>美的 电压力锅</t>
    </r>
    <r>
      <rPr>
        <sz val="11"/>
        <color rgb="FFFF0000"/>
        <rFont val="微软雅黑"/>
        <family val="2"/>
        <charset val="134"/>
      </rPr>
      <t>（大闽网晒卫生间奖品）</t>
    </r>
  </si>
  <si>
    <t>MY-CS5035</t>
  </si>
  <si>
    <t>双立人  Enjoy 中片刀蔬果刀2件套</t>
  </si>
  <si>
    <t xml:space="preserve"> 38819-180-722-B</t>
  </si>
  <si>
    <t>雅诚德 餐具套装</t>
  </si>
  <si>
    <t>陶瓷盘碗碟20头</t>
  </si>
  <si>
    <t>乐享米饭碗 陶瓷饭碗套装</t>
  </si>
  <si>
    <t xml:space="preserve">金粉世家4只装 </t>
  </si>
  <si>
    <t>宝优妮 不锈钢收纳层架</t>
  </si>
  <si>
    <t>BYN-W205</t>
  </si>
  <si>
    <t>304不锈钢挂杆厨房置物架</t>
  </si>
  <si>
    <t>刀板架+筷笼</t>
  </si>
  <si>
    <t>伟星 304不锈钢燃气波纹管</t>
  </si>
  <si>
    <t>2米（插口+插口）</t>
  </si>
  <si>
    <t>泰和管业 燃气输送用不锈钢波纹软管（暗管费）</t>
  </si>
  <si>
    <t>RSB-ⅠF-13-GB/T-26002（TQ4-15）</t>
  </si>
  <si>
    <t>泰和管业 机械接头（直通套筒）</t>
  </si>
  <si>
    <t>TF2-1-G1/2A（15A）</t>
  </si>
  <si>
    <t>改管勘察费</t>
  </si>
  <si>
    <t>居民</t>
  </si>
  <si>
    <t>佳驰 一字型削皮器</t>
  </si>
  <si>
    <t>JC-1853</t>
  </si>
  <si>
    <t>达乐丰 鸡翅木筷子</t>
  </si>
  <si>
    <t>KZ112，八对装</t>
  </si>
  <si>
    <t>韩库 不锈钢铲硅胶铲</t>
  </si>
  <si>
    <t>Z003-ZY</t>
  </si>
  <si>
    <t>汉高白得 厨卫防霉型玻璃胶（含胶枪）</t>
  </si>
  <si>
    <t>瑞士西卡 高级厨卫防霉密封胶（含胶枪）</t>
  </si>
  <si>
    <t>2支白色+1支透明</t>
  </si>
  <si>
    <t>瑞士西卡 高级厨卫防霉密封胶</t>
  </si>
  <si>
    <t>潜水艇  冷热通用 角阀</t>
  </si>
  <si>
    <t>F008</t>
  </si>
  <si>
    <t>贝乐卫浴 三角阀</t>
  </si>
  <si>
    <t xml:space="preserve">赛拓 生料带  </t>
  </si>
  <si>
    <t>20mmx25m</t>
  </si>
  <si>
    <t xml:space="preserve">莱尔诗丹 生料带  </t>
  </si>
  <si>
    <r>
      <rPr>
        <sz val="11"/>
        <rFont val="微软雅黑"/>
        <family val="2"/>
        <charset val="134"/>
      </rPr>
      <t>22mmx20</t>
    </r>
    <r>
      <rPr>
        <sz val="11"/>
        <rFont val="微软雅黑"/>
        <family val="2"/>
        <charset val="134"/>
      </rPr>
      <t>m</t>
    </r>
  </si>
  <si>
    <t>沐良 洗衣机龙头</t>
  </si>
  <si>
    <t>全铜单冷快开</t>
  </si>
  <si>
    <t>绿之源 去甲醛清除剂炭包</t>
  </si>
  <si>
    <t>360°，4000g</t>
  </si>
  <si>
    <t>箱</t>
  </si>
  <si>
    <t>快活林 活性炭竹炭包</t>
  </si>
  <si>
    <t>2kg</t>
  </si>
  <si>
    <t>方程式 甲醛清除剂</t>
  </si>
  <si>
    <t>200ml</t>
  </si>
  <si>
    <t xml:space="preserve">海蒂诗 自贴毡滑动件 </t>
  </si>
  <si>
    <t>22mm/49320</t>
  </si>
  <si>
    <t xml:space="preserve"> 海蒂诗 门减震器白色</t>
  </si>
  <si>
    <t>20×10mm49130</t>
  </si>
  <si>
    <t>件</t>
  </si>
  <si>
    <t>稳耐 铝合金折叠人字梯</t>
  </si>
  <si>
    <t xml:space="preserve"> L234R-5CN</t>
  </si>
  <si>
    <t>釰 福冈多功能钢丝钳</t>
  </si>
  <si>
    <r>
      <rPr>
        <sz val="11"/>
        <rFont val="微软雅黑"/>
        <family val="2"/>
        <charset val="134"/>
      </rPr>
      <t>FO-2011，</t>
    </r>
    <r>
      <rPr>
        <sz val="11"/>
        <rFont val="微软雅黑"/>
        <family val="2"/>
        <charset val="134"/>
      </rPr>
      <t>8寸</t>
    </r>
  </si>
  <si>
    <t>霍尼韦尔  防尘口罩</t>
  </si>
  <si>
    <t>D7002V</t>
  </si>
  <si>
    <t>3M 折叠式防护口罩</t>
  </si>
  <si>
    <t>空调钻孔（普通空调）</t>
  </si>
  <si>
    <t>63cm</t>
  </si>
  <si>
    <t>孔</t>
  </si>
  <si>
    <t>空调钻孔（客厅立式空调）</t>
  </si>
  <si>
    <r>
      <rPr>
        <sz val="11"/>
        <rFont val="微软雅黑"/>
        <family val="2"/>
        <charset val="134"/>
      </rPr>
      <t>7</t>
    </r>
    <r>
      <rPr>
        <sz val="11"/>
        <rFont val="微软雅黑"/>
        <family val="2"/>
        <charset val="134"/>
      </rPr>
      <t>5</t>
    </r>
    <r>
      <rPr>
        <sz val="11"/>
        <rFont val="微软雅黑"/>
        <family val="2"/>
        <charset val="134"/>
      </rPr>
      <t>cm</t>
    </r>
  </si>
  <si>
    <t>空调钻孔（主卫排气扇）</t>
  </si>
  <si>
    <t>120cm</t>
  </si>
  <si>
    <t>油烟机排气管</t>
  </si>
  <si>
    <r>
      <rPr>
        <sz val="11"/>
        <rFont val="微软雅黑"/>
        <family val="2"/>
        <charset val="134"/>
      </rPr>
      <t>1</t>
    </r>
    <r>
      <rPr>
        <sz val="11"/>
        <rFont val="微软雅黑"/>
        <family val="2"/>
        <charset val="134"/>
      </rPr>
      <t>8cm</t>
    </r>
  </si>
  <si>
    <t>换气扇专用出风管</t>
  </si>
  <si>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cm，</t>
    </r>
    <r>
      <rPr>
        <sz val="11"/>
        <rFont val="微软雅黑"/>
        <family val="2"/>
        <charset val="134"/>
      </rPr>
      <t>0.8</t>
    </r>
    <r>
      <rPr>
        <sz val="11"/>
        <rFont val="微软雅黑"/>
        <family val="2"/>
        <charset val="134"/>
      </rPr>
      <t>m</t>
    </r>
  </si>
  <si>
    <t>集成吊顶吸盘</t>
  </si>
  <si>
    <r>
      <rPr>
        <sz val="11"/>
        <rFont val="微软雅黑"/>
        <family val="2"/>
        <charset val="134"/>
      </rPr>
      <t>直径1</t>
    </r>
    <r>
      <rPr>
        <sz val="11"/>
        <rFont val="微软雅黑"/>
        <family val="2"/>
        <charset val="134"/>
      </rPr>
      <t>1.5cm</t>
    </r>
  </si>
  <si>
    <t>大有 冲击钻套装</t>
  </si>
  <si>
    <t>1509，13mm，100附件</t>
  </si>
  <si>
    <t>NB液晶电脑显示器支架</t>
  </si>
  <si>
    <t xml:space="preserve"> F80（17-27英寸）</t>
  </si>
  <si>
    <t xml:space="preserve">松下 电吹风机 </t>
  </si>
  <si>
    <t xml:space="preserve">EH-NA30-R </t>
  </si>
  <si>
    <t>乐心 电子体重秤（松下电吹风机赠品）</t>
  </si>
  <si>
    <t xml:space="preserve">S1 </t>
  </si>
  <si>
    <t>Fulcrum  LED吸附式按压开关灯（银色、黑色）</t>
  </si>
  <si>
    <t>金隆兴   铝合金医药箱</t>
  </si>
  <si>
    <t>R8030，10英寸</t>
  </si>
  <si>
    <t>力九和 防滑垫</t>
  </si>
  <si>
    <t>双向条纹暗红，50*80cm</t>
  </si>
  <si>
    <t>富居 防滑垫</t>
  </si>
  <si>
    <t>红底HOME，40*60cm</t>
  </si>
  <si>
    <t>公牛 家用安全检测插头</t>
  </si>
  <si>
    <t>GN-J-01</t>
  </si>
  <si>
    <t>验房空鼓锤</t>
  </si>
  <si>
    <t>105cm抗震加粗款</t>
  </si>
  <si>
    <t>搬运费（西天尾→笏石）</t>
  </si>
  <si>
    <t>四轮货车</t>
  </si>
  <si>
    <t>趟</t>
  </si>
  <si>
    <t>恋家 家居地板拖鞋</t>
  </si>
  <si>
    <t xml:space="preserve">LJ81982，女浅蓝色37-38码 </t>
  </si>
  <si>
    <t>和匠 居家室内厚底防滑凉鞋</t>
  </si>
  <si>
    <t>EVA+PVC</t>
  </si>
  <si>
    <r>
      <rPr>
        <sz val="11"/>
        <rFont val="微软雅黑"/>
        <family val="2"/>
        <charset val="134"/>
      </rPr>
      <t xml:space="preserve">罗莱家纺 </t>
    </r>
    <r>
      <rPr>
        <sz val="11"/>
        <rFont val="微软雅黑"/>
        <family val="2"/>
        <charset val="134"/>
      </rPr>
      <t xml:space="preserve"> </t>
    </r>
    <r>
      <rPr>
        <sz val="11"/>
        <rFont val="微软雅黑"/>
        <family val="2"/>
        <charset val="134"/>
      </rPr>
      <t>居家防滑浴室拖鞋</t>
    </r>
  </si>
  <si>
    <t>EVA</t>
  </si>
  <si>
    <t>博丽雅 扫把簸箕套装组合</t>
  </si>
  <si>
    <t>浅粉色</t>
  </si>
  <si>
    <t>窗户限位器</t>
  </si>
  <si>
    <t>18cm</t>
  </si>
  <si>
    <t>加品惠 带挂钩浸塑衣架</t>
  </si>
  <si>
    <t>JX-0621</t>
  </si>
  <si>
    <t>茶花 晾衣架</t>
  </si>
  <si>
    <t>24夹， 蓝色</t>
  </si>
  <si>
    <t>茶花 塑料小方凳</t>
  </si>
  <si>
    <t>302*248*168mm</t>
  </si>
  <si>
    <t>茶花 塑料水果盘</t>
  </si>
  <si>
    <r>
      <rPr>
        <sz val="11"/>
        <rFont val="微软雅黑"/>
        <family val="2"/>
        <charset val="134"/>
      </rPr>
      <t>288</t>
    </r>
    <r>
      <rPr>
        <sz val="11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>67</t>
    </r>
    <r>
      <rPr>
        <sz val="11"/>
        <rFont val="微软雅黑"/>
        <family val="2"/>
        <charset val="134"/>
      </rPr>
      <t>mm</t>
    </r>
  </si>
  <si>
    <t>室外机底部接水头</t>
  </si>
  <si>
    <t>20mm弯排水头</t>
  </si>
  <si>
    <t xml:space="preserve"> 室外机排水管</t>
  </si>
  <si>
    <t>3米</t>
  </si>
  <si>
    <t>手压式浇花壶</t>
  </si>
  <si>
    <t>400ml</t>
  </si>
  <si>
    <t>空调孔装饰盖</t>
  </si>
  <si>
    <t>堵盖式-60mm</t>
  </si>
  <si>
    <t>堵盖式-70mm</t>
  </si>
  <si>
    <t>IT-CEO 超五类网线</t>
  </si>
  <si>
    <t>纯铜线芯带水晶头，0.5米，黑色</t>
  </si>
  <si>
    <r>
      <rPr>
        <sz val="11"/>
        <rFont val="微软雅黑"/>
        <family val="2"/>
        <charset val="134"/>
      </rPr>
      <t xml:space="preserve">CE-LINK </t>
    </r>
    <r>
      <rPr>
        <sz val="11"/>
        <rFont val="微软雅黑"/>
        <family val="2"/>
        <charset val="134"/>
      </rPr>
      <t xml:space="preserve"> </t>
    </r>
    <r>
      <rPr>
        <sz val="11"/>
        <rFont val="微软雅黑"/>
        <family val="2"/>
        <charset val="134"/>
      </rPr>
      <t>扁平六类双绞网线</t>
    </r>
  </si>
  <si>
    <t>1米，蓝色</t>
  </si>
  <si>
    <t xml:space="preserve">吉米家居 一字型螺丝刀 </t>
  </si>
  <si>
    <t xml:space="preserve"> JM-G103050</t>
  </si>
  <si>
    <t xml:space="preserve">吉米家居 十字型螺丝刀 </t>
  </si>
  <si>
    <t>JM-G113050</t>
  </si>
  <si>
    <t>钢盾 电工绝缘胶带</t>
  </si>
  <si>
    <t>9m*19mm</t>
  </si>
  <si>
    <t>正泰 配电箱塑料空开白板</t>
  </si>
  <si>
    <t>松下 干电池</t>
  </si>
  <si>
    <t>碳性，1号</t>
  </si>
  <si>
    <t>长杆灯笼</t>
  </si>
  <si>
    <r>
      <rPr>
        <sz val="11"/>
        <rFont val="微软雅黑"/>
        <family val="2"/>
        <charset val="134"/>
      </rPr>
      <t>8</t>
    </r>
    <r>
      <rPr>
        <sz val="11"/>
        <rFont val="微软雅黑"/>
        <family val="2"/>
        <charset val="134"/>
      </rPr>
      <t>0cm</t>
    </r>
  </si>
  <si>
    <t>尚岛宜家 垃圾袋（五卷装）</t>
  </si>
  <si>
    <t>45*55cm，点段式</t>
  </si>
  <si>
    <t>袋</t>
  </si>
  <si>
    <t>书名</t>
  </si>
  <si>
    <t>开本</t>
  </si>
  <si>
    <t>页数</t>
  </si>
  <si>
    <t>定价</t>
  </si>
  <si>
    <t>入手价</t>
  </si>
  <si>
    <t>DK家庭医生</t>
  </si>
  <si>
    <t>DK看不见的神奇自然</t>
  </si>
  <si>
    <t>DK幼儿百科全书·第1套头脑体操书</t>
  </si>
  <si>
    <t>DK狂野地球（精装版 全彩）</t>
  </si>
  <si>
    <t xml:space="preserve">DK宇宙大百科(全彩) </t>
  </si>
  <si>
    <t>DK微观世界大百科</t>
  </si>
  <si>
    <t>DK生物大百科</t>
  </si>
  <si>
    <t>DK地球大百科</t>
  </si>
  <si>
    <t>DK儿童地理百科全书</t>
  </si>
  <si>
    <t>DK儿童恐龙百科全书</t>
  </si>
  <si>
    <t>DK儿童动物百科全书</t>
  </si>
  <si>
    <t>DK动物生活大百科（精装版全彩）</t>
  </si>
  <si>
    <t>DK自然发现大百科（精华版）</t>
  </si>
  <si>
    <t>DK园艺百科全书（全彩）</t>
  </si>
  <si>
    <t>DK造园的故事</t>
  </si>
  <si>
    <t>DK探索(套装共11册)</t>
  </si>
  <si>
    <t>DK万物运转的秘密:给青少年的物理世界入门书</t>
  </si>
  <si>
    <t xml:space="preserve">DK透视眼丛书：谁拆了我的汽车 </t>
  </si>
  <si>
    <t>DK透视眼丛书：船舱里的秘密</t>
  </si>
  <si>
    <t>DK玩出来的百科：奇特视觉假象</t>
  </si>
  <si>
    <t>DK玩出来的百科：挑战你的大脑</t>
  </si>
  <si>
    <t>DK木工全书</t>
  </si>
  <si>
    <t>DK生存手册</t>
  </si>
  <si>
    <t xml:space="preserve">DK初学者摄影指南 </t>
  </si>
  <si>
    <t>DK儿童百科全书（精致版）</t>
  </si>
  <si>
    <t xml:space="preserve">儿童脑力训练丛书:出发！寻找海盗的宝藏(套装共5册) </t>
  </si>
  <si>
    <t>小牛顿爱探索科普绘本（全20册）</t>
  </si>
  <si>
    <t>世界文学名著家庭图书馆（套装共50册）</t>
  </si>
  <si>
    <t>平均折扣</t>
  </si>
  <si>
    <t>如果只考虑DK系列图书</t>
  </si>
  <si>
    <t>水电</t>
  </si>
  <si>
    <t>肌理壁膜</t>
  </si>
  <si>
    <t>客厅房间软装</t>
  </si>
  <si>
    <t>泥工贴砖</t>
  </si>
  <si>
    <t>卫生间软装</t>
  </si>
  <si>
    <t>集成吊顶</t>
  </si>
  <si>
    <t>厨房软装</t>
  </si>
  <si>
    <t>木工</t>
  </si>
  <si>
    <t>其他用具</t>
  </si>
  <si>
    <t>门窗防盗网</t>
  </si>
  <si>
    <t>图书</t>
  </si>
  <si>
    <t>腻子和油漆</t>
  </si>
  <si>
    <t>电商参考价</t>
  </si>
  <si>
    <t>美特 空白面板</t>
  </si>
  <si>
    <t xml:space="preserve"> MT1-100，白色</t>
  </si>
  <si>
    <t>DTC 弹簧铰链</t>
  </si>
  <si>
    <t>全盖</t>
  </si>
  <si>
    <t>购买地址</t>
  </si>
  <si>
    <t>购买链接</t>
  </si>
  <si>
    <r>
      <rPr>
        <sz val="11"/>
        <rFont val="微软雅黑"/>
        <family val="2"/>
        <charset val="134"/>
      </rPr>
      <t>京东 沐良卫浴官方旗舰店</t>
    </r>
    <r>
      <rPr>
        <sz val="11"/>
        <color theme="1"/>
        <rFont val="宋体"/>
        <family val="3"/>
        <charset val="134"/>
      </rPr>
      <t xml:space="preserve"> </t>
    </r>
  </si>
  <si>
    <t>http://item.jd.com/1783867122.html</t>
  </si>
  <si>
    <t>京东 东鹏洁具旗舰店</t>
  </si>
  <si>
    <t>http://item.jd.com/1116441838.html</t>
  </si>
  <si>
    <t>莆田喜盈门 玫瑰岛</t>
  </si>
  <si>
    <t>中国亚马逊</t>
  </si>
  <si>
    <t>https://www.amazon.cn/gp/product/B018SAYNLK/ref=oh_aui_search_detailpage?ie=UTF8&amp;psc=1</t>
  </si>
  <si>
    <r>
      <rPr>
        <sz val="11"/>
        <rFont val="微软雅黑"/>
        <family val="2"/>
        <charset val="134"/>
      </rPr>
      <t xml:space="preserve">天猫 </t>
    </r>
    <r>
      <rPr>
        <sz val="11"/>
        <color theme="1"/>
        <rFont val="宋体"/>
        <family val="3"/>
        <charset val="134"/>
      </rPr>
      <t>松下建材旗舰店</t>
    </r>
  </si>
  <si>
    <t>https://detail.tmall.com/item.htm?id=45096351176&amp;spm=a1z09.2.0.0.WN9MI6&amp;_u=b3qp4pp3c10&amp;skuId=84802693046</t>
  </si>
  <si>
    <t>DL-1110RCWS、</t>
  </si>
  <si>
    <t>中国亚马逊（供应商直送）</t>
  </si>
  <si>
    <t>https://www.amazon.cn/gp/product/B00QUST19M/ref=oh_aui_detailpage_o02_s00?ie=UTF8&amp;psc=1</t>
  </si>
  <si>
    <t>乡下某朋友建材店</t>
  </si>
  <si>
    <t>京东 帝康旗舰店</t>
  </si>
  <si>
    <t>http://item.jd.com/10080529396.html</t>
  </si>
  <si>
    <t>金利源板材</t>
  </si>
  <si>
    <t>10-1</t>
  </si>
  <si>
    <t>铝箔隔音棉</t>
  </si>
  <si>
    <t>φ50cm、75cm、110cm</t>
  </si>
  <si>
    <t>淘宝 福虎 汽车用品</t>
  </si>
  <si>
    <t>https://item.taobao.com/item.htm?spm=a1z09.2.0.0.WN9MI6&amp;id=522919113210&amp;_u=b3qp4ppb7c9</t>
  </si>
  <si>
    <t>10-2</t>
  </si>
  <si>
    <t>潜水艇 地漏</t>
  </si>
  <si>
    <t>https://www.amazon.cn/gp/product/B015FQUF76/ref=oh_aui_detailpage_o00_s00?ie=UTF8&amp;psc=1</t>
  </si>
  <si>
    <t>10-3</t>
  </si>
  <si>
    <t>返比克 地漏</t>
  </si>
  <si>
    <t>京东 返必克官方旗舰店</t>
  </si>
  <si>
    <t>http://item.jd.com/1542947410.html</t>
  </si>
  <si>
    <t>10-4</t>
  </si>
  <si>
    <t>京东 潜水艇自营旗舰店</t>
  </si>
  <si>
    <t>http://item.jd.com/1420110.html</t>
  </si>
  <si>
    <t>10-5</t>
  </si>
  <si>
    <t>西门子开关插座京东自营店铺</t>
  </si>
  <si>
    <t>http://item.jd.com/904293.html</t>
  </si>
  <si>
    <t>10-6</t>
  </si>
  <si>
    <t>京东 ABB旗舰店</t>
  </si>
  <si>
    <t>http://item.jd.com/480917.html</t>
  </si>
  <si>
    <t>10-7</t>
  </si>
  <si>
    <t>施耐德京东自营旗舰店</t>
  </si>
  <si>
    <t>http://item.jd.com/1106635.html</t>
  </si>
  <si>
    <t>10-8</t>
  </si>
  <si>
    <t>http://item.jd.com/265807.html</t>
  </si>
  <si>
    <t>10-9</t>
  </si>
  <si>
    <t>京东 西顿莱茵自营旗舰店</t>
  </si>
  <si>
    <t>http://item.jd.com/2309542.html</t>
  </si>
  <si>
    <t>10-10</t>
  </si>
  <si>
    <t>京东 华帝卫浴自营旗舰店</t>
  </si>
  <si>
    <t>http://item.jd.com/1816405.html</t>
  </si>
  <si>
    <t>10-11</t>
  </si>
  <si>
    <t>京东 莱尔诗丹自营旗舰店</t>
  </si>
  <si>
    <t>http://item.jd.com/260379.html</t>
  </si>
  <si>
    <t>10-12</t>
  </si>
  <si>
    <t>天猫 家私宝旗舰店</t>
  </si>
  <si>
    <t>https://detail.tmall.com/item.htm?id=40159731262&amp;spm=a1z09.2.0.0.WN9MI6&amp;_u=b3qp4pp3c94</t>
  </si>
  <si>
    <t>10-13</t>
  </si>
  <si>
    <r>
      <rPr>
        <sz val="11"/>
        <rFont val="微软雅黑"/>
        <family val="2"/>
        <charset val="134"/>
      </rPr>
      <t xml:space="preserve">京东 </t>
    </r>
    <r>
      <rPr>
        <sz val="11"/>
        <color theme="1"/>
        <rFont val="宋体"/>
        <family val="3"/>
        <charset val="134"/>
      </rPr>
      <t>3M</t>
    </r>
    <r>
      <rPr>
        <sz val="11"/>
        <color theme="1"/>
        <rFont val="宋体"/>
        <family val="3"/>
        <charset val="134"/>
      </rPr>
      <t>电器官方旗舰店</t>
    </r>
  </si>
  <si>
    <t>http://item.jd.com/1691541408.html</t>
  </si>
  <si>
    <t>10-14</t>
  </si>
  <si>
    <t>http://item.jd.com/260385.html</t>
  </si>
  <si>
    <t>10-15</t>
  </si>
  <si>
    <t>京东 格拉菲亚旗舰店</t>
  </si>
  <si>
    <t>http://item.jd.com/1234303002.html</t>
  </si>
  <si>
    <t>10-16</t>
  </si>
  <si>
    <t>https://www.amazon.cn/gp/product/B015FQVZPW/ref=oh_aui_search_detailpage?ie=UTF8&amp;psc=1</t>
  </si>
  <si>
    <t>10-17</t>
  </si>
  <si>
    <t>浴室凳</t>
  </si>
  <si>
    <t>玫瑰岛购买淋浴房赠品</t>
  </si>
  <si>
    <t>10-18</t>
  </si>
  <si>
    <t>京东 富居自营品牌旗舰店</t>
  </si>
  <si>
    <t>http://item.jd.com/2067445.html</t>
  </si>
  <si>
    <t>购买链接</t>
    <phoneticPr fontId="34" type="noConversion"/>
  </si>
  <si>
    <t>https://item.taobao.com/item.htm?spm=a1z09.2.0.0.1sbHUn&amp;id=44822299652&amp;_u=u3qp4pp2674</t>
    <phoneticPr fontId="34" type="noConversion"/>
  </si>
  <si>
    <t>https://item.taobao.com/item.htm?spm=a1z09.2.0.0.1sbHUn&amp;id=532669397920&amp;_u=u3qp4pp158c</t>
    <phoneticPr fontId="34" type="noConversion"/>
  </si>
  <si>
    <t>石材厂</t>
    <phoneticPr fontId="34" type="noConversion"/>
  </si>
  <si>
    <t>https://detail.tmall.com/item.htm?id=523373177335&amp;spm=a1z09.2.0.0.VPgXhe&amp;_u=u3qp4pp3fca&amp;sku_properties=1627207:3232483</t>
    <phoneticPr fontId="34" type="noConversion"/>
  </si>
  <si>
    <t>木材店</t>
    <phoneticPr fontId="34" type="noConversion"/>
  </si>
  <si>
    <t>多乐士专卖店</t>
    <phoneticPr fontId="34" type="noConversion"/>
  </si>
  <si>
    <t>半盖 8645i-1</t>
    <phoneticPr fontId="34" type="noConversion"/>
  </si>
  <si>
    <t>KA5632/黑色 910254200</t>
    <phoneticPr fontId="34" type="noConversion"/>
  </si>
  <si>
    <t>KA5332/黑色 916157800</t>
    <phoneticPr fontId="34" type="noConversion"/>
  </si>
  <si>
    <t>https://detail.tmall.com/item.htm?id=13743152777&amp;spm=a1z09.2.0.0.VPgXhe&amp;_u=u3qp4ppf6b9</t>
    <phoneticPr fontId="34" type="noConversion"/>
  </si>
  <si>
    <t>https://detail.tmall.com/item.htm?id=10464125459&amp;spm=a1z09.2.0.0.VPgXhe&amp;_u=u3qp4pp1339&amp;skuId=45570424898</t>
    <phoneticPr fontId="34" type="noConversion"/>
  </si>
  <si>
    <t>https://detail.tmall.com/item.htm?spm=a220m.1000858.1000725.2.9S42kZ&amp;id=537580649480&amp;skuId=3209071379163&amp;areaId=350304&amp;city=350300&amp;posx=119.04263&amp;posy=25.48507&amp;user_id=2943592377&amp;cat_id=2&amp;is_b=1&amp;rn=a673703359d28c112ce4cb36c727090e</t>
    <phoneticPr fontId="34" type="noConversion"/>
  </si>
  <si>
    <t>https://detail.tmall.com/item.htm?id=12273514921&amp;spm=a1z09.2.0.0.VPgXhe&amp;_u=u3qp4pp508f</t>
    <phoneticPr fontId="34" type="noConversion"/>
  </si>
  <si>
    <t>罗莱家纺  居家防滑浴室拖鞋</t>
  </si>
  <si>
    <t>皇室玫瑰  埃及长绒棉全棉四件套</t>
    <phoneticPr fontId="34" type="noConversion"/>
  </si>
  <si>
    <t>出水芙蓉，180*200cm</t>
    <phoneticPr fontId="34" type="noConversion"/>
  </si>
  <si>
    <t xml:space="preserve"> 花悦巴黎，230*240cm</t>
    <phoneticPr fontId="34" type="noConversion"/>
  </si>
  <si>
    <t>DK古文明大百科</t>
    <phoneticPr fontId="34" type="noConversion"/>
  </si>
  <si>
    <t>DK儿童人类历史百科全书</t>
    <phoneticPr fontId="34" type="noConversion"/>
  </si>
  <si>
    <t xml:space="preserve">哈利•波特(珍藏版)(套装共7册) </t>
    <phoneticPr fontId="34" type="noConversion"/>
  </si>
  <si>
    <t>DK探索系列：木乃伊谜</t>
    <phoneticPr fontId="34" type="noConversion"/>
  </si>
  <si>
    <t>DK探索系列：古罗马史</t>
    <phoneticPr fontId="34" type="noConversion"/>
  </si>
  <si>
    <t>DK探索系列：古希腊史</t>
    <phoneticPr fontId="34" type="noConversion"/>
  </si>
  <si>
    <t>探寻时间和地图的由来：时间的奥秘+地图的演变（套装共2册）</t>
    <phoneticPr fontId="34" type="noConversion"/>
  </si>
  <si>
    <t>DK儿童视觉百科全书·爱好者系列：人体</t>
    <phoneticPr fontId="34" type="noConversion"/>
  </si>
  <si>
    <t>富安娜 家居棉拖鞋</t>
    <phoneticPr fontId="34" type="noConversion"/>
  </si>
  <si>
    <t>聚酯纤维</t>
    <phoneticPr fontId="34" type="noConversion"/>
  </si>
  <si>
    <t>毛绒</t>
    <phoneticPr fontId="34" type="noConversion"/>
  </si>
  <si>
    <r>
      <t xml:space="preserve">百丽丝 </t>
    </r>
    <r>
      <rPr>
        <sz val="11"/>
        <rFont val="微软雅黑"/>
        <family val="2"/>
        <charset val="134"/>
      </rPr>
      <t xml:space="preserve">家居棉拖鞋 </t>
    </r>
    <phoneticPr fontId="34" type="noConversion"/>
  </si>
  <si>
    <t>欧润哲 直身马桶刷</t>
    <phoneticPr fontId="34" type="noConversion"/>
  </si>
  <si>
    <t>加厚不锈钢</t>
    <phoneticPr fontId="34" type="noConversion"/>
  </si>
  <si>
    <t>博洋家纺 七孔纤维冬被</t>
    <phoneticPr fontId="34" type="noConversion"/>
  </si>
  <si>
    <t>220*240cm</t>
    <phoneticPr fontId="34" type="noConversion"/>
  </si>
  <si>
    <t>青核桃科技 家用甲醛检测仪</t>
    <phoneticPr fontId="34" type="noConversion"/>
  </si>
  <si>
    <t>H1蓝牙升级版</t>
    <phoneticPr fontId="34" type="noConversion"/>
  </si>
  <si>
    <t>台</t>
    <phoneticPr fontId="34" type="noConversion"/>
  </si>
  <si>
    <t>雷摄 智能液晶显示快速充电套装</t>
    <phoneticPr fontId="34" type="noConversion"/>
  </si>
  <si>
    <t>903A</t>
    <phoneticPr fontId="34" type="noConversion"/>
  </si>
  <si>
    <t>XM_114W，象牙白</t>
    <phoneticPr fontId="34" type="noConversion"/>
  </si>
  <si>
    <t>心家宜 不锈钢翼型折叠户外晾晒架</t>
    <phoneticPr fontId="34" type="noConversion"/>
  </si>
  <si>
    <t>苏泊尔 防烫隔热垫硅胶垫</t>
    <phoneticPr fontId="34" type="noConversion"/>
  </si>
  <si>
    <t>KG06A1</t>
    <phoneticPr fontId="34" type="noConversion"/>
  </si>
  <si>
    <t>块</t>
    <phoneticPr fontId="34" type="noConversion"/>
  </si>
  <si>
    <t>慧乐家 泊雅特简约茶几</t>
    <phoneticPr fontId="34" type="noConversion"/>
  </si>
  <si>
    <t>FNAJ-11249</t>
    <phoneticPr fontId="34" type="noConversion"/>
  </si>
  <si>
    <t>把</t>
    <phoneticPr fontId="34" type="noConversion"/>
  </si>
  <si>
    <r>
      <t xml:space="preserve">艾莱雅 </t>
    </r>
    <r>
      <rPr>
        <sz val="11"/>
        <rFont val="微软雅黑"/>
        <family val="2"/>
        <charset val="134"/>
      </rPr>
      <t xml:space="preserve"> </t>
    </r>
    <r>
      <rPr>
        <sz val="11"/>
        <rFont val="微软雅黑"/>
        <family val="2"/>
        <charset val="134"/>
      </rPr>
      <t>双层沥水塑料皂盒</t>
    </r>
    <r>
      <rPr>
        <sz val="11"/>
        <rFont val="微软雅黑"/>
        <family val="2"/>
        <charset val="134"/>
      </rPr>
      <t/>
    </r>
    <phoneticPr fontId="34" type="noConversion"/>
  </si>
  <si>
    <t xml:space="preserve"> 红色 H1313</t>
    <phoneticPr fontId="34" type="noConversion"/>
  </si>
  <si>
    <t>锐巢 纳米甲醛清除剂</t>
    <phoneticPr fontId="34" type="noConversion"/>
  </si>
  <si>
    <t>300ml</t>
    <phoneticPr fontId="34" type="noConversion"/>
  </si>
  <si>
    <t xml:space="preserve">锐巢 空气甲醛自测盒 </t>
    <phoneticPr fontId="34" type="noConversion"/>
  </si>
  <si>
    <t>绿润 空气甲醛检测盒</t>
    <phoneticPr fontId="34" type="noConversion"/>
  </si>
  <si>
    <t xml:space="preserve"> 1盒装</t>
    <phoneticPr fontId="34" type="noConversion"/>
  </si>
  <si>
    <t>康宁晶彩透明玻璃汤锅VS-12</t>
    <phoneticPr fontId="34" type="noConversion"/>
  </si>
  <si>
    <r>
      <t xml:space="preserve"> 1.25L，</t>
    </r>
    <r>
      <rPr>
        <sz val="11"/>
        <rFont val="微软雅黑"/>
        <family val="2"/>
        <charset val="134"/>
      </rPr>
      <t>VS-12</t>
    </r>
    <phoneticPr fontId="34" type="noConversion"/>
  </si>
  <si>
    <t>维艾 自动开合玻璃油瓶</t>
    <phoneticPr fontId="34" type="noConversion"/>
  </si>
  <si>
    <t>320ml，浅绿色</t>
    <phoneticPr fontId="34" type="noConversion"/>
  </si>
  <si>
    <t>正士作 厨房大骨刀</t>
    <phoneticPr fontId="34" type="noConversion"/>
  </si>
  <si>
    <t>BK-313</t>
    <phoneticPr fontId="34" type="noConversion"/>
  </si>
  <si>
    <t>乐扣乐扣 米桶</t>
    <phoneticPr fontId="34" type="noConversion"/>
  </si>
  <si>
    <t>5kg，HPL500</t>
    <phoneticPr fontId="34" type="noConversion"/>
  </si>
  <si>
    <t>个</t>
    <phoneticPr fontId="34" type="noConversion"/>
  </si>
  <si>
    <t>妙洁 绒里手套耐久型</t>
    <phoneticPr fontId="34" type="noConversion"/>
  </si>
  <si>
    <t>云蕾 天然橡胶防滑加长加厚手套</t>
    <phoneticPr fontId="34" type="noConversion"/>
  </si>
  <si>
    <t>大号</t>
    <phoneticPr fontId="34" type="noConversion"/>
  </si>
  <si>
    <t>思存 纯色法兰绒保暖床笠枕套组合三件套</t>
    <phoneticPr fontId="34" type="noConversion"/>
  </si>
  <si>
    <t>床笠180*200cm；枕套48*74cm，宝蓝色</t>
    <phoneticPr fontId="34" type="noConversion"/>
  </si>
  <si>
    <t>套</t>
    <phoneticPr fontId="34" type="noConversion"/>
  </si>
  <si>
    <t>四季沐歌 不锈钢微波炉置物架</t>
    <phoneticPr fontId="34" type="noConversion"/>
  </si>
  <si>
    <t>单层53cm长</t>
    <phoneticPr fontId="34" type="noConversion"/>
  </si>
  <si>
    <r>
      <t>AE22</t>
    </r>
    <r>
      <rPr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，德逸，白色</t>
    </r>
    <phoneticPr fontId="34" type="noConversion"/>
  </si>
  <si>
    <t>ABB 四孔带开关插座</t>
    <phoneticPr fontId="34" type="noConversion"/>
  </si>
  <si>
    <t xml:space="preserve">故宫文创 牌匾系列立体冰箱贴 </t>
    <phoneticPr fontId="34" type="noConversion"/>
  </si>
  <si>
    <t>御膳房</t>
    <phoneticPr fontId="34" type="noConversion"/>
  </si>
  <si>
    <t>网直径14.5cm，大号</t>
    <phoneticPr fontId="34" type="noConversion"/>
  </si>
  <si>
    <t>长度31-46cm可调</t>
    <phoneticPr fontId="34" type="noConversion"/>
  </si>
  <si>
    <t>博浪 304不锈钢过滤网筛</t>
    <phoneticPr fontId="34" type="noConversion"/>
  </si>
  <si>
    <t>博浪 304不锈钢厨房沥水架</t>
    <phoneticPr fontId="34" type="noConversion"/>
  </si>
  <si>
    <t>博浪 多功能不锈钢取盘夹子</t>
    <phoneticPr fontId="34" type="noConversion"/>
  </si>
  <si>
    <t>B-JPQ001</t>
    <phoneticPr fontId="34" type="noConversion"/>
  </si>
  <si>
    <t>小怪兽 夏季儿童拖鞋</t>
    <phoneticPr fontId="34" type="noConversion"/>
  </si>
  <si>
    <t>内长18CM，红色和绿色</t>
    <phoneticPr fontId="34" type="noConversion"/>
  </si>
  <si>
    <t>双</t>
    <phoneticPr fontId="34" type="noConversion"/>
  </si>
  <si>
    <t>水星家纺 安睡轻柔枕</t>
    <phoneticPr fontId="34" type="noConversion"/>
  </si>
  <si>
    <t>爱情锁情侣对枕，74*48cm</t>
    <phoneticPr fontId="34" type="noConversion"/>
  </si>
  <si>
    <t>纤维枕，74*48cm</t>
    <phoneticPr fontId="34" type="noConversion"/>
  </si>
  <si>
    <t xml:space="preserve">大师名作绘本馆:彼得兔和他的朋友们(套装共8册) </t>
    <phoneticPr fontId="34" type="noConversion"/>
  </si>
  <si>
    <t xml:space="preserve">纽伯瑞儿童文学奖获奖作品(插图典藏版)(套装共4册) </t>
    <phoneticPr fontId="34" type="noConversion"/>
  </si>
</sst>
</file>

<file path=xl/styles.xml><?xml version="1.0" encoding="utf-8"?>
<styleSheet xmlns="http://schemas.openxmlformats.org/spreadsheetml/2006/main">
  <numFmts count="11">
    <numFmt numFmtId="176" formatCode="0.00_ "/>
    <numFmt numFmtId="177" formatCode="0.0_ "/>
    <numFmt numFmtId="178" formatCode="0;_˿"/>
    <numFmt numFmtId="179" formatCode="0.0;_Ă"/>
    <numFmt numFmtId="180" formatCode="0_ "/>
    <numFmt numFmtId="181" formatCode="0.00_);[Red]\(0.00\)"/>
    <numFmt numFmtId="182" formatCode="0.0;_˿"/>
    <numFmt numFmtId="183" formatCode="0.0;_鄀"/>
    <numFmt numFmtId="184" formatCode="0;_৿"/>
    <numFmt numFmtId="185" formatCode="0.0_);[Red]\(0.0\)"/>
    <numFmt numFmtId="186" formatCode="0;_쀀"/>
  </numFmts>
  <fonts count="3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20"/>
      <color rgb="FF00B050"/>
      <name val="微软雅黑"/>
      <charset val="134"/>
    </font>
    <font>
      <u/>
      <sz val="11"/>
      <name val="微软雅黑"/>
      <charset val="134"/>
    </font>
    <font>
      <sz val="11"/>
      <name val="宋体"/>
      <charset val="134"/>
      <scheme val="minor"/>
    </font>
    <font>
      <sz val="12"/>
      <color theme="1"/>
      <name val="Arial Unicode MS"/>
      <family val="2"/>
    </font>
    <font>
      <sz val="12"/>
      <name val="Arial Unicode MS"/>
      <family val="2"/>
    </font>
    <font>
      <sz val="11"/>
      <color rgb="FFFF0000"/>
      <name val="宋体"/>
      <family val="3"/>
      <charset val="134"/>
      <scheme val="minor"/>
    </font>
    <font>
      <sz val="15"/>
      <color rgb="FF00B0F0"/>
      <name val="仿宋"/>
      <family val="3"/>
      <charset val="134"/>
    </font>
    <font>
      <sz val="15"/>
      <color rgb="FF00B0F0"/>
      <name val="Segoe Script"/>
      <family val="2"/>
    </font>
    <font>
      <b/>
      <sz val="15"/>
      <color rgb="FF00B050"/>
      <name val="仿宋"/>
      <family val="3"/>
      <charset val="134"/>
    </font>
    <font>
      <b/>
      <sz val="15"/>
      <color rgb="FF00B050"/>
      <name val="Segoe Script"/>
      <family val="2"/>
    </font>
    <font>
      <sz val="22"/>
      <color rgb="FFFF0000"/>
      <name val="微软雅黑"/>
      <family val="2"/>
      <charset val="134"/>
    </font>
    <font>
      <sz val="15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3"/>
      <color theme="1"/>
      <name val="宋体"/>
      <family val="3"/>
      <charset val="134"/>
      <scheme val="minor"/>
    </font>
    <font>
      <sz val="13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6"/>
      <color rgb="FFFF0000"/>
      <name val="微软雅黑"/>
      <family val="2"/>
      <charset val="134"/>
    </font>
    <font>
      <sz val="12"/>
      <color rgb="FF111111"/>
      <name val="微软雅黑"/>
      <family val="2"/>
      <charset val="134"/>
    </font>
    <font>
      <sz val="12"/>
      <color rgb="FF3C3C3C"/>
      <name val="微软雅黑"/>
      <family val="2"/>
      <charset val="134"/>
    </font>
    <font>
      <sz val="16"/>
      <color rgb="FF00B050"/>
      <name val="微软雅黑"/>
      <family val="2"/>
      <charset val="134"/>
    </font>
    <font>
      <sz val="15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vertAlign val="superscript"/>
      <sz val="11"/>
      <name val="微软雅黑"/>
      <family val="2"/>
      <charset val="134"/>
    </font>
    <font>
      <sz val="12"/>
      <color rgb="FF3C3C3C"/>
      <name val="Tahoma"/>
      <family val="2"/>
    </font>
    <font>
      <sz val="12"/>
      <color rgb="FF3C3C3C"/>
      <name val="宋体"/>
      <family val="3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left" vertical="center"/>
    </xf>
    <xf numFmtId="0" fontId="4" fillId="0" borderId="1" xfId="1" applyFont="1" applyBorder="1" applyAlignment="1" applyProtection="1">
      <alignment vertical="center"/>
    </xf>
    <xf numFmtId="0" fontId="2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183" fontId="5" fillId="0" borderId="0" xfId="0" applyNumberFormat="1" applyFont="1">
      <alignment vertical="center"/>
    </xf>
    <xf numFmtId="0" fontId="9" fillId="0" borderId="1" xfId="0" applyFont="1" applyFill="1" applyBorder="1" applyAlignment="1">
      <alignment horizontal="center" vertical="center"/>
    </xf>
    <xf numFmtId="183" fontId="10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83" fontId="12" fillId="0" borderId="1" xfId="0" applyNumberFormat="1" applyFont="1" applyFill="1" applyBorder="1" applyAlignment="1">
      <alignment horizontal="center" vertical="center"/>
    </xf>
    <xf numFmtId="185" fontId="0" fillId="0" borderId="0" xfId="0" applyNumberFormat="1">
      <alignment vertical="center"/>
    </xf>
    <xf numFmtId="185" fontId="2" fillId="0" borderId="1" xfId="0" applyNumberFormat="1" applyFont="1" applyBorder="1" applyAlignment="1">
      <alignment horizontal="center" vertical="center"/>
    </xf>
    <xf numFmtId="185" fontId="2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9" fontId="5" fillId="0" borderId="0" xfId="0" applyNumberFormat="1" applyFont="1">
      <alignment vertical="center"/>
    </xf>
    <xf numFmtId="179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180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1" fontId="0" fillId="0" borderId="0" xfId="0" applyNumberFormat="1">
      <alignment vertical="center"/>
    </xf>
    <xf numFmtId="181" fontId="1" fillId="0" borderId="1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81" fontId="16" fillId="0" borderId="1" xfId="0" applyNumberFormat="1" applyFont="1" applyBorder="1" applyAlignment="1">
      <alignment horizontal="center" vertical="center"/>
    </xf>
    <xf numFmtId="180" fontId="16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177" fontId="5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77" fontId="21" fillId="0" borderId="1" xfId="0" applyNumberFormat="1" applyFont="1" applyFill="1" applyBorder="1" applyAlignment="1">
      <alignment horizontal="center" vertical="center"/>
    </xf>
    <xf numFmtId="184" fontId="2" fillId="0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2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6" fontId="3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77" fontId="25" fillId="0" borderId="1" xfId="0" applyNumberFormat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179" fontId="31" fillId="0" borderId="1" xfId="0" applyNumberFormat="1" applyFont="1" applyFill="1" applyBorder="1" applyAlignment="1">
      <alignment horizontal="left" vertical="center"/>
    </xf>
    <xf numFmtId="184" fontId="31" fillId="0" borderId="1" xfId="0" applyNumberFormat="1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179" fontId="31" fillId="0" borderId="1" xfId="0" applyNumberFormat="1" applyFont="1" applyBorder="1" applyAlignment="1">
      <alignment horizontal="left" vertical="center"/>
    </xf>
    <xf numFmtId="0" fontId="31" fillId="0" borderId="1" xfId="0" applyFont="1" applyFill="1" applyBorder="1" applyAlignment="1">
      <alignment horizontal="left" vertical="center"/>
    </xf>
    <xf numFmtId="0" fontId="35" fillId="0" borderId="0" xfId="0" applyFont="1">
      <alignment vertical="center"/>
    </xf>
    <xf numFmtId="0" fontId="31" fillId="0" borderId="1" xfId="0" applyFont="1" applyBorder="1" applyAlignment="1">
      <alignment horizontal="center" vertical="center" wrapText="1"/>
    </xf>
    <xf numFmtId="176" fontId="31" fillId="0" borderId="1" xfId="0" applyNumberFormat="1" applyFont="1" applyBorder="1" applyAlignment="1">
      <alignment horizontal="center" vertical="center"/>
    </xf>
    <xf numFmtId="176" fontId="31" fillId="0" borderId="1" xfId="0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2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2" fillId="0" borderId="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14" fillId="0" borderId="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177" fontId="14" fillId="0" borderId="5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77" fontId="14" fillId="0" borderId="5" xfId="0" applyNumberFormat="1" applyFont="1" applyFill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6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80" fontId="14" fillId="0" borderId="5" xfId="0" applyNumberFormat="1" applyFont="1" applyBorder="1" applyAlignment="1">
      <alignment horizontal="center" vertical="center"/>
    </xf>
    <xf numFmtId="180" fontId="14" fillId="0" borderId="7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82" fontId="14" fillId="0" borderId="5" xfId="0" applyNumberFormat="1" applyFont="1" applyFill="1" applyBorder="1" applyAlignment="1">
      <alignment horizontal="center" vertical="center"/>
    </xf>
    <xf numFmtId="182" fontId="14" fillId="0" borderId="7" xfId="0" applyNumberFormat="1" applyFont="1" applyFill="1" applyBorder="1" applyAlignment="1">
      <alignment horizontal="center" vertical="center"/>
    </xf>
    <xf numFmtId="182" fontId="14" fillId="0" borderId="6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182" fontId="14" fillId="0" borderId="1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2" fontId="3" fillId="0" borderId="5" xfId="0" applyNumberFormat="1" applyFont="1" applyFill="1" applyBorder="1" applyAlignment="1">
      <alignment horizontal="center" vertical="center"/>
    </xf>
    <xf numFmtId="182" fontId="3" fillId="0" borderId="7" xfId="0" applyNumberFormat="1" applyFont="1" applyFill="1" applyBorder="1" applyAlignment="1">
      <alignment horizontal="center" vertical="center"/>
    </xf>
    <xf numFmtId="182" fontId="3" fillId="0" borderId="6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left" vertical="center"/>
    </xf>
    <xf numFmtId="177" fontId="2" fillId="0" borderId="3" xfId="0" applyNumberFormat="1" applyFont="1" applyBorder="1" applyAlignment="1">
      <alignment horizontal="left" vertical="center"/>
    </xf>
    <xf numFmtId="177" fontId="2" fillId="0" borderId="4" xfId="0" applyNumberFormat="1" applyFont="1" applyBorder="1" applyAlignment="1">
      <alignment horizontal="left" vertical="center"/>
    </xf>
    <xf numFmtId="0" fontId="4" fillId="0" borderId="2" xfId="1" applyFont="1" applyBorder="1" applyAlignment="1" applyProtection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n/gp/product/B015FQUF76/ref=oh_aui_detailpage_o00_s00?ie=UTF8&amp;psc=1" TargetMode="External"/><Relationship Id="rId13" Type="http://schemas.openxmlformats.org/officeDocument/2006/relationships/hyperlink" Target="http://item.jd.com/265807.html" TargetMode="External"/><Relationship Id="rId18" Type="http://schemas.openxmlformats.org/officeDocument/2006/relationships/hyperlink" Target="http://item.jd.com/1691541408.html" TargetMode="External"/><Relationship Id="rId3" Type="http://schemas.openxmlformats.org/officeDocument/2006/relationships/hyperlink" Target="https://www.amazon.cn/gp/product/B018SAYNLK/ref=oh_aui_search_detailpage?ie=UTF8&amp;psc=1" TargetMode="External"/><Relationship Id="rId21" Type="http://schemas.openxmlformats.org/officeDocument/2006/relationships/hyperlink" Target="https://item.taobao.com/item.htm?spm=a1z09.2.0.0.WN9MI6&amp;id=522919113210&amp;_u=b3qp4ppb7c9" TargetMode="External"/><Relationship Id="rId7" Type="http://schemas.openxmlformats.org/officeDocument/2006/relationships/hyperlink" Target="https://www.amazon.cn/gp/product/B015FQVZPW/ref=oh_aui_search_detailpage?ie=UTF8&amp;psc=1" TargetMode="External"/><Relationship Id="rId12" Type="http://schemas.openxmlformats.org/officeDocument/2006/relationships/hyperlink" Target="http://item.jd.com/480917.html" TargetMode="External"/><Relationship Id="rId17" Type="http://schemas.openxmlformats.org/officeDocument/2006/relationships/hyperlink" Target="http://item.jd.com/260385.html" TargetMode="External"/><Relationship Id="rId2" Type="http://schemas.openxmlformats.org/officeDocument/2006/relationships/hyperlink" Target="http://item.jd.com/1783867122.html" TargetMode="External"/><Relationship Id="rId16" Type="http://schemas.openxmlformats.org/officeDocument/2006/relationships/hyperlink" Target="http://item.jd.com/260379.html" TargetMode="External"/><Relationship Id="rId20" Type="http://schemas.openxmlformats.org/officeDocument/2006/relationships/hyperlink" Target="https://detail.tmall.com/item.htm?id=40159731262&amp;spm=a1z09.2.0.0.WN9MI6&amp;_u=b3qp4pp3c94" TargetMode="External"/><Relationship Id="rId1" Type="http://schemas.openxmlformats.org/officeDocument/2006/relationships/hyperlink" Target="http://item.jd.com/1116441838.html" TargetMode="External"/><Relationship Id="rId6" Type="http://schemas.openxmlformats.org/officeDocument/2006/relationships/hyperlink" Target="http://item.jd.com/10080529396.html" TargetMode="External"/><Relationship Id="rId11" Type="http://schemas.openxmlformats.org/officeDocument/2006/relationships/hyperlink" Target="http://item.jd.com/904293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n/gp/product/B00QUST19M/ref=oh_aui_detailpage_o02_s00?ie=UTF8&amp;psc=1" TargetMode="External"/><Relationship Id="rId15" Type="http://schemas.openxmlformats.org/officeDocument/2006/relationships/hyperlink" Target="http://item.jd.com/1816405.html" TargetMode="External"/><Relationship Id="rId23" Type="http://schemas.openxmlformats.org/officeDocument/2006/relationships/hyperlink" Target="http://item.jd.com/2067445.html" TargetMode="External"/><Relationship Id="rId10" Type="http://schemas.openxmlformats.org/officeDocument/2006/relationships/hyperlink" Target="http://item.jd.com/1420110.html" TargetMode="External"/><Relationship Id="rId19" Type="http://schemas.openxmlformats.org/officeDocument/2006/relationships/hyperlink" Target="http://item.jd.com/1234303002.html" TargetMode="External"/><Relationship Id="rId4" Type="http://schemas.openxmlformats.org/officeDocument/2006/relationships/hyperlink" Target="https://detail.tmall.com/item.htm?id=45096351176&amp;spm=a1z09.2.0.0.WN9MI6&amp;_u=b3qp4pp3c10&amp;skuId=84802693046" TargetMode="External"/><Relationship Id="rId9" Type="http://schemas.openxmlformats.org/officeDocument/2006/relationships/hyperlink" Target="http://item.jd.com/1542947410.html" TargetMode="External"/><Relationship Id="rId14" Type="http://schemas.openxmlformats.org/officeDocument/2006/relationships/hyperlink" Target="http://item.jd.com/1106635.html" TargetMode="External"/><Relationship Id="rId22" Type="http://schemas.openxmlformats.org/officeDocument/2006/relationships/hyperlink" Target="http://item.jd.com/2309542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7"/>
  <sheetViews>
    <sheetView workbookViewId="0">
      <selection activeCell="H21" sqref="H21"/>
    </sheetView>
  </sheetViews>
  <sheetFormatPr defaultColWidth="9" defaultRowHeight="13.5"/>
  <cols>
    <col min="1" max="1" width="29" style="16" customWidth="1"/>
    <col min="2" max="2" width="34.25" style="16" customWidth="1"/>
    <col min="3" max="5" width="9" style="16"/>
    <col min="6" max="6" width="10.625" style="58" customWidth="1"/>
    <col min="7" max="7" width="9" style="16"/>
    <col min="8" max="8" width="44.875" style="16" customWidth="1"/>
    <col min="9" max="9" width="34.625" style="16" customWidth="1"/>
    <col min="10" max="10" width="13.25" style="16" customWidth="1"/>
    <col min="11" max="11" width="5.5" style="16" customWidth="1"/>
    <col min="12" max="16384" width="9" style="16"/>
  </cols>
  <sheetData>
    <row r="1" spans="1:14" ht="22.5">
      <c r="A1" s="100" t="s">
        <v>0</v>
      </c>
      <c r="B1" s="100"/>
      <c r="C1" s="100"/>
      <c r="D1" s="100"/>
      <c r="E1" s="100"/>
      <c r="F1" s="100"/>
    </row>
    <row r="2" spans="1:14" ht="17.100000000000001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12" t="s">
        <v>6</v>
      </c>
    </row>
    <row r="3" spans="1:14" ht="17.100000000000001" customHeight="1">
      <c r="A3" s="4" t="s">
        <v>7</v>
      </c>
      <c r="B3" s="4" t="s">
        <v>8</v>
      </c>
      <c r="C3" s="4">
        <v>8</v>
      </c>
      <c r="D3" s="4" t="s">
        <v>9</v>
      </c>
      <c r="E3" s="4">
        <v>59</v>
      </c>
      <c r="F3" s="12">
        <f t="shared" ref="F3:F20" si="0">C3*E3</f>
        <v>472</v>
      </c>
    </row>
    <row r="4" spans="1:14" ht="17.100000000000001" customHeight="1">
      <c r="A4" s="4" t="s">
        <v>7</v>
      </c>
      <c r="B4" s="4" t="s">
        <v>10</v>
      </c>
      <c r="C4" s="4">
        <v>6</v>
      </c>
      <c r="D4" s="4" t="s">
        <v>9</v>
      </c>
      <c r="E4" s="4">
        <v>36</v>
      </c>
      <c r="F4" s="12">
        <f t="shared" si="0"/>
        <v>216</v>
      </c>
    </row>
    <row r="5" spans="1:14" ht="17.100000000000001" customHeight="1">
      <c r="A5" s="4" t="s">
        <v>11</v>
      </c>
      <c r="B5" s="4" t="s">
        <v>12</v>
      </c>
      <c r="C5" s="4">
        <v>1</v>
      </c>
      <c r="D5" s="4" t="s">
        <v>13</v>
      </c>
      <c r="E5" s="4">
        <v>5.0999999999999996</v>
      </c>
      <c r="F5" s="12">
        <f t="shared" si="0"/>
        <v>5.0999999999999996</v>
      </c>
    </row>
    <row r="6" spans="1:14" ht="17.100000000000001" customHeight="1">
      <c r="A6" s="4" t="s">
        <v>11</v>
      </c>
      <c r="B6" s="4" t="s">
        <v>14</v>
      </c>
      <c r="C6" s="4">
        <v>4</v>
      </c>
      <c r="D6" s="4" t="s">
        <v>13</v>
      </c>
      <c r="E6" s="4">
        <v>3.8</v>
      </c>
      <c r="F6" s="12">
        <f t="shared" si="0"/>
        <v>15.2</v>
      </c>
    </row>
    <row r="7" spans="1:14" ht="17.100000000000001" customHeight="1">
      <c r="A7" s="4" t="s">
        <v>15</v>
      </c>
      <c r="B7" s="4" t="s">
        <v>16</v>
      </c>
      <c r="C7" s="4">
        <v>1</v>
      </c>
      <c r="D7" s="4" t="s">
        <v>13</v>
      </c>
      <c r="E7" s="4">
        <v>2.1</v>
      </c>
      <c r="F7" s="12">
        <f t="shared" si="0"/>
        <v>2.1</v>
      </c>
    </row>
    <row r="8" spans="1:14" ht="17.100000000000001" customHeight="1">
      <c r="A8" s="4" t="s">
        <v>15</v>
      </c>
      <c r="B8" s="4" t="s">
        <v>17</v>
      </c>
      <c r="C8" s="4">
        <v>5</v>
      </c>
      <c r="D8" s="4" t="s">
        <v>13</v>
      </c>
      <c r="E8" s="4">
        <v>3.5</v>
      </c>
      <c r="F8" s="12">
        <f t="shared" si="0"/>
        <v>17.5</v>
      </c>
    </row>
    <row r="9" spans="1:14" ht="17.100000000000001" customHeight="1">
      <c r="A9" s="4" t="s">
        <v>18</v>
      </c>
      <c r="B9" s="4" t="s">
        <v>19</v>
      </c>
      <c r="C9" s="4">
        <v>1</v>
      </c>
      <c r="D9" s="4" t="s">
        <v>13</v>
      </c>
      <c r="E9" s="4">
        <v>5.8</v>
      </c>
      <c r="F9" s="12">
        <f t="shared" si="0"/>
        <v>5.8</v>
      </c>
    </row>
    <row r="10" spans="1:14" ht="17.100000000000001" customHeight="1">
      <c r="A10" s="4" t="s">
        <v>20</v>
      </c>
      <c r="B10" s="4" t="s">
        <v>17</v>
      </c>
      <c r="C10" s="4">
        <v>7</v>
      </c>
      <c r="D10" s="4" t="s">
        <v>13</v>
      </c>
      <c r="E10" s="4">
        <v>6.7</v>
      </c>
      <c r="F10" s="12">
        <f t="shared" si="0"/>
        <v>46.9</v>
      </c>
    </row>
    <row r="11" spans="1:14" ht="17.100000000000001" customHeight="1">
      <c r="A11" s="4" t="s">
        <v>21</v>
      </c>
      <c r="B11" s="4" t="s">
        <v>16</v>
      </c>
      <c r="C11" s="4">
        <v>17</v>
      </c>
      <c r="D11" s="4" t="s">
        <v>13</v>
      </c>
      <c r="E11" s="4">
        <v>3.2</v>
      </c>
      <c r="F11" s="12">
        <f t="shared" si="0"/>
        <v>54.4</v>
      </c>
    </row>
    <row r="12" spans="1:14" ht="17.100000000000001" customHeight="1">
      <c r="A12" s="4" t="s">
        <v>21</v>
      </c>
      <c r="B12" s="4" t="s">
        <v>17</v>
      </c>
      <c r="C12" s="4">
        <v>12</v>
      </c>
      <c r="D12" s="4" t="s">
        <v>13</v>
      </c>
      <c r="E12" s="4">
        <v>5.2</v>
      </c>
      <c r="F12" s="12">
        <f t="shared" si="0"/>
        <v>62.4</v>
      </c>
    </row>
    <row r="13" spans="1:14" ht="17.100000000000001" customHeight="1">
      <c r="A13" s="4" t="s">
        <v>22</v>
      </c>
      <c r="B13" s="4" t="s">
        <v>17</v>
      </c>
      <c r="C13" s="4">
        <v>1</v>
      </c>
      <c r="D13" s="4" t="s">
        <v>13</v>
      </c>
      <c r="E13" s="4">
        <v>75</v>
      </c>
      <c r="F13" s="12">
        <f t="shared" si="0"/>
        <v>75</v>
      </c>
    </row>
    <row r="14" spans="1:14" ht="17.100000000000001" customHeight="1">
      <c r="A14" s="4" t="s">
        <v>23</v>
      </c>
      <c r="B14" s="4" t="s">
        <v>16</v>
      </c>
      <c r="C14" s="4">
        <v>2</v>
      </c>
      <c r="D14" s="4" t="s">
        <v>13</v>
      </c>
      <c r="E14" s="4">
        <v>17</v>
      </c>
      <c r="F14" s="12">
        <f t="shared" si="0"/>
        <v>34</v>
      </c>
    </row>
    <row r="15" spans="1:14" ht="17.100000000000001" customHeight="1">
      <c r="A15" s="4" t="s">
        <v>24</v>
      </c>
      <c r="B15" s="4" t="s">
        <v>16</v>
      </c>
      <c r="C15" s="4">
        <v>3</v>
      </c>
      <c r="D15" s="4" t="s">
        <v>13</v>
      </c>
      <c r="E15" s="4">
        <v>20</v>
      </c>
      <c r="F15" s="12">
        <f t="shared" si="0"/>
        <v>60</v>
      </c>
      <c r="H15" s="19"/>
      <c r="I15" s="19"/>
      <c r="J15" s="19"/>
      <c r="K15" s="19"/>
      <c r="L15" s="19"/>
      <c r="M15" s="19"/>
      <c r="N15" s="19"/>
    </row>
    <row r="16" spans="1:14" ht="17.100000000000001" customHeight="1">
      <c r="A16" s="4" t="s">
        <v>25</v>
      </c>
      <c r="B16" s="4" t="s">
        <v>16</v>
      </c>
      <c r="C16" s="4">
        <v>2</v>
      </c>
      <c r="D16" s="4" t="s">
        <v>13</v>
      </c>
      <c r="E16" s="4">
        <v>42.8</v>
      </c>
      <c r="F16" s="12">
        <f t="shared" si="0"/>
        <v>85.6</v>
      </c>
    </row>
    <row r="17" spans="1:6" ht="17.100000000000001" customHeight="1">
      <c r="A17" s="4" t="s">
        <v>26</v>
      </c>
      <c r="B17" s="4" t="s">
        <v>27</v>
      </c>
      <c r="C17" s="4">
        <v>7</v>
      </c>
      <c r="D17" s="4" t="s">
        <v>13</v>
      </c>
      <c r="E17" s="4">
        <v>16</v>
      </c>
      <c r="F17" s="12">
        <f t="shared" si="0"/>
        <v>112</v>
      </c>
    </row>
    <row r="18" spans="1:6" ht="17.100000000000001" customHeight="1">
      <c r="A18" s="4" t="s">
        <v>26</v>
      </c>
      <c r="B18" s="4" t="s">
        <v>19</v>
      </c>
      <c r="C18" s="4">
        <v>5</v>
      </c>
      <c r="D18" s="4" t="s">
        <v>13</v>
      </c>
      <c r="E18" s="4">
        <v>28.1</v>
      </c>
      <c r="F18" s="12">
        <f t="shared" si="0"/>
        <v>140.5</v>
      </c>
    </row>
    <row r="19" spans="1:6" ht="17.100000000000001" customHeight="1">
      <c r="A19" s="4" t="s">
        <v>28</v>
      </c>
      <c r="B19" s="4" t="s">
        <v>16</v>
      </c>
      <c r="C19" s="4">
        <v>1</v>
      </c>
      <c r="D19" s="4" t="s">
        <v>13</v>
      </c>
      <c r="E19" s="4">
        <v>41.8</v>
      </c>
      <c r="F19" s="12">
        <f t="shared" si="0"/>
        <v>41.8</v>
      </c>
    </row>
    <row r="20" spans="1:6" ht="17.100000000000001" customHeight="1">
      <c r="A20" s="4" t="s">
        <v>29</v>
      </c>
      <c r="B20" s="4" t="s">
        <v>16</v>
      </c>
      <c r="C20" s="4">
        <v>3</v>
      </c>
      <c r="D20" s="4" t="s">
        <v>13</v>
      </c>
      <c r="E20" s="4">
        <v>10.9</v>
      </c>
      <c r="F20" s="12">
        <f t="shared" si="0"/>
        <v>32.700000000000003</v>
      </c>
    </row>
    <row r="21" spans="1:6" ht="22.5">
      <c r="A21" s="101" t="s">
        <v>30</v>
      </c>
      <c r="B21" s="102"/>
      <c r="C21" s="102"/>
      <c r="D21" s="102"/>
      <c r="E21" s="102"/>
      <c r="F21" s="103"/>
    </row>
    <row r="22" spans="1:6" ht="17.100000000000001" customHeight="1">
      <c r="A22" s="4" t="s">
        <v>31</v>
      </c>
      <c r="B22" s="4" t="s">
        <v>32</v>
      </c>
      <c r="C22" s="4">
        <v>33</v>
      </c>
      <c r="D22" s="4" t="s">
        <v>9</v>
      </c>
      <c r="E22" s="4">
        <v>3.8</v>
      </c>
      <c r="F22" s="12">
        <f t="shared" ref="F22:F25" si="1">C22*E22</f>
        <v>125.4</v>
      </c>
    </row>
    <row r="23" spans="1:6" ht="17.100000000000001" customHeight="1">
      <c r="A23" s="4" t="s">
        <v>31</v>
      </c>
      <c r="B23" s="4" t="s">
        <v>33</v>
      </c>
      <c r="C23" s="4">
        <v>33</v>
      </c>
      <c r="D23" s="4" t="s">
        <v>9</v>
      </c>
      <c r="E23" s="4">
        <v>5.0999999999999996</v>
      </c>
      <c r="F23" s="12">
        <f t="shared" si="1"/>
        <v>168.3</v>
      </c>
    </row>
    <row r="24" spans="1:6" ht="17.100000000000001" customHeight="1">
      <c r="A24" s="4" t="s">
        <v>34</v>
      </c>
      <c r="B24" s="4" t="s">
        <v>35</v>
      </c>
      <c r="C24" s="4">
        <v>5</v>
      </c>
      <c r="D24" s="4" t="s">
        <v>13</v>
      </c>
      <c r="E24" s="4">
        <v>0.2</v>
      </c>
      <c r="F24" s="12">
        <f t="shared" si="1"/>
        <v>1</v>
      </c>
    </row>
    <row r="25" spans="1:6" ht="17.100000000000001" customHeight="1">
      <c r="A25" s="4" t="s">
        <v>34</v>
      </c>
      <c r="B25" s="4" t="s">
        <v>16</v>
      </c>
      <c r="C25" s="4">
        <v>3</v>
      </c>
      <c r="D25" s="4" t="s">
        <v>13</v>
      </c>
      <c r="E25" s="4">
        <v>0.3</v>
      </c>
      <c r="F25" s="12">
        <f t="shared" si="1"/>
        <v>0.9</v>
      </c>
    </row>
    <row r="26" spans="1:6" ht="22.5">
      <c r="A26" s="101" t="s">
        <v>36</v>
      </c>
      <c r="B26" s="102"/>
      <c r="C26" s="102"/>
      <c r="D26" s="102"/>
      <c r="E26" s="102"/>
      <c r="F26" s="103"/>
    </row>
    <row r="27" spans="1:6" ht="17.100000000000001" customHeight="1">
      <c r="A27" s="4" t="s">
        <v>37</v>
      </c>
      <c r="B27" s="4" t="s">
        <v>38</v>
      </c>
      <c r="C27" s="4">
        <v>1</v>
      </c>
      <c r="D27" s="4" t="s">
        <v>9</v>
      </c>
      <c r="E27" s="4">
        <v>24</v>
      </c>
      <c r="F27" s="12">
        <f t="shared" ref="F27:F31" si="2">C27*E27</f>
        <v>24</v>
      </c>
    </row>
    <row r="28" spans="1:6" ht="17.100000000000001" customHeight="1">
      <c r="A28" s="4" t="s">
        <v>20</v>
      </c>
      <c r="B28" s="4" t="s">
        <v>38</v>
      </c>
      <c r="C28" s="4">
        <v>2</v>
      </c>
      <c r="D28" s="4" t="s">
        <v>13</v>
      </c>
      <c r="E28" s="4">
        <v>3</v>
      </c>
      <c r="F28" s="12">
        <f t="shared" si="2"/>
        <v>6</v>
      </c>
    </row>
    <row r="29" spans="1:6" ht="17.100000000000001" customHeight="1">
      <c r="A29" s="4" t="s">
        <v>21</v>
      </c>
      <c r="B29" s="4" t="s">
        <v>38</v>
      </c>
      <c r="C29" s="4">
        <v>8</v>
      </c>
      <c r="D29" s="4" t="s">
        <v>13</v>
      </c>
      <c r="E29" s="4">
        <v>2.5</v>
      </c>
      <c r="F29" s="12">
        <f t="shared" si="2"/>
        <v>20</v>
      </c>
    </row>
    <row r="30" spans="1:6" ht="17.100000000000001" customHeight="1">
      <c r="A30" s="4" t="s">
        <v>34</v>
      </c>
      <c r="B30" s="4" t="s">
        <v>39</v>
      </c>
      <c r="C30" s="4">
        <v>1</v>
      </c>
      <c r="D30" s="4" t="s">
        <v>13</v>
      </c>
      <c r="E30" s="4">
        <v>1.8</v>
      </c>
      <c r="F30" s="12">
        <f t="shared" si="2"/>
        <v>1.8</v>
      </c>
    </row>
    <row r="31" spans="1:6" ht="17.100000000000001" customHeight="1">
      <c r="A31" s="4" t="s">
        <v>40</v>
      </c>
      <c r="B31" s="4" t="s">
        <v>41</v>
      </c>
      <c r="C31" s="4">
        <v>3</v>
      </c>
      <c r="D31" s="4" t="s">
        <v>13</v>
      </c>
      <c r="E31" s="4">
        <v>3</v>
      </c>
      <c r="F31" s="12">
        <f t="shared" si="2"/>
        <v>9</v>
      </c>
    </row>
    <row r="32" spans="1:6" ht="22.5">
      <c r="A32" s="101" t="s">
        <v>42</v>
      </c>
      <c r="B32" s="102"/>
      <c r="C32" s="102"/>
      <c r="D32" s="102"/>
      <c r="E32" s="102"/>
      <c r="F32" s="103"/>
    </row>
    <row r="33" spans="1:14" s="19" customFormat="1" ht="17.100000000000001" customHeight="1">
      <c r="A33" s="4" t="s">
        <v>43</v>
      </c>
      <c r="B33" s="4" t="s">
        <v>44</v>
      </c>
      <c r="C33" s="4">
        <v>4</v>
      </c>
      <c r="D33" s="4" t="s">
        <v>45</v>
      </c>
      <c r="E33" s="4">
        <v>123</v>
      </c>
      <c r="F33" s="12">
        <f t="shared" ref="F33:F36" si="3">C33*E33</f>
        <v>492</v>
      </c>
      <c r="H33" s="16"/>
      <c r="I33" s="16"/>
      <c r="J33" s="16"/>
      <c r="K33" s="16"/>
      <c r="L33" s="16"/>
      <c r="M33" s="16"/>
      <c r="N33" s="16"/>
    </row>
    <row r="34" spans="1:14" ht="17.100000000000001" customHeight="1">
      <c r="A34" s="4" t="s">
        <v>43</v>
      </c>
      <c r="B34" s="4" t="s">
        <v>46</v>
      </c>
      <c r="C34" s="4">
        <v>4</v>
      </c>
      <c r="D34" s="4" t="s">
        <v>45</v>
      </c>
      <c r="E34" s="4">
        <v>193</v>
      </c>
      <c r="F34" s="12">
        <f t="shared" si="3"/>
        <v>772</v>
      </c>
    </row>
    <row r="35" spans="1:14" ht="17.100000000000001" customHeight="1">
      <c r="A35" s="4" t="s">
        <v>43</v>
      </c>
      <c r="B35" s="4" t="s">
        <v>47</v>
      </c>
      <c r="C35" s="4">
        <v>2</v>
      </c>
      <c r="D35" s="4" t="s">
        <v>45</v>
      </c>
      <c r="E35" s="4">
        <v>303</v>
      </c>
      <c r="F35" s="12">
        <f t="shared" si="3"/>
        <v>606</v>
      </c>
    </row>
    <row r="36" spans="1:14" ht="17.100000000000001" customHeight="1">
      <c r="A36" s="4" t="s">
        <v>48</v>
      </c>
      <c r="B36" s="4" t="s">
        <v>44</v>
      </c>
      <c r="C36" s="4">
        <v>1</v>
      </c>
      <c r="D36" s="4" t="s">
        <v>45</v>
      </c>
      <c r="E36" s="4">
        <v>130</v>
      </c>
      <c r="F36" s="12">
        <f t="shared" si="3"/>
        <v>130</v>
      </c>
    </row>
    <row r="37" spans="1:14" ht="17.100000000000001" customHeight="1">
      <c r="A37" s="4" t="s">
        <v>43</v>
      </c>
      <c r="B37" s="4" t="s">
        <v>49</v>
      </c>
      <c r="C37" s="4">
        <v>0.14000000000000001</v>
      </c>
      <c r="D37" s="4" t="s">
        <v>45</v>
      </c>
      <c r="E37" s="4">
        <v>135</v>
      </c>
      <c r="F37" s="12">
        <v>19</v>
      </c>
    </row>
    <row r="38" spans="1:14" ht="17.100000000000001" customHeight="1">
      <c r="A38" s="4" t="s">
        <v>50</v>
      </c>
      <c r="B38" s="4" t="s">
        <v>51</v>
      </c>
      <c r="C38" s="4">
        <v>27</v>
      </c>
      <c r="D38" s="4" t="s">
        <v>52</v>
      </c>
      <c r="E38" s="4">
        <v>2.5</v>
      </c>
      <c r="F38" s="12">
        <f>C38*E38</f>
        <v>67.5</v>
      </c>
    </row>
    <row r="39" spans="1:14" ht="17.100000000000001" customHeight="1">
      <c r="A39" s="4" t="s">
        <v>53</v>
      </c>
      <c r="B39" s="4" t="s">
        <v>54</v>
      </c>
      <c r="C39" s="4">
        <v>21</v>
      </c>
      <c r="D39" s="4" t="s">
        <v>52</v>
      </c>
      <c r="E39" s="4">
        <v>2</v>
      </c>
      <c r="F39" s="12">
        <f>C39*E39</f>
        <v>42</v>
      </c>
    </row>
    <row r="40" spans="1:14" ht="22.5">
      <c r="A40" s="101" t="s">
        <v>55</v>
      </c>
      <c r="B40" s="104"/>
      <c r="C40" s="104"/>
      <c r="D40" s="104"/>
      <c r="E40" s="104"/>
      <c r="F40" s="105"/>
    </row>
    <row r="41" spans="1:14" ht="17.100000000000001" customHeight="1">
      <c r="A41" s="4" t="s">
        <v>56</v>
      </c>
      <c r="B41" s="4" t="s">
        <v>16</v>
      </c>
      <c r="C41" s="4">
        <v>20</v>
      </c>
      <c r="D41" s="4" t="s">
        <v>13</v>
      </c>
      <c r="E41" s="4">
        <v>0.5</v>
      </c>
      <c r="F41" s="12">
        <f t="shared" ref="F41:F58" si="4">C41*E41</f>
        <v>10</v>
      </c>
    </row>
    <row r="42" spans="1:14" ht="17.100000000000001" customHeight="1">
      <c r="A42" s="4" t="s">
        <v>57</v>
      </c>
      <c r="B42" s="4" t="s">
        <v>16</v>
      </c>
      <c r="C42" s="4">
        <v>40</v>
      </c>
      <c r="D42" s="4" t="s">
        <v>13</v>
      </c>
      <c r="E42" s="4">
        <v>0.3</v>
      </c>
      <c r="F42" s="12">
        <f t="shared" si="4"/>
        <v>12</v>
      </c>
    </row>
    <row r="43" spans="1:14" ht="17.100000000000001" customHeight="1">
      <c r="A43" s="4" t="s">
        <v>58</v>
      </c>
      <c r="B43" s="4" t="s">
        <v>16</v>
      </c>
      <c r="C43" s="4">
        <v>2</v>
      </c>
      <c r="D43" s="4" t="s">
        <v>13</v>
      </c>
      <c r="E43" s="4">
        <v>2</v>
      </c>
      <c r="F43" s="12">
        <f t="shared" si="4"/>
        <v>4</v>
      </c>
    </row>
    <row r="44" spans="1:14" ht="17.100000000000001" customHeight="1">
      <c r="A44" s="4" t="s">
        <v>59</v>
      </c>
      <c r="B44" s="4" t="s">
        <v>60</v>
      </c>
      <c r="C44" s="4">
        <v>1</v>
      </c>
      <c r="D44" s="4" t="s">
        <v>61</v>
      </c>
      <c r="E44" s="4">
        <v>5</v>
      </c>
      <c r="F44" s="12">
        <f t="shared" si="4"/>
        <v>5</v>
      </c>
    </row>
    <row r="45" spans="1:14" ht="17.100000000000001" customHeight="1">
      <c r="A45" s="4" t="s">
        <v>62</v>
      </c>
      <c r="B45" s="4" t="s">
        <v>16</v>
      </c>
      <c r="C45" s="4">
        <v>1</v>
      </c>
      <c r="D45" s="4" t="s">
        <v>63</v>
      </c>
      <c r="E45" s="4">
        <v>15</v>
      </c>
      <c r="F45" s="12">
        <f t="shared" si="4"/>
        <v>15</v>
      </c>
    </row>
    <row r="46" spans="1:14" ht="17.100000000000001" customHeight="1">
      <c r="A46" s="4" t="s">
        <v>64</v>
      </c>
      <c r="B46" s="4" t="s">
        <v>65</v>
      </c>
      <c r="C46" s="4">
        <v>10</v>
      </c>
      <c r="D46" s="4" t="s">
        <v>66</v>
      </c>
      <c r="E46" s="4">
        <v>2</v>
      </c>
      <c r="F46" s="12">
        <f t="shared" si="4"/>
        <v>20</v>
      </c>
    </row>
    <row r="47" spans="1:14" ht="17.100000000000001" customHeight="1">
      <c r="A47" s="4" t="s">
        <v>67</v>
      </c>
      <c r="B47" s="4" t="s">
        <v>65</v>
      </c>
      <c r="C47" s="4">
        <v>8</v>
      </c>
      <c r="D47" s="4" t="s">
        <v>66</v>
      </c>
      <c r="E47" s="4">
        <v>2</v>
      </c>
      <c r="F47" s="12">
        <f t="shared" si="4"/>
        <v>16</v>
      </c>
    </row>
    <row r="48" spans="1:14" ht="17.100000000000001" customHeight="1">
      <c r="A48" s="4" t="s">
        <v>68</v>
      </c>
      <c r="B48" s="4" t="s">
        <v>65</v>
      </c>
      <c r="C48" s="4">
        <v>1</v>
      </c>
      <c r="D48" s="4" t="s">
        <v>13</v>
      </c>
      <c r="E48" s="4">
        <v>5</v>
      </c>
      <c r="F48" s="12">
        <f t="shared" si="4"/>
        <v>5</v>
      </c>
    </row>
    <row r="49" spans="1:6" s="19" customFormat="1" ht="17.100000000000001" customHeight="1">
      <c r="A49" s="4" t="s">
        <v>69</v>
      </c>
      <c r="B49" s="4" t="s">
        <v>70</v>
      </c>
      <c r="C49" s="4">
        <v>10</v>
      </c>
      <c r="D49" s="4" t="s">
        <v>71</v>
      </c>
      <c r="E49" s="4">
        <v>0.5</v>
      </c>
      <c r="F49" s="12">
        <f t="shared" si="4"/>
        <v>5</v>
      </c>
    </row>
    <row r="50" spans="1:6" s="19" customFormat="1" ht="17.100000000000001" customHeight="1">
      <c r="A50" s="4" t="s">
        <v>72</v>
      </c>
      <c r="B50" s="4" t="s">
        <v>73</v>
      </c>
      <c r="C50" s="4">
        <v>60</v>
      </c>
      <c r="D50" s="4" t="s">
        <v>74</v>
      </c>
      <c r="E50" s="4">
        <v>0.1</v>
      </c>
      <c r="F50" s="12">
        <f t="shared" si="4"/>
        <v>6</v>
      </c>
    </row>
    <row r="51" spans="1:6" s="19" customFormat="1" ht="17.100000000000001" customHeight="1">
      <c r="A51" s="4" t="s">
        <v>72</v>
      </c>
      <c r="B51" s="4" t="s">
        <v>75</v>
      </c>
      <c r="C51" s="4">
        <v>70</v>
      </c>
      <c r="D51" s="4" t="s">
        <v>74</v>
      </c>
      <c r="E51" s="4">
        <v>0.1</v>
      </c>
      <c r="F51" s="12">
        <f t="shared" si="4"/>
        <v>7</v>
      </c>
    </row>
    <row r="52" spans="1:6" s="19" customFormat="1" ht="17.100000000000001" customHeight="1">
      <c r="A52" s="40" t="s">
        <v>76</v>
      </c>
      <c r="B52" s="40" t="s">
        <v>77</v>
      </c>
      <c r="C52" s="40">
        <v>100</v>
      </c>
      <c r="D52" s="40" t="s">
        <v>78</v>
      </c>
      <c r="E52" s="40">
        <v>0.05</v>
      </c>
      <c r="F52" s="78">
        <f t="shared" si="4"/>
        <v>5</v>
      </c>
    </row>
    <row r="53" spans="1:6" s="19" customFormat="1" ht="17.100000000000001" customHeight="1">
      <c r="A53" s="4" t="s">
        <v>79</v>
      </c>
      <c r="B53" s="4" t="s">
        <v>80</v>
      </c>
      <c r="C53" s="4">
        <v>2</v>
      </c>
      <c r="D53" s="4" t="s">
        <v>13</v>
      </c>
      <c r="E53" s="4">
        <v>1</v>
      </c>
      <c r="F53" s="12">
        <f t="shared" si="4"/>
        <v>2</v>
      </c>
    </row>
    <row r="54" spans="1:6" s="19" customFormat="1" ht="17.100000000000001" customHeight="1">
      <c r="A54" s="4" t="s">
        <v>81</v>
      </c>
      <c r="B54" s="4" t="s">
        <v>82</v>
      </c>
      <c r="C54" s="4">
        <v>2</v>
      </c>
      <c r="D54" s="4" t="s">
        <v>13</v>
      </c>
      <c r="E54" s="4">
        <v>2.5</v>
      </c>
      <c r="F54" s="12">
        <f t="shared" si="4"/>
        <v>5</v>
      </c>
    </row>
    <row r="55" spans="1:6" s="19" customFormat="1" ht="17.100000000000001" customHeight="1">
      <c r="A55" s="4" t="s">
        <v>83</v>
      </c>
      <c r="B55" s="4"/>
      <c r="C55" s="4">
        <v>3</v>
      </c>
      <c r="D55" s="4" t="s">
        <v>52</v>
      </c>
      <c r="E55" s="4">
        <v>1.5</v>
      </c>
      <c r="F55" s="12">
        <f t="shared" si="4"/>
        <v>4.5</v>
      </c>
    </row>
    <row r="56" spans="1:6" s="19" customFormat="1" ht="17.100000000000001" customHeight="1">
      <c r="A56" s="4" t="s">
        <v>84</v>
      </c>
      <c r="B56" s="4"/>
      <c r="C56" s="4">
        <v>2</v>
      </c>
      <c r="D56" s="4" t="s">
        <v>13</v>
      </c>
      <c r="E56" s="4">
        <v>3.5</v>
      </c>
      <c r="F56" s="12">
        <f t="shared" si="4"/>
        <v>7</v>
      </c>
    </row>
    <row r="57" spans="1:6" ht="17.100000000000001" customHeight="1">
      <c r="A57" s="4" t="s">
        <v>85</v>
      </c>
      <c r="B57" s="4" t="s">
        <v>65</v>
      </c>
      <c r="C57" s="4">
        <v>1</v>
      </c>
      <c r="D57" s="4" t="s">
        <v>86</v>
      </c>
      <c r="E57" s="4">
        <v>13</v>
      </c>
      <c r="F57" s="12">
        <f t="shared" si="4"/>
        <v>13</v>
      </c>
    </row>
    <row r="58" spans="1:6" ht="17.100000000000001" customHeight="1">
      <c r="A58" s="4" t="s">
        <v>87</v>
      </c>
      <c r="B58" s="4" t="s">
        <v>65</v>
      </c>
      <c r="C58" s="4">
        <v>1</v>
      </c>
      <c r="D58" s="4" t="s">
        <v>9</v>
      </c>
      <c r="E58" s="4">
        <v>0</v>
      </c>
      <c r="F58" s="12">
        <f t="shared" si="4"/>
        <v>0</v>
      </c>
    </row>
    <row r="59" spans="1:6" ht="21.75">
      <c r="A59" s="79" t="s">
        <v>88</v>
      </c>
      <c r="B59" s="106" t="s">
        <v>89</v>
      </c>
      <c r="C59" s="107"/>
      <c r="D59" s="107"/>
      <c r="E59" s="108">
        <v>4100</v>
      </c>
      <c r="F59" s="108"/>
    </row>
    <row r="60" spans="1:6" ht="22.5">
      <c r="A60" s="101" t="s">
        <v>90</v>
      </c>
      <c r="B60" s="102"/>
      <c r="C60" s="102"/>
      <c r="D60" s="102"/>
      <c r="E60" s="102"/>
      <c r="F60" s="103"/>
    </row>
    <row r="61" spans="1:6" ht="17.100000000000001" customHeight="1">
      <c r="A61" s="4" t="s">
        <v>91</v>
      </c>
      <c r="B61" s="4" t="s">
        <v>8</v>
      </c>
      <c r="C61" s="4">
        <v>1</v>
      </c>
      <c r="D61" s="4" t="s">
        <v>9</v>
      </c>
      <c r="E61" s="4">
        <v>59</v>
      </c>
      <c r="F61" s="12">
        <f t="shared" ref="F61:F79" si="5">C61*E61</f>
        <v>59</v>
      </c>
    </row>
    <row r="62" spans="1:6" ht="17.100000000000001" customHeight="1">
      <c r="A62" s="4" t="s">
        <v>92</v>
      </c>
      <c r="B62" s="4" t="s">
        <v>32</v>
      </c>
      <c r="C62" s="4">
        <v>5</v>
      </c>
      <c r="D62" s="4" t="s">
        <v>9</v>
      </c>
      <c r="E62" s="4">
        <v>3.5</v>
      </c>
      <c r="F62" s="12">
        <f t="shared" si="5"/>
        <v>17.5</v>
      </c>
    </row>
    <row r="63" spans="1:6" ht="17.100000000000001" customHeight="1">
      <c r="A63" s="4" t="s">
        <v>93</v>
      </c>
      <c r="B63" s="4" t="s">
        <v>38</v>
      </c>
      <c r="C63" s="4">
        <v>1</v>
      </c>
      <c r="D63" s="4" t="s">
        <v>13</v>
      </c>
      <c r="E63" s="4">
        <v>1.5</v>
      </c>
      <c r="F63" s="12">
        <f t="shared" si="5"/>
        <v>1.5</v>
      </c>
    </row>
    <row r="64" spans="1:6" ht="17.100000000000001" customHeight="1">
      <c r="A64" s="4" t="s">
        <v>93</v>
      </c>
      <c r="B64" s="4" t="s">
        <v>39</v>
      </c>
      <c r="C64" s="4">
        <v>2</v>
      </c>
      <c r="D64" s="4" t="s">
        <v>13</v>
      </c>
      <c r="E64" s="4">
        <v>1.8</v>
      </c>
      <c r="F64" s="78">
        <f t="shared" si="5"/>
        <v>3.6</v>
      </c>
    </row>
    <row r="65" spans="1:6" ht="17.100000000000001" customHeight="1">
      <c r="A65" s="4" t="s">
        <v>94</v>
      </c>
      <c r="B65" s="4" t="s">
        <v>95</v>
      </c>
      <c r="C65" s="4">
        <v>1</v>
      </c>
      <c r="D65" s="4" t="s">
        <v>13</v>
      </c>
      <c r="E65" s="4">
        <v>8.5</v>
      </c>
      <c r="F65" s="78">
        <f t="shared" si="5"/>
        <v>8.5</v>
      </c>
    </row>
    <row r="66" spans="1:6" ht="16.5">
      <c r="A66" s="4" t="s">
        <v>96</v>
      </c>
      <c r="B66" s="4" t="s">
        <v>39</v>
      </c>
      <c r="C66" s="4">
        <v>1</v>
      </c>
      <c r="D66" s="4" t="s">
        <v>13</v>
      </c>
      <c r="E66" s="4">
        <v>2.5</v>
      </c>
      <c r="F66" s="12">
        <f t="shared" si="5"/>
        <v>2.5</v>
      </c>
    </row>
    <row r="67" spans="1:6" ht="16.5">
      <c r="A67" s="4" t="s">
        <v>97</v>
      </c>
      <c r="B67" s="4" t="s">
        <v>98</v>
      </c>
      <c r="C67" s="4">
        <v>1</v>
      </c>
      <c r="D67" s="4" t="s">
        <v>13</v>
      </c>
      <c r="E67" s="4">
        <v>9.5</v>
      </c>
      <c r="F67" s="12">
        <f t="shared" si="5"/>
        <v>9.5</v>
      </c>
    </row>
    <row r="68" spans="1:6" ht="17.100000000000001" customHeight="1">
      <c r="A68" s="4" t="s">
        <v>99</v>
      </c>
      <c r="B68" s="4" t="s">
        <v>38</v>
      </c>
      <c r="C68" s="4">
        <v>3</v>
      </c>
      <c r="D68" s="4" t="s">
        <v>13</v>
      </c>
      <c r="E68" s="4">
        <v>2.5</v>
      </c>
      <c r="F68" s="12">
        <f t="shared" si="5"/>
        <v>7.5</v>
      </c>
    </row>
    <row r="69" spans="1:6" ht="16.5">
      <c r="A69" s="4" t="s">
        <v>100</v>
      </c>
      <c r="B69" s="4" t="s">
        <v>39</v>
      </c>
      <c r="C69" s="4">
        <v>1</v>
      </c>
      <c r="D69" s="4" t="s">
        <v>13</v>
      </c>
      <c r="E69" s="4">
        <v>2</v>
      </c>
      <c r="F69" s="12">
        <f t="shared" si="5"/>
        <v>2</v>
      </c>
    </row>
    <row r="70" spans="1:6" ht="16.5">
      <c r="A70" s="4" t="s">
        <v>100</v>
      </c>
      <c r="B70" s="4" t="s">
        <v>101</v>
      </c>
      <c r="C70" s="4">
        <v>3</v>
      </c>
      <c r="D70" s="4" t="s">
        <v>13</v>
      </c>
      <c r="E70" s="4">
        <v>5</v>
      </c>
      <c r="F70" s="12">
        <f t="shared" si="5"/>
        <v>15</v>
      </c>
    </row>
    <row r="71" spans="1:6" ht="17.100000000000001" customHeight="1">
      <c r="A71" s="4" t="s">
        <v>102</v>
      </c>
      <c r="B71" s="4" t="s">
        <v>38</v>
      </c>
      <c r="C71" s="4">
        <v>2</v>
      </c>
      <c r="D71" s="4" t="s">
        <v>52</v>
      </c>
      <c r="E71" s="4">
        <v>6</v>
      </c>
      <c r="F71" s="78">
        <f t="shared" si="5"/>
        <v>12</v>
      </c>
    </row>
    <row r="72" spans="1:6" ht="16.5">
      <c r="A72" s="4" t="s">
        <v>102</v>
      </c>
      <c r="B72" s="4" t="s">
        <v>39</v>
      </c>
      <c r="C72" s="4">
        <v>2.2000000000000002</v>
      </c>
      <c r="D72" s="4" t="s">
        <v>52</v>
      </c>
      <c r="E72" s="4">
        <v>7.1</v>
      </c>
      <c r="F72" s="78">
        <f t="shared" si="5"/>
        <v>15.62</v>
      </c>
    </row>
    <row r="73" spans="1:6" ht="16.5">
      <c r="A73" s="4" t="s">
        <v>102</v>
      </c>
      <c r="B73" s="4" t="s">
        <v>103</v>
      </c>
      <c r="C73" s="4">
        <v>2.5</v>
      </c>
      <c r="D73" s="4" t="s">
        <v>52</v>
      </c>
      <c r="E73" s="4">
        <v>8</v>
      </c>
      <c r="F73" s="12">
        <f t="shared" si="5"/>
        <v>20</v>
      </c>
    </row>
    <row r="74" spans="1:6" ht="16.5">
      <c r="A74" s="4" t="s">
        <v>104</v>
      </c>
      <c r="B74" s="4" t="s">
        <v>39</v>
      </c>
      <c r="C74" s="4">
        <v>1</v>
      </c>
      <c r="D74" s="4" t="s">
        <v>13</v>
      </c>
      <c r="E74" s="4">
        <v>7.5</v>
      </c>
      <c r="F74" s="78">
        <f t="shared" si="5"/>
        <v>7.5</v>
      </c>
    </row>
    <row r="75" spans="1:6" ht="16.5" customHeight="1">
      <c r="A75" s="40" t="s">
        <v>76</v>
      </c>
      <c r="B75" s="40" t="s">
        <v>77</v>
      </c>
      <c r="C75" s="40">
        <v>100</v>
      </c>
      <c r="D75" s="40" t="s">
        <v>78</v>
      </c>
      <c r="E75" s="40">
        <v>0.05</v>
      </c>
      <c r="F75" s="78">
        <f t="shared" si="5"/>
        <v>5</v>
      </c>
    </row>
    <row r="76" spans="1:6" s="19" customFormat="1" ht="17.100000000000001" customHeight="1">
      <c r="A76" s="4" t="s">
        <v>105</v>
      </c>
      <c r="B76" s="4" t="s">
        <v>106</v>
      </c>
      <c r="C76" s="4">
        <v>20</v>
      </c>
      <c r="D76" s="4" t="s">
        <v>9</v>
      </c>
      <c r="E76" s="4">
        <v>0.1</v>
      </c>
      <c r="F76" s="12">
        <f t="shared" si="5"/>
        <v>2</v>
      </c>
    </row>
    <row r="77" spans="1:6" s="19" customFormat="1" ht="17.100000000000001" customHeight="1">
      <c r="A77" s="4" t="s">
        <v>105</v>
      </c>
      <c r="B77" s="4" t="s">
        <v>107</v>
      </c>
      <c r="C77" s="4">
        <v>20</v>
      </c>
      <c r="D77" s="4" t="s">
        <v>9</v>
      </c>
      <c r="E77" s="4">
        <v>0.1</v>
      </c>
      <c r="F77" s="12">
        <f t="shared" si="5"/>
        <v>2</v>
      </c>
    </row>
    <row r="78" spans="1:6" ht="16.5">
      <c r="A78" s="4" t="s">
        <v>108</v>
      </c>
      <c r="B78" s="4" t="s">
        <v>109</v>
      </c>
      <c r="C78" s="4">
        <v>1</v>
      </c>
      <c r="D78" s="4" t="s">
        <v>45</v>
      </c>
      <c r="E78" s="4">
        <v>73.900000000000006</v>
      </c>
      <c r="F78" s="12">
        <f t="shared" si="5"/>
        <v>73.900000000000006</v>
      </c>
    </row>
    <row r="79" spans="1:6" ht="16.5">
      <c r="A79" s="40" t="s">
        <v>110</v>
      </c>
      <c r="B79" s="40"/>
      <c r="C79" s="40">
        <v>3</v>
      </c>
      <c r="D79" s="40" t="s">
        <v>13</v>
      </c>
      <c r="E79" s="40">
        <v>0.5</v>
      </c>
      <c r="F79" s="78">
        <f t="shared" si="5"/>
        <v>1.5</v>
      </c>
    </row>
    <row r="80" spans="1:6" s="77" customFormat="1" ht="26.25" customHeight="1">
      <c r="A80" s="109" t="s">
        <v>88</v>
      </c>
      <c r="B80" s="110"/>
      <c r="C80" s="111">
        <f>SUM(F61:F79)</f>
        <v>266.12</v>
      </c>
      <c r="D80" s="111"/>
      <c r="E80" s="111"/>
      <c r="F80" s="111"/>
    </row>
    <row r="81" spans="1:6" ht="22.5">
      <c r="A81" s="101" t="s">
        <v>111</v>
      </c>
      <c r="B81" s="102"/>
      <c r="C81" s="102"/>
      <c r="D81" s="102"/>
      <c r="E81" s="102"/>
      <c r="F81" s="103"/>
    </row>
    <row r="82" spans="1:6" ht="16.5">
      <c r="A82" s="4" t="s">
        <v>112</v>
      </c>
      <c r="B82" s="4" t="s">
        <v>113</v>
      </c>
      <c r="C82" s="4">
        <v>1</v>
      </c>
      <c r="D82" s="4" t="s">
        <v>13</v>
      </c>
      <c r="E82" s="4">
        <v>143</v>
      </c>
      <c r="F82" s="12">
        <f t="shared" ref="F82:F114" si="6">C82*E82</f>
        <v>143</v>
      </c>
    </row>
    <row r="83" spans="1:6" ht="16.5">
      <c r="A83" s="4" t="s">
        <v>114</v>
      </c>
      <c r="B83" s="4" t="s">
        <v>115</v>
      </c>
      <c r="C83" s="4">
        <v>1</v>
      </c>
      <c r="D83" s="4" t="s">
        <v>13</v>
      </c>
      <c r="E83" s="4">
        <v>121</v>
      </c>
      <c r="F83" s="12">
        <f t="shared" si="6"/>
        <v>121</v>
      </c>
    </row>
    <row r="84" spans="1:6" ht="16.5">
      <c r="A84" s="4" t="s">
        <v>114</v>
      </c>
      <c r="B84" s="4" t="s">
        <v>116</v>
      </c>
      <c r="C84" s="4">
        <v>1</v>
      </c>
      <c r="D84" s="4" t="s">
        <v>13</v>
      </c>
      <c r="E84" s="4">
        <v>112</v>
      </c>
      <c r="F84" s="12">
        <f t="shared" si="6"/>
        <v>112</v>
      </c>
    </row>
    <row r="85" spans="1:6" ht="16.5">
      <c r="A85" s="4" t="s">
        <v>117</v>
      </c>
      <c r="B85" s="4" t="s">
        <v>118</v>
      </c>
      <c r="C85" s="4">
        <v>2</v>
      </c>
      <c r="D85" s="4" t="s">
        <v>13</v>
      </c>
      <c r="E85" s="4">
        <v>21</v>
      </c>
      <c r="F85" s="12">
        <f t="shared" si="6"/>
        <v>42</v>
      </c>
    </row>
    <row r="86" spans="1:6" ht="16.5">
      <c r="A86" s="4" t="s">
        <v>119</v>
      </c>
      <c r="B86" s="4" t="s">
        <v>120</v>
      </c>
      <c r="C86" s="4">
        <v>7</v>
      </c>
      <c r="D86" s="4" t="s">
        <v>13</v>
      </c>
      <c r="E86" s="4">
        <v>23.3</v>
      </c>
      <c r="F86" s="12">
        <f t="shared" si="6"/>
        <v>163.1</v>
      </c>
    </row>
    <row r="87" spans="1:6" ht="16.5">
      <c r="A87" s="4" t="s">
        <v>121</v>
      </c>
      <c r="B87" s="4" t="s">
        <v>122</v>
      </c>
      <c r="C87" s="4">
        <v>12</v>
      </c>
      <c r="D87" s="4" t="s">
        <v>78</v>
      </c>
      <c r="E87" s="4">
        <v>1.6</v>
      </c>
      <c r="F87" s="12">
        <f t="shared" si="6"/>
        <v>19.2</v>
      </c>
    </row>
    <row r="88" spans="1:6" ht="16.5">
      <c r="A88" s="4" t="s">
        <v>123</v>
      </c>
      <c r="B88" s="4" t="s">
        <v>124</v>
      </c>
      <c r="C88" s="4">
        <v>67</v>
      </c>
      <c r="D88" s="4" t="s">
        <v>78</v>
      </c>
      <c r="E88" s="4">
        <v>2.0499999999999998</v>
      </c>
      <c r="F88" s="12">
        <f t="shared" si="6"/>
        <v>137.35</v>
      </c>
    </row>
    <row r="89" spans="1:6" ht="16.5">
      <c r="A89" s="4" t="s">
        <v>125</v>
      </c>
      <c r="B89" s="4" t="s">
        <v>126</v>
      </c>
      <c r="C89" s="17">
        <v>2</v>
      </c>
      <c r="D89" s="4" t="s">
        <v>13</v>
      </c>
      <c r="E89" s="4">
        <v>13.4</v>
      </c>
      <c r="F89" s="12">
        <f t="shared" si="6"/>
        <v>26.8</v>
      </c>
    </row>
    <row r="90" spans="1:6" ht="16.5">
      <c r="A90" s="4" t="s">
        <v>127</v>
      </c>
      <c r="B90" s="4" t="s">
        <v>128</v>
      </c>
      <c r="C90" s="17">
        <v>1</v>
      </c>
      <c r="D90" s="4" t="s">
        <v>13</v>
      </c>
      <c r="E90" s="4">
        <v>39</v>
      </c>
      <c r="F90" s="12">
        <f t="shared" si="6"/>
        <v>39</v>
      </c>
    </row>
    <row r="91" spans="1:6" ht="16.5">
      <c r="A91" s="3" t="s">
        <v>129</v>
      </c>
      <c r="B91" s="3" t="s">
        <v>130</v>
      </c>
      <c r="C91" s="3">
        <v>1</v>
      </c>
      <c r="D91" s="3" t="s">
        <v>13</v>
      </c>
      <c r="E91" s="3">
        <v>10</v>
      </c>
      <c r="F91" s="8">
        <f t="shared" si="6"/>
        <v>10</v>
      </c>
    </row>
    <row r="92" spans="1:6" ht="16.5">
      <c r="A92" s="4" t="s">
        <v>131</v>
      </c>
      <c r="B92" s="4" t="s">
        <v>132</v>
      </c>
      <c r="C92" s="4">
        <v>30</v>
      </c>
      <c r="D92" s="4" t="s">
        <v>13</v>
      </c>
      <c r="E92" s="4">
        <f>450/30</f>
        <v>15</v>
      </c>
      <c r="F92" s="12">
        <f t="shared" si="6"/>
        <v>450</v>
      </c>
    </row>
    <row r="93" spans="1:6" ht="16.5">
      <c r="A93" s="88" t="s">
        <v>1125</v>
      </c>
      <c r="B93" s="83" t="s">
        <v>1124</v>
      </c>
      <c r="C93" s="92">
        <v>1</v>
      </c>
      <c r="D93" s="92" t="s">
        <v>13</v>
      </c>
      <c r="E93" s="93">
        <v>28.6</v>
      </c>
      <c r="F93" s="94">
        <f t="shared" si="6"/>
        <v>28.6</v>
      </c>
    </row>
    <row r="94" spans="1:6" ht="16.5">
      <c r="A94" s="40" t="s">
        <v>133</v>
      </c>
      <c r="B94" s="4" t="s">
        <v>134</v>
      </c>
      <c r="C94" s="3">
        <v>1</v>
      </c>
      <c r="D94" s="3" t="s">
        <v>13</v>
      </c>
      <c r="E94" s="3">
        <v>14.9</v>
      </c>
      <c r="F94" s="8">
        <f t="shared" si="6"/>
        <v>14.9</v>
      </c>
    </row>
    <row r="95" spans="1:6" ht="16.5">
      <c r="A95" s="4" t="s">
        <v>135</v>
      </c>
      <c r="B95" s="4" t="s">
        <v>136</v>
      </c>
      <c r="C95" s="4">
        <v>3</v>
      </c>
      <c r="D95" s="4" t="s">
        <v>13</v>
      </c>
      <c r="E95" s="4">
        <v>15.4</v>
      </c>
      <c r="F95" s="12">
        <f t="shared" si="6"/>
        <v>46.2</v>
      </c>
    </row>
    <row r="96" spans="1:6" ht="16.5">
      <c r="A96" s="4" t="s">
        <v>137</v>
      </c>
      <c r="B96" s="4" t="s">
        <v>138</v>
      </c>
      <c r="C96" s="4">
        <v>2</v>
      </c>
      <c r="D96" s="4" t="s">
        <v>13</v>
      </c>
      <c r="E96" s="4">
        <v>72</v>
      </c>
      <c r="F96" s="12">
        <f t="shared" si="6"/>
        <v>144</v>
      </c>
    </row>
    <row r="97" spans="1:6" ht="16.5">
      <c r="A97" s="4" t="s">
        <v>139</v>
      </c>
      <c r="B97" s="4" t="s">
        <v>140</v>
      </c>
      <c r="C97" s="4">
        <v>1</v>
      </c>
      <c r="D97" s="4" t="s">
        <v>13</v>
      </c>
      <c r="E97" s="4">
        <v>56</v>
      </c>
      <c r="F97" s="12">
        <f t="shared" si="6"/>
        <v>56</v>
      </c>
    </row>
    <row r="98" spans="1:6" ht="16.5">
      <c r="A98" s="4" t="s">
        <v>141</v>
      </c>
      <c r="B98" s="4" t="s">
        <v>142</v>
      </c>
      <c r="C98" s="17">
        <v>11</v>
      </c>
      <c r="D98" s="4" t="s">
        <v>13</v>
      </c>
      <c r="E98" s="4">
        <v>3.3</v>
      </c>
      <c r="F98" s="12">
        <f t="shared" si="6"/>
        <v>36.299999999999997</v>
      </c>
    </row>
    <row r="99" spans="1:6" ht="16.5">
      <c r="A99" s="3" t="s">
        <v>143</v>
      </c>
      <c r="B99" s="3" t="s">
        <v>144</v>
      </c>
      <c r="C99" s="3">
        <v>1</v>
      </c>
      <c r="D99" s="3" t="s">
        <v>13</v>
      </c>
      <c r="E99" s="3">
        <v>1.8</v>
      </c>
      <c r="F99" s="8">
        <f t="shared" si="6"/>
        <v>1.8</v>
      </c>
    </row>
    <row r="100" spans="1:6" ht="16.5">
      <c r="A100" s="3" t="s">
        <v>145</v>
      </c>
      <c r="B100" s="3" t="s">
        <v>146</v>
      </c>
      <c r="C100" s="3">
        <v>2</v>
      </c>
      <c r="D100" s="3" t="s">
        <v>13</v>
      </c>
      <c r="E100" s="3">
        <v>3.5</v>
      </c>
      <c r="F100" s="8">
        <f t="shared" si="6"/>
        <v>7</v>
      </c>
    </row>
    <row r="101" spans="1:6" ht="16.5">
      <c r="A101" s="4" t="s">
        <v>147</v>
      </c>
      <c r="B101" s="4" t="s">
        <v>148</v>
      </c>
      <c r="C101" s="4">
        <v>3</v>
      </c>
      <c r="D101" s="4" t="s">
        <v>13</v>
      </c>
      <c r="E101" s="4">
        <f>30.3/3</f>
        <v>10.1</v>
      </c>
      <c r="F101" s="12">
        <f t="shared" si="6"/>
        <v>30.3</v>
      </c>
    </row>
    <row r="102" spans="1:6" ht="16.5">
      <c r="A102" s="4" t="s">
        <v>149</v>
      </c>
      <c r="B102" s="4" t="s">
        <v>150</v>
      </c>
      <c r="C102" s="17">
        <v>1</v>
      </c>
      <c r="D102" s="4" t="s">
        <v>13</v>
      </c>
      <c r="E102" s="4">
        <v>26.4</v>
      </c>
      <c r="F102" s="12">
        <f t="shared" si="6"/>
        <v>26.4</v>
      </c>
    </row>
    <row r="103" spans="1:6" ht="16.5">
      <c r="A103" s="4" t="s">
        <v>151</v>
      </c>
      <c r="B103" s="4" t="s">
        <v>152</v>
      </c>
      <c r="C103" s="4">
        <v>2</v>
      </c>
      <c r="D103" s="4" t="s">
        <v>13</v>
      </c>
      <c r="E103" s="4">
        <v>20</v>
      </c>
      <c r="F103" s="12">
        <f t="shared" si="6"/>
        <v>40</v>
      </c>
    </row>
    <row r="104" spans="1:6" ht="16.5">
      <c r="A104" s="4" t="s">
        <v>153</v>
      </c>
      <c r="B104" s="4" t="s">
        <v>154</v>
      </c>
      <c r="C104" s="4">
        <v>2</v>
      </c>
      <c r="D104" s="4" t="s">
        <v>13</v>
      </c>
      <c r="E104" s="12">
        <f>39*13.8/201.8</f>
        <v>2.6669970267591698</v>
      </c>
      <c r="F104" s="12">
        <f t="shared" si="6"/>
        <v>5.3339940535183397</v>
      </c>
    </row>
    <row r="105" spans="1:6" ht="16.5">
      <c r="A105" s="4" t="s">
        <v>155</v>
      </c>
      <c r="B105" s="4" t="s">
        <v>156</v>
      </c>
      <c r="C105" s="17">
        <v>2</v>
      </c>
      <c r="D105" s="4" t="s">
        <v>13</v>
      </c>
      <c r="E105" s="4">
        <v>21</v>
      </c>
      <c r="F105" s="12">
        <f t="shared" si="6"/>
        <v>42</v>
      </c>
    </row>
    <row r="106" spans="1:6" ht="16.5">
      <c r="A106" s="4" t="s">
        <v>157</v>
      </c>
      <c r="B106" s="4" t="s">
        <v>158</v>
      </c>
      <c r="C106" s="17">
        <v>2</v>
      </c>
      <c r="D106" s="4" t="s">
        <v>13</v>
      </c>
      <c r="E106" s="4">
        <v>5.6</v>
      </c>
      <c r="F106" s="12">
        <f t="shared" si="6"/>
        <v>11.2</v>
      </c>
    </row>
    <row r="107" spans="1:6" ht="16.5">
      <c r="A107" s="4" t="s">
        <v>159</v>
      </c>
      <c r="B107" s="4" t="s">
        <v>160</v>
      </c>
      <c r="C107" s="4">
        <v>1</v>
      </c>
      <c r="D107" s="4" t="s">
        <v>13</v>
      </c>
      <c r="E107" s="4">
        <v>14</v>
      </c>
      <c r="F107" s="12">
        <f t="shared" si="6"/>
        <v>14</v>
      </c>
    </row>
    <row r="108" spans="1:6" ht="16.5">
      <c r="A108" s="4" t="s">
        <v>161</v>
      </c>
      <c r="B108" s="4" t="s">
        <v>162</v>
      </c>
      <c r="C108" s="4">
        <v>1</v>
      </c>
      <c r="D108" s="4" t="s">
        <v>13</v>
      </c>
      <c r="E108" s="12">
        <v>7.8</v>
      </c>
      <c r="F108" s="12">
        <f t="shared" si="6"/>
        <v>7.8</v>
      </c>
    </row>
    <row r="109" spans="1:6" ht="16.5">
      <c r="A109" s="4" t="s">
        <v>163</v>
      </c>
      <c r="B109" s="4" t="s">
        <v>164</v>
      </c>
      <c r="C109" s="4">
        <v>7</v>
      </c>
      <c r="D109" s="4" t="s">
        <v>13</v>
      </c>
      <c r="E109" s="12">
        <f>10*13.8/201.8</f>
        <v>0.68384539147670997</v>
      </c>
      <c r="F109" s="12">
        <f t="shared" si="6"/>
        <v>4.7869177403369703</v>
      </c>
    </row>
    <row r="110" spans="1:6" ht="16.5">
      <c r="A110" s="4" t="s">
        <v>165</v>
      </c>
      <c r="B110" s="4" t="s">
        <v>166</v>
      </c>
      <c r="C110" s="4">
        <v>2</v>
      </c>
      <c r="D110" s="4" t="s">
        <v>13</v>
      </c>
      <c r="E110" s="12">
        <f>14*13.8/201.8</f>
        <v>0.95738354806739301</v>
      </c>
      <c r="F110" s="12">
        <f t="shared" si="6"/>
        <v>1.91476709613479</v>
      </c>
    </row>
    <row r="111" spans="1:6" ht="16.5">
      <c r="A111" s="4" t="s">
        <v>167</v>
      </c>
      <c r="B111" s="4" t="s">
        <v>168</v>
      </c>
      <c r="C111" s="17">
        <v>1</v>
      </c>
      <c r="D111" s="4" t="s">
        <v>13</v>
      </c>
      <c r="E111" s="4">
        <v>5.2</v>
      </c>
      <c r="F111" s="12">
        <f t="shared" si="6"/>
        <v>5.2</v>
      </c>
    </row>
    <row r="112" spans="1:6" ht="16.5">
      <c r="A112" s="4" t="s">
        <v>169</v>
      </c>
      <c r="B112" s="4" t="s">
        <v>170</v>
      </c>
      <c r="C112" s="17">
        <v>1</v>
      </c>
      <c r="D112" s="4" t="s">
        <v>13</v>
      </c>
      <c r="E112" s="4">
        <v>5.6</v>
      </c>
      <c r="F112" s="12">
        <f t="shared" si="6"/>
        <v>5.6</v>
      </c>
    </row>
    <row r="113" spans="1:6" ht="16.5">
      <c r="A113" s="4" t="s">
        <v>171</v>
      </c>
      <c r="B113" s="4" t="s">
        <v>172</v>
      </c>
      <c r="C113" s="17">
        <v>1</v>
      </c>
      <c r="D113" s="4" t="s">
        <v>13</v>
      </c>
      <c r="E113" s="4">
        <v>6.8</v>
      </c>
      <c r="F113" s="12">
        <f t="shared" si="6"/>
        <v>6.8</v>
      </c>
    </row>
    <row r="114" spans="1:6" ht="16.5">
      <c r="A114" s="4" t="s">
        <v>173</v>
      </c>
      <c r="B114" s="4" t="s">
        <v>174</v>
      </c>
      <c r="C114" s="17">
        <v>1</v>
      </c>
      <c r="D114" s="4" t="s">
        <v>13</v>
      </c>
      <c r="E114" s="4">
        <v>8</v>
      </c>
      <c r="F114" s="12">
        <f t="shared" si="6"/>
        <v>8</v>
      </c>
    </row>
    <row r="115" spans="1:6" ht="21.75">
      <c r="A115" s="106" t="s">
        <v>88</v>
      </c>
      <c r="B115" s="112"/>
      <c r="C115" s="113">
        <f>SUM(F82:F114)</f>
        <v>1807.58567888999</v>
      </c>
      <c r="D115" s="114"/>
      <c r="E115" s="114"/>
      <c r="F115" s="115"/>
    </row>
    <row r="116" spans="1:6" ht="21.75">
      <c r="A116" s="34" t="s">
        <v>175</v>
      </c>
      <c r="B116" s="34" t="s">
        <v>176</v>
      </c>
      <c r="C116" s="116">
        <v>0</v>
      </c>
      <c r="D116" s="116"/>
      <c r="E116" s="116"/>
      <c r="F116" s="116"/>
    </row>
    <row r="117" spans="1:6" ht="21.75">
      <c r="A117" s="106" t="s">
        <v>177</v>
      </c>
      <c r="B117" s="112"/>
      <c r="C117" s="117">
        <f>E59+C80+C115</f>
        <v>6173.7056788899899</v>
      </c>
      <c r="D117" s="108"/>
      <c r="E117" s="108"/>
      <c r="F117" s="108"/>
    </row>
  </sheetData>
  <mergeCells count="16">
    <mergeCell ref="A81:F81"/>
    <mergeCell ref="A115:B115"/>
    <mergeCell ref="C115:F115"/>
    <mergeCell ref="C116:F116"/>
    <mergeCell ref="A117:B117"/>
    <mergeCell ref="C117:F117"/>
    <mergeCell ref="B59:D59"/>
    <mergeCell ref="E59:F59"/>
    <mergeCell ref="A60:F60"/>
    <mergeCell ref="A80:B80"/>
    <mergeCell ref="C80:F80"/>
    <mergeCell ref="A1:F1"/>
    <mergeCell ref="A21:F21"/>
    <mergeCell ref="A26:F26"/>
    <mergeCell ref="A32:F32"/>
    <mergeCell ref="A40:F40"/>
  </mergeCells>
  <phoneticPr fontId="3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5"/>
  <sheetViews>
    <sheetView topLeftCell="A25" workbookViewId="0">
      <selection activeCell="H43" sqref="H43"/>
    </sheetView>
  </sheetViews>
  <sheetFormatPr defaultColWidth="9" defaultRowHeight="16.5"/>
  <cols>
    <col min="1" max="1" width="10.875" style="35" customWidth="1"/>
    <col min="2" max="2" width="28.5" style="35" customWidth="1"/>
    <col min="3" max="3" width="31.125" style="35" customWidth="1"/>
    <col min="4" max="4" width="7.375" style="35" customWidth="1"/>
    <col min="5" max="6" width="9" style="35"/>
    <col min="7" max="7" width="8.5" style="35" customWidth="1"/>
    <col min="8" max="8" width="10.75" style="35" customWidth="1"/>
    <col min="9" max="16384" width="9" style="35"/>
  </cols>
  <sheetData>
    <row r="1" spans="1:7">
      <c r="A1" s="152" t="s">
        <v>1</v>
      </c>
      <c r="B1" s="152"/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152" t="s">
        <v>671</v>
      </c>
      <c r="B2" s="152"/>
      <c r="C2" s="3" t="s">
        <v>672</v>
      </c>
      <c r="D2" s="3">
        <v>3.35</v>
      </c>
      <c r="E2" s="3" t="s">
        <v>280</v>
      </c>
      <c r="F2" s="3">
        <v>692</v>
      </c>
      <c r="G2" s="5">
        <f t="shared" ref="G2:G35" si="0">D2*F2</f>
        <v>2318.1999999999998</v>
      </c>
    </row>
    <row r="3" spans="1:7">
      <c r="A3" s="152" t="s">
        <v>673</v>
      </c>
      <c r="B3" s="152"/>
      <c r="C3" s="3" t="s">
        <v>674</v>
      </c>
      <c r="D3" s="3">
        <v>3.8849999999999998</v>
      </c>
      <c r="E3" s="3" t="s">
        <v>280</v>
      </c>
      <c r="F3" s="3">
        <v>736</v>
      </c>
      <c r="G3" s="36">
        <f t="shared" si="0"/>
        <v>2859.36</v>
      </c>
    </row>
    <row r="4" spans="1:7">
      <c r="A4" s="152" t="s">
        <v>675</v>
      </c>
      <c r="B4" s="152"/>
      <c r="C4" s="3" t="s">
        <v>676</v>
      </c>
      <c r="D4" s="3">
        <v>1</v>
      </c>
      <c r="E4" s="3" t="s">
        <v>296</v>
      </c>
      <c r="F4" s="3">
        <v>1389</v>
      </c>
      <c r="G4" s="6">
        <f t="shared" si="0"/>
        <v>1389</v>
      </c>
    </row>
    <row r="5" spans="1:7">
      <c r="A5" s="152" t="s">
        <v>677</v>
      </c>
      <c r="B5" s="152"/>
      <c r="C5" s="3" t="s">
        <v>678</v>
      </c>
      <c r="D5" s="3">
        <v>1</v>
      </c>
      <c r="E5" s="3" t="s">
        <v>296</v>
      </c>
      <c r="F5" s="3">
        <v>799</v>
      </c>
      <c r="G5" s="6">
        <f t="shared" si="0"/>
        <v>799</v>
      </c>
    </row>
    <row r="6" spans="1:7">
      <c r="A6" s="153" t="s">
        <v>679</v>
      </c>
      <c r="B6" s="153"/>
      <c r="C6" s="4" t="s">
        <v>680</v>
      </c>
      <c r="D6" s="4">
        <v>1</v>
      </c>
      <c r="E6" s="4" t="s">
        <v>13</v>
      </c>
      <c r="F6" s="4">
        <v>239</v>
      </c>
      <c r="G6" s="4">
        <v>215</v>
      </c>
    </row>
    <row r="7" spans="1:7">
      <c r="A7" s="153" t="s">
        <v>681</v>
      </c>
      <c r="B7" s="153"/>
      <c r="C7" s="4" t="s">
        <v>682</v>
      </c>
      <c r="D7" s="4">
        <v>1</v>
      </c>
      <c r="E7" s="4" t="s">
        <v>13</v>
      </c>
      <c r="F7" s="4">
        <f>588+45.5</f>
        <v>633.5</v>
      </c>
      <c r="G7" s="4">
        <f t="shared" si="0"/>
        <v>633.5</v>
      </c>
    </row>
    <row r="8" spans="1:7">
      <c r="A8" s="153" t="s">
        <v>681</v>
      </c>
      <c r="B8" s="153"/>
      <c r="C8" s="4" t="s">
        <v>683</v>
      </c>
      <c r="D8" s="4">
        <v>1</v>
      </c>
      <c r="E8" s="4" t="s">
        <v>13</v>
      </c>
      <c r="F8" s="4">
        <f>718+45.5</f>
        <v>763.5</v>
      </c>
      <c r="G8" s="4">
        <f t="shared" si="0"/>
        <v>763.5</v>
      </c>
    </row>
    <row r="9" spans="1:7">
      <c r="A9" s="153" t="s">
        <v>684</v>
      </c>
      <c r="B9" s="153"/>
      <c r="C9" s="4" t="s">
        <v>685</v>
      </c>
      <c r="D9" s="4">
        <v>1</v>
      </c>
      <c r="E9" s="4" t="s">
        <v>296</v>
      </c>
      <c r="F9" s="4">
        <f>898+127.5</f>
        <v>1025.5</v>
      </c>
      <c r="G9" s="4">
        <f t="shared" si="0"/>
        <v>1025.5</v>
      </c>
    </row>
    <row r="10" spans="1:7">
      <c r="A10" s="153" t="s">
        <v>684</v>
      </c>
      <c r="B10" s="153"/>
      <c r="C10" s="4" t="s">
        <v>686</v>
      </c>
      <c r="D10" s="4">
        <v>1</v>
      </c>
      <c r="E10" s="4" t="s">
        <v>296</v>
      </c>
      <c r="F10" s="4">
        <f>808+127.5</f>
        <v>935.5</v>
      </c>
      <c r="G10" s="4">
        <f t="shared" si="0"/>
        <v>935.5</v>
      </c>
    </row>
    <row r="11" spans="1:7">
      <c r="A11" s="152" t="s">
        <v>687</v>
      </c>
      <c r="B11" s="152"/>
      <c r="C11" s="3" t="s">
        <v>688</v>
      </c>
      <c r="D11" s="3">
        <v>1</v>
      </c>
      <c r="E11" s="3" t="s">
        <v>296</v>
      </c>
      <c r="F11" s="3">
        <v>391</v>
      </c>
      <c r="G11" s="3">
        <f t="shared" si="0"/>
        <v>391</v>
      </c>
    </row>
    <row r="12" spans="1:7">
      <c r="A12" s="152" t="s">
        <v>689</v>
      </c>
      <c r="B12" s="152"/>
      <c r="C12" s="3" t="s">
        <v>690</v>
      </c>
      <c r="D12" s="3">
        <v>1</v>
      </c>
      <c r="E12" s="3" t="s">
        <v>296</v>
      </c>
      <c r="F12" s="3">
        <v>979</v>
      </c>
      <c r="G12" s="3">
        <f t="shared" si="0"/>
        <v>979</v>
      </c>
    </row>
    <row r="13" spans="1:7">
      <c r="A13" s="152" t="s">
        <v>691</v>
      </c>
      <c r="B13" s="152"/>
      <c r="C13" s="3" t="s">
        <v>692</v>
      </c>
      <c r="D13" s="3">
        <v>1</v>
      </c>
      <c r="E13" s="4" t="s">
        <v>13</v>
      </c>
      <c r="F13" s="3">
        <f>988-250</f>
        <v>738</v>
      </c>
      <c r="G13" s="3">
        <f t="shared" si="0"/>
        <v>738</v>
      </c>
    </row>
    <row r="14" spans="1:7">
      <c r="A14" s="165" t="s">
        <v>693</v>
      </c>
      <c r="B14" s="3" t="s">
        <v>694</v>
      </c>
      <c r="C14" s="3" t="s">
        <v>695</v>
      </c>
      <c r="D14" s="3">
        <v>1</v>
      </c>
      <c r="E14" s="4" t="s">
        <v>52</v>
      </c>
      <c r="F14" s="3">
        <v>5.3</v>
      </c>
      <c r="G14" s="3">
        <f t="shared" si="0"/>
        <v>5.3</v>
      </c>
    </row>
    <row r="15" spans="1:7" s="16" customFormat="1" ht="17.100000000000001" customHeight="1">
      <c r="A15" s="166"/>
      <c r="B15" s="4" t="s">
        <v>696</v>
      </c>
      <c r="C15" s="4" t="s">
        <v>697</v>
      </c>
      <c r="D15" s="4">
        <v>2</v>
      </c>
      <c r="E15" s="4" t="s">
        <v>13</v>
      </c>
      <c r="F15" s="4">
        <v>18</v>
      </c>
      <c r="G15" s="4">
        <f t="shared" si="0"/>
        <v>36</v>
      </c>
    </row>
    <row r="16" spans="1:7" s="16" customFormat="1" ht="17.100000000000001" customHeight="1">
      <c r="A16" s="167"/>
      <c r="B16" s="4" t="s">
        <v>698</v>
      </c>
      <c r="C16" s="4" t="s">
        <v>14</v>
      </c>
      <c r="D16" s="4">
        <v>2</v>
      </c>
      <c r="E16" s="4" t="s">
        <v>13</v>
      </c>
      <c r="F16" s="4">
        <v>3</v>
      </c>
      <c r="G16" s="4">
        <f t="shared" si="0"/>
        <v>6</v>
      </c>
    </row>
    <row r="17" spans="1:7">
      <c r="A17" s="152" t="s">
        <v>699</v>
      </c>
      <c r="B17" s="152"/>
      <c r="C17" s="3" t="s">
        <v>700</v>
      </c>
      <c r="D17" s="3">
        <v>1</v>
      </c>
      <c r="E17" s="3" t="s">
        <v>592</v>
      </c>
      <c r="F17" s="3">
        <v>4677</v>
      </c>
      <c r="G17" s="3">
        <f t="shared" si="0"/>
        <v>4677</v>
      </c>
    </row>
    <row r="18" spans="1:7" ht="16.5" customHeight="1">
      <c r="A18" s="166" t="s">
        <v>701</v>
      </c>
      <c r="B18" s="3" t="s">
        <v>702</v>
      </c>
      <c r="C18" s="3" t="s">
        <v>703</v>
      </c>
      <c r="D18" s="3">
        <v>3</v>
      </c>
      <c r="E18" s="3" t="s">
        <v>52</v>
      </c>
      <c r="F18" s="3">
        <v>130</v>
      </c>
      <c r="G18" s="3">
        <f t="shared" si="0"/>
        <v>390</v>
      </c>
    </row>
    <row r="19" spans="1:7" ht="18.75">
      <c r="A19" s="166"/>
      <c r="B19" s="3" t="s">
        <v>704</v>
      </c>
      <c r="C19" s="3" t="s">
        <v>705</v>
      </c>
      <c r="D19" s="3">
        <v>6</v>
      </c>
      <c r="E19" s="3" t="s">
        <v>52</v>
      </c>
      <c r="F19" s="3">
        <v>9</v>
      </c>
      <c r="G19" s="3">
        <f t="shared" si="0"/>
        <v>54</v>
      </c>
    </row>
    <row r="20" spans="1:7">
      <c r="A20" s="166"/>
      <c r="B20" s="3" t="s">
        <v>706</v>
      </c>
      <c r="C20" s="3" t="s">
        <v>16</v>
      </c>
      <c r="D20" s="3">
        <v>4</v>
      </c>
      <c r="E20" s="3" t="s">
        <v>13</v>
      </c>
      <c r="F20" s="3">
        <v>15</v>
      </c>
      <c r="G20" s="3">
        <f t="shared" si="0"/>
        <v>60</v>
      </c>
    </row>
    <row r="21" spans="1:7">
      <c r="A21" s="167"/>
      <c r="B21" s="3" t="s">
        <v>707</v>
      </c>
      <c r="C21" s="3" t="s">
        <v>16</v>
      </c>
      <c r="D21" s="3">
        <v>6</v>
      </c>
      <c r="E21" s="3" t="s">
        <v>13</v>
      </c>
      <c r="F21" s="3">
        <v>2</v>
      </c>
      <c r="G21" s="3">
        <f t="shared" si="0"/>
        <v>12</v>
      </c>
    </row>
    <row r="22" spans="1:7">
      <c r="A22" s="154" t="s">
        <v>708</v>
      </c>
      <c r="B22" s="155"/>
      <c r="C22" s="3" t="s">
        <v>709</v>
      </c>
      <c r="D22" s="3">
        <v>1</v>
      </c>
      <c r="E22" s="3" t="s">
        <v>592</v>
      </c>
      <c r="F22" s="3">
        <v>1499</v>
      </c>
      <c r="G22" s="3">
        <f t="shared" si="0"/>
        <v>1499</v>
      </c>
    </row>
    <row r="23" spans="1:7">
      <c r="A23" s="158" t="s">
        <v>710</v>
      </c>
      <c r="B23" s="159"/>
      <c r="C23" s="3" t="s">
        <v>711</v>
      </c>
      <c r="D23" s="3">
        <v>1</v>
      </c>
      <c r="E23" s="3" t="s">
        <v>296</v>
      </c>
      <c r="F23" s="3">
        <v>358</v>
      </c>
      <c r="G23" s="3">
        <f t="shared" si="0"/>
        <v>358</v>
      </c>
    </row>
    <row r="24" spans="1:7">
      <c r="A24" s="149" t="s">
        <v>1093</v>
      </c>
      <c r="B24" s="150"/>
      <c r="C24" s="82" t="s">
        <v>1092</v>
      </c>
      <c r="D24" s="93">
        <v>1</v>
      </c>
      <c r="E24" s="93" t="s">
        <v>13</v>
      </c>
      <c r="F24" s="92">
        <v>79.5</v>
      </c>
      <c r="G24" s="92">
        <f t="shared" si="0"/>
        <v>79.5</v>
      </c>
    </row>
    <row r="25" spans="1:7">
      <c r="A25" s="153" t="s">
        <v>712</v>
      </c>
      <c r="B25" s="153"/>
      <c r="C25" s="4" t="s">
        <v>713</v>
      </c>
      <c r="D25" s="4">
        <v>1</v>
      </c>
      <c r="E25" s="4" t="s">
        <v>592</v>
      </c>
      <c r="F25" s="4">
        <v>748</v>
      </c>
      <c r="G25" s="4">
        <f t="shared" si="0"/>
        <v>748</v>
      </c>
    </row>
    <row r="26" spans="1:7">
      <c r="A26" s="160" t="s">
        <v>714</v>
      </c>
      <c r="B26" s="160"/>
      <c r="C26" s="12" t="s">
        <v>715</v>
      </c>
      <c r="D26" s="4">
        <v>1</v>
      </c>
      <c r="E26" s="12" t="s">
        <v>296</v>
      </c>
      <c r="F26" s="10">
        <v>1100</v>
      </c>
      <c r="G26" s="10">
        <f t="shared" si="0"/>
        <v>1100</v>
      </c>
    </row>
    <row r="27" spans="1:7" ht="16.5" customHeight="1">
      <c r="A27" s="160" t="s">
        <v>716</v>
      </c>
      <c r="B27" s="160"/>
      <c r="C27" s="12" t="s">
        <v>717</v>
      </c>
      <c r="D27" s="4">
        <v>1</v>
      </c>
      <c r="E27" s="12" t="s">
        <v>9</v>
      </c>
      <c r="F27" s="12">
        <v>28</v>
      </c>
      <c r="G27" s="10">
        <f t="shared" si="0"/>
        <v>28</v>
      </c>
    </row>
    <row r="28" spans="1:7">
      <c r="A28" s="161" t="s">
        <v>718</v>
      </c>
      <c r="B28" s="151"/>
      <c r="C28" s="3" t="s">
        <v>719</v>
      </c>
      <c r="D28" s="3">
        <v>2</v>
      </c>
      <c r="E28" s="3" t="s">
        <v>13</v>
      </c>
      <c r="F28" s="3">
        <v>20.6</v>
      </c>
      <c r="G28" s="3">
        <f t="shared" si="0"/>
        <v>41.2</v>
      </c>
    </row>
    <row r="29" spans="1:7">
      <c r="A29" s="161" t="s">
        <v>720</v>
      </c>
      <c r="B29" s="151"/>
      <c r="C29" s="3" t="s">
        <v>721</v>
      </c>
      <c r="D29" s="3">
        <v>1</v>
      </c>
      <c r="E29" s="3" t="s">
        <v>402</v>
      </c>
      <c r="F29" s="3">
        <v>70</v>
      </c>
      <c r="G29" s="3">
        <f t="shared" si="0"/>
        <v>70</v>
      </c>
    </row>
    <row r="30" spans="1:7">
      <c r="A30" s="153" t="s">
        <v>722</v>
      </c>
      <c r="B30" s="153"/>
      <c r="C30" s="4" t="s">
        <v>723</v>
      </c>
      <c r="D30" s="4">
        <v>2</v>
      </c>
      <c r="E30" s="4" t="s">
        <v>296</v>
      </c>
      <c r="F30" s="12">
        <f>158*380.73/502</f>
        <v>119.831354581673</v>
      </c>
      <c r="G30" s="12">
        <f t="shared" si="0"/>
        <v>239.66270916334699</v>
      </c>
    </row>
    <row r="31" spans="1:7">
      <c r="A31" s="156" t="s">
        <v>724</v>
      </c>
      <c r="B31" s="157"/>
      <c r="C31" s="4" t="s">
        <v>725</v>
      </c>
      <c r="D31" s="4">
        <v>1</v>
      </c>
      <c r="E31" s="4" t="s">
        <v>296</v>
      </c>
      <c r="F31" s="12">
        <v>106</v>
      </c>
      <c r="G31" s="12">
        <f t="shared" si="0"/>
        <v>106</v>
      </c>
    </row>
    <row r="32" spans="1:7">
      <c r="A32" s="153" t="s">
        <v>726</v>
      </c>
      <c r="B32" s="153"/>
      <c r="C32" s="4" t="s">
        <v>727</v>
      </c>
      <c r="D32" s="4">
        <v>2</v>
      </c>
      <c r="E32" s="4" t="s">
        <v>13</v>
      </c>
      <c r="F32" s="10">
        <f>58*380.73/502</f>
        <v>43.988725099601602</v>
      </c>
      <c r="G32" s="12">
        <f t="shared" si="0"/>
        <v>87.977450199203204</v>
      </c>
    </row>
    <row r="33" spans="1:7">
      <c r="A33" s="153" t="s">
        <v>728</v>
      </c>
      <c r="B33" s="153"/>
      <c r="C33" s="4" t="s">
        <v>729</v>
      </c>
      <c r="D33" s="4">
        <v>1</v>
      </c>
      <c r="E33" s="4" t="s">
        <v>13</v>
      </c>
      <c r="F33" s="12">
        <f>128*380.73/502</f>
        <v>97.078565737051804</v>
      </c>
      <c r="G33" s="12">
        <f t="shared" si="0"/>
        <v>97.078565737051804</v>
      </c>
    </row>
    <row r="34" spans="1:7">
      <c r="A34" s="153" t="s">
        <v>730</v>
      </c>
      <c r="B34" s="153"/>
      <c r="C34" s="4" t="s">
        <v>731</v>
      </c>
      <c r="D34" s="4">
        <v>1</v>
      </c>
      <c r="E34" s="4" t="s">
        <v>13</v>
      </c>
      <c r="F34" s="4">
        <v>49.1</v>
      </c>
      <c r="G34" s="12">
        <f t="shared" si="0"/>
        <v>49.1</v>
      </c>
    </row>
    <row r="35" spans="1:7">
      <c r="A35" s="153" t="s">
        <v>732</v>
      </c>
      <c r="B35" s="153"/>
      <c r="C35" s="4" t="s">
        <v>733</v>
      </c>
      <c r="D35" s="4">
        <v>1</v>
      </c>
      <c r="E35" s="4" t="s">
        <v>13</v>
      </c>
      <c r="F35" s="4">
        <v>42.9</v>
      </c>
      <c r="G35" s="12">
        <f t="shared" si="0"/>
        <v>42.9</v>
      </c>
    </row>
    <row r="36" spans="1:7">
      <c r="A36" s="153" t="s">
        <v>734</v>
      </c>
      <c r="B36" s="153"/>
      <c r="C36" s="4" t="s">
        <v>735</v>
      </c>
      <c r="D36" s="4">
        <v>2</v>
      </c>
      <c r="E36" s="4" t="s">
        <v>13</v>
      </c>
      <c r="F36" s="4">
        <v>33.5</v>
      </c>
      <c r="G36" s="4">
        <f t="shared" ref="G36:G46" si="1">D36*F36</f>
        <v>67</v>
      </c>
    </row>
    <row r="37" spans="1:7">
      <c r="A37" s="153" t="s">
        <v>736</v>
      </c>
      <c r="B37" s="153"/>
      <c r="C37" s="4" t="s">
        <v>737</v>
      </c>
      <c r="D37" s="4">
        <v>1</v>
      </c>
      <c r="E37" s="4" t="s">
        <v>296</v>
      </c>
      <c r="F37" s="4">
        <v>109</v>
      </c>
      <c r="G37" s="4">
        <f t="shared" si="1"/>
        <v>109</v>
      </c>
    </row>
    <row r="38" spans="1:7">
      <c r="A38" s="156" t="s">
        <v>738</v>
      </c>
      <c r="B38" s="157"/>
      <c r="C38" s="4" t="s">
        <v>286</v>
      </c>
      <c r="D38" s="4">
        <v>1</v>
      </c>
      <c r="E38" s="4" t="s">
        <v>232</v>
      </c>
      <c r="F38" s="4">
        <v>28</v>
      </c>
      <c r="G38" s="4">
        <f t="shared" si="1"/>
        <v>28</v>
      </c>
    </row>
    <row r="39" spans="1:7">
      <c r="A39" s="168" t="s">
        <v>739</v>
      </c>
      <c r="B39" s="151"/>
      <c r="C39" s="3" t="s">
        <v>740</v>
      </c>
      <c r="D39" s="3">
        <v>2</v>
      </c>
      <c r="E39" s="3" t="s">
        <v>13</v>
      </c>
      <c r="F39" s="3">
        <v>7</v>
      </c>
      <c r="G39" s="3">
        <f t="shared" si="1"/>
        <v>14</v>
      </c>
    </row>
    <row r="40" spans="1:7">
      <c r="A40" s="168" t="s">
        <v>741</v>
      </c>
      <c r="B40" s="151"/>
      <c r="C40" s="3" t="s">
        <v>742</v>
      </c>
      <c r="D40" s="3">
        <v>1</v>
      </c>
      <c r="E40" s="3" t="s">
        <v>13</v>
      </c>
      <c r="F40" s="3">
        <v>12</v>
      </c>
      <c r="G40" s="3">
        <f t="shared" si="1"/>
        <v>12</v>
      </c>
    </row>
    <row r="41" spans="1:7">
      <c r="A41" s="147" t="s">
        <v>1083</v>
      </c>
      <c r="B41" s="148"/>
      <c r="C41" s="82" t="s">
        <v>1084</v>
      </c>
      <c r="D41" s="92">
        <v>1</v>
      </c>
      <c r="E41" s="92" t="s">
        <v>13</v>
      </c>
      <c r="F41" s="92">
        <v>38</v>
      </c>
      <c r="G41" s="92">
        <f t="shared" si="1"/>
        <v>38</v>
      </c>
    </row>
    <row r="42" spans="1:7">
      <c r="A42" s="156" t="s">
        <v>743</v>
      </c>
      <c r="B42" s="157"/>
      <c r="C42" s="4" t="s">
        <v>744</v>
      </c>
      <c r="D42" s="4">
        <v>2</v>
      </c>
      <c r="E42" s="4" t="s">
        <v>13</v>
      </c>
      <c r="F42" s="4">
        <v>6.4</v>
      </c>
      <c r="G42" s="4">
        <f t="shared" si="1"/>
        <v>12.8</v>
      </c>
    </row>
    <row r="43" spans="1:7">
      <c r="A43" s="168" t="s">
        <v>745</v>
      </c>
      <c r="B43" s="151"/>
      <c r="C43" s="3" t="s">
        <v>746</v>
      </c>
      <c r="D43" s="3">
        <v>1</v>
      </c>
      <c r="E43" s="3" t="s">
        <v>13</v>
      </c>
      <c r="F43" s="3">
        <v>9.1</v>
      </c>
      <c r="G43" s="3">
        <f t="shared" si="1"/>
        <v>9.1</v>
      </c>
    </row>
    <row r="44" spans="1:7">
      <c r="A44" s="147" t="s">
        <v>1100</v>
      </c>
      <c r="B44" s="151"/>
      <c r="C44" s="82" t="s">
        <v>1101</v>
      </c>
      <c r="D44" s="92">
        <v>1</v>
      </c>
      <c r="E44" s="92" t="s">
        <v>13</v>
      </c>
      <c r="F44" s="92">
        <v>0.9</v>
      </c>
      <c r="G44" s="92">
        <f t="shared" si="1"/>
        <v>0.9</v>
      </c>
    </row>
    <row r="45" spans="1:7">
      <c r="A45" s="160" t="s">
        <v>747</v>
      </c>
      <c r="B45" s="160"/>
      <c r="C45" s="12" t="s">
        <v>748</v>
      </c>
      <c r="D45" s="4">
        <v>1</v>
      </c>
      <c r="E45" s="12" t="s">
        <v>364</v>
      </c>
      <c r="F45" s="12">
        <v>13</v>
      </c>
      <c r="G45" s="12">
        <f t="shared" si="1"/>
        <v>13</v>
      </c>
    </row>
    <row r="46" spans="1:7">
      <c r="A46" s="160" t="s">
        <v>747</v>
      </c>
      <c r="B46" s="160"/>
      <c r="C46" s="12" t="s">
        <v>749</v>
      </c>
      <c r="D46" s="4">
        <v>1</v>
      </c>
      <c r="E46" s="12" t="s">
        <v>364</v>
      </c>
      <c r="F46" s="12">
        <v>8.8000000000000007</v>
      </c>
      <c r="G46" s="12">
        <f t="shared" si="1"/>
        <v>8.8000000000000007</v>
      </c>
    </row>
    <row r="47" spans="1:7" ht="26.25" customHeight="1">
      <c r="A47" s="108" t="s">
        <v>88</v>
      </c>
      <c r="B47" s="108"/>
      <c r="C47" s="108"/>
      <c r="D47" s="162">
        <f>SUM(G2:G46)</f>
        <v>23145.878725099599</v>
      </c>
      <c r="E47" s="163"/>
      <c r="F47" s="163"/>
      <c r="G47" s="164"/>
    </row>
    <row r="48" spans="1:7">
      <c r="B48" s="33"/>
      <c r="C48" s="33"/>
      <c r="D48" s="33"/>
      <c r="E48" s="33"/>
      <c r="F48" s="33"/>
      <c r="G48" s="33"/>
    </row>
    <row r="49" spans="2:7">
      <c r="B49" s="33"/>
      <c r="C49" s="33"/>
      <c r="D49" s="33"/>
      <c r="E49" s="33"/>
      <c r="F49" s="33"/>
      <c r="G49" s="33"/>
    </row>
    <row r="50" spans="2:7">
      <c r="B50" s="33"/>
      <c r="C50" s="33"/>
      <c r="D50" s="33"/>
      <c r="E50" s="33"/>
      <c r="F50" s="33"/>
      <c r="G50" s="33"/>
    </row>
    <row r="51" spans="2:7">
      <c r="B51" s="33"/>
      <c r="C51" s="33"/>
      <c r="D51" s="33"/>
      <c r="E51" s="33"/>
      <c r="F51" s="33"/>
      <c r="G51" s="33"/>
    </row>
    <row r="52" spans="2:7">
      <c r="B52" s="33"/>
      <c r="C52" s="33"/>
      <c r="D52" s="33"/>
      <c r="E52" s="33"/>
      <c r="F52" s="33"/>
      <c r="G52" s="33"/>
    </row>
    <row r="53" spans="2:7">
      <c r="B53" s="33"/>
      <c r="C53" s="33"/>
      <c r="D53" s="33"/>
      <c r="E53" s="33"/>
      <c r="F53" s="33"/>
      <c r="G53" s="33"/>
    </row>
    <row r="54" spans="2:7">
      <c r="B54" s="33"/>
      <c r="C54" s="33"/>
      <c r="D54" s="33"/>
      <c r="E54" s="33"/>
      <c r="F54" s="33"/>
      <c r="G54" s="33"/>
    </row>
    <row r="55" spans="2:7">
      <c r="B55" s="33"/>
      <c r="C55" s="33"/>
      <c r="D55" s="33"/>
      <c r="E55" s="33"/>
      <c r="F55" s="33"/>
      <c r="G55" s="33"/>
    </row>
  </sheetData>
  <mergeCells count="43">
    <mergeCell ref="A46:B46"/>
    <mergeCell ref="A47:C47"/>
    <mergeCell ref="D47:G47"/>
    <mergeCell ref="A14:A16"/>
    <mergeCell ref="A18:A21"/>
    <mergeCell ref="A39:B39"/>
    <mergeCell ref="A40:B40"/>
    <mergeCell ref="A42:B42"/>
    <mergeCell ref="A43:B43"/>
    <mergeCell ref="A45:B45"/>
    <mergeCell ref="A34:B34"/>
    <mergeCell ref="A35:B35"/>
    <mergeCell ref="A36:B36"/>
    <mergeCell ref="A37:B37"/>
    <mergeCell ref="A38:B38"/>
    <mergeCell ref="A29:B29"/>
    <mergeCell ref="A33:B33"/>
    <mergeCell ref="A23:B23"/>
    <mergeCell ref="A25:B25"/>
    <mergeCell ref="A26:B26"/>
    <mergeCell ref="A27:B27"/>
    <mergeCell ref="A28:B28"/>
    <mergeCell ref="A17:B17"/>
    <mergeCell ref="A22:B22"/>
    <mergeCell ref="A30:B30"/>
    <mergeCell ref="A31:B31"/>
    <mergeCell ref="A32:B32"/>
    <mergeCell ref="A41:B41"/>
    <mergeCell ref="A24:B24"/>
    <mergeCell ref="A44:B44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3"/>
  <sheetViews>
    <sheetView topLeftCell="A21" workbookViewId="0">
      <selection activeCell="J44" sqref="J44"/>
    </sheetView>
  </sheetViews>
  <sheetFormatPr defaultColWidth="9" defaultRowHeight="16.5"/>
  <cols>
    <col min="1" max="1" width="52.875" style="35" customWidth="1"/>
    <col min="2" max="2" width="36.5" style="35" customWidth="1"/>
    <col min="3" max="3" width="7.375" style="35" customWidth="1"/>
    <col min="4" max="5" width="9" style="35"/>
    <col min="6" max="6" width="8.5" style="35" customWidth="1"/>
    <col min="7" max="7" width="10.75" style="35" customWidth="1"/>
    <col min="8" max="16384" width="9" style="35"/>
  </cols>
  <sheetData>
    <row r="1" spans="1:6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</row>
    <row r="2" spans="1:6">
      <c r="A2" s="3" t="s">
        <v>750</v>
      </c>
      <c r="B2" s="3" t="s">
        <v>751</v>
      </c>
      <c r="C2" s="3">
        <v>4.8109999999999999</v>
      </c>
      <c r="D2" s="3" t="s">
        <v>752</v>
      </c>
      <c r="E2" s="3">
        <v>1999</v>
      </c>
      <c r="F2" s="6">
        <f t="shared" ref="F2:F6" si="0">C2*E2</f>
        <v>9617.1890000000003</v>
      </c>
    </row>
    <row r="3" spans="1:6" ht="15.75" customHeight="1">
      <c r="A3" s="3" t="s">
        <v>753</v>
      </c>
      <c r="B3" s="3" t="s">
        <v>751</v>
      </c>
      <c r="C3" s="3">
        <v>1</v>
      </c>
      <c r="D3" s="3" t="s">
        <v>296</v>
      </c>
      <c r="E3" s="3">
        <v>2900</v>
      </c>
      <c r="F3" s="6">
        <f t="shared" si="0"/>
        <v>2900</v>
      </c>
    </row>
    <row r="4" spans="1:6">
      <c r="A4" s="3" t="s">
        <v>754</v>
      </c>
      <c r="B4" s="3" t="s">
        <v>755</v>
      </c>
      <c r="C4" s="3">
        <v>1</v>
      </c>
      <c r="D4" s="3" t="s">
        <v>296</v>
      </c>
      <c r="E4" s="3">
        <v>802</v>
      </c>
      <c r="F4" s="3">
        <f t="shared" si="0"/>
        <v>802</v>
      </c>
    </row>
    <row r="5" spans="1:6">
      <c r="A5" s="3" t="s">
        <v>756</v>
      </c>
      <c r="B5" s="3" t="s">
        <v>65</v>
      </c>
      <c r="C5" s="3">
        <v>1</v>
      </c>
      <c r="D5" s="3" t="s">
        <v>296</v>
      </c>
      <c r="E5" s="3">
        <v>50</v>
      </c>
      <c r="F5" s="3">
        <f t="shared" si="0"/>
        <v>50</v>
      </c>
    </row>
    <row r="6" spans="1:6">
      <c r="A6" s="3" t="s">
        <v>757</v>
      </c>
      <c r="B6" s="3" t="s">
        <v>758</v>
      </c>
      <c r="C6" s="3">
        <v>1</v>
      </c>
      <c r="D6" s="3" t="s">
        <v>296</v>
      </c>
      <c r="E6" s="3">
        <v>802</v>
      </c>
      <c r="F6" s="3">
        <f t="shared" si="0"/>
        <v>802</v>
      </c>
    </row>
    <row r="7" spans="1:6">
      <c r="A7" s="3" t="s">
        <v>759</v>
      </c>
      <c r="B7" s="3" t="s">
        <v>760</v>
      </c>
      <c r="C7" s="3">
        <v>1</v>
      </c>
      <c r="D7" s="3" t="s">
        <v>296</v>
      </c>
      <c r="E7" s="3">
        <v>849</v>
      </c>
      <c r="F7" s="3">
        <f t="shared" ref="F7:F19" si="1">C7*E7</f>
        <v>849</v>
      </c>
    </row>
    <row r="8" spans="1:6">
      <c r="A8" s="3" t="s">
        <v>761</v>
      </c>
      <c r="B8" s="3" t="s">
        <v>762</v>
      </c>
      <c r="C8" s="3">
        <v>1</v>
      </c>
      <c r="D8" s="3" t="s">
        <v>592</v>
      </c>
      <c r="E8" s="3">
        <v>0</v>
      </c>
      <c r="F8" s="3">
        <f t="shared" si="1"/>
        <v>0</v>
      </c>
    </row>
    <row r="9" spans="1:6">
      <c r="A9" s="4" t="s">
        <v>763</v>
      </c>
      <c r="B9" s="4" t="s">
        <v>764</v>
      </c>
      <c r="C9" s="4">
        <v>1</v>
      </c>
      <c r="D9" s="4" t="s">
        <v>592</v>
      </c>
      <c r="E9" s="4">
        <v>195</v>
      </c>
      <c r="F9" s="3">
        <f t="shared" si="1"/>
        <v>195</v>
      </c>
    </row>
    <row r="10" spans="1:6">
      <c r="A10" s="3" t="s">
        <v>765</v>
      </c>
      <c r="B10" s="3" t="s">
        <v>766</v>
      </c>
      <c r="C10" s="3">
        <v>1</v>
      </c>
      <c r="D10" s="3" t="s">
        <v>592</v>
      </c>
      <c r="E10" s="3">
        <v>101</v>
      </c>
      <c r="F10" s="3">
        <f t="shared" si="1"/>
        <v>101</v>
      </c>
    </row>
    <row r="11" spans="1:6">
      <c r="A11" s="3" t="s">
        <v>767</v>
      </c>
      <c r="B11" s="3" t="s">
        <v>768</v>
      </c>
      <c r="C11" s="3">
        <v>1</v>
      </c>
      <c r="D11" s="3" t="s">
        <v>13</v>
      </c>
      <c r="E11" s="3">
        <v>32</v>
      </c>
      <c r="F11" s="3">
        <f t="shared" si="1"/>
        <v>32</v>
      </c>
    </row>
    <row r="12" spans="1:6">
      <c r="A12" s="3" t="s">
        <v>769</v>
      </c>
      <c r="B12" s="3" t="s">
        <v>770</v>
      </c>
      <c r="C12" s="3">
        <v>1</v>
      </c>
      <c r="D12" s="3" t="s">
        <v>13</v>
      </c>
      <c r="E12" s="3">
        <v>13.8</v>
      </c>
      <c r="F12" s="3">
        <f t="shared" si="1"/>
        <v>13.8</v>
      </c>
    </row>
    <row r="13" spans="1:6">
      <c r="A13" s="3" t="s">
        <v>771</v>
      </c>
      <c r="B13" s="3" t="s">
        <v>772</v>
      </c>
      <c r="C13" s="3">
        <v>1</v>
      </c>
      <c r="D13" s="3" t="s">
        <v>592</v>
      </c>
      <c r="E13" s="3">
        <v>339</v>
      </c>
      <c r="F13" s="3">
        <f t="shared" si="1"/>
        <v>339</v>
      </c>
    </row>
    <row r="14" spans="1:6">
      <c r="A14" s="3" t="s">
        <v>773</v>
      </c>
      <c r="B14" s="3" t="s">
        <v>774</v>
      </c>
      <c r="C14" s="3">
        <v>1</v>
      </c>
      <c r="D14" s="3" t="s">
        <v>592</v>
      </c>
      <c r="E14" s="3">
        <v>99</v>
      </c>
      <c r="F14" s="3">
        <f t="shared" si="1"/>
        <v>99</v>
      </c>
    </row>
    <row r="15" spans="1:6">
      <c r="A15" s="3" t="s">
        <v>775</v>
      </c>
      <c r="B15" s="3" t="s">
        <v>776</v>
      </c>
      <c r="C15" s="3">
        <v>1</v>
      </c>
      <c r="D15" s="3" t="s">
        <v>13</v>
      </c>
      <c r="E15" s="3">
        <v>112.3</v>
      </c>
      <c r="F15" s="3">
        <f t="shared" si="1"/>
        <v>112.3</v>
      </c>
    </row>
    <row r="16" spans="1:6">
      <c r="A16" s="3" t="s">
        <v>777</v>
      </c>
      <c r="B16" s="3" t="s">
        <v>778</v>
      </c>
      <c r="C16" s="3">
        <v>1</v>
      </c>
      <c r="D16" s="3" t="s">
        <v>592</v>
      </c>
      <c r="E16" s="3">
        <v>179.3</v>
      </c>
      <c r="F16" s="3">
        <f t="shared" si="1"/>
        <v>179.3</v>
      </c>
    </row>
    <row r="17" spans="1:6">
      <c r="A17" s="3" t="s">
        <v>779</v>
      </c>
      <c r="B17" s="3" t="s">
        <v>780</v>
      </c>
      <c r="C17" s="3">
        <v>1</v>
      </c>
      <c r="D17" s="3" t="s">
        <v>13</v>
      </c>
      <c r="E17" s="3">
        <v>59.1</v>
      </c>
      <c r="F17" s="3">
        <f t="shared" si="1"/>
        <v>59.1</v>
      </c>
    </row>
    <row r="18" spans="1:6">
      <c r="A18" s="82" t="s">
        <v>1107</v>
      </c>
      <c r="B18" s="82" t="s">
        <v>1108</v>
      </c>
      <c r="C18" s="92">
        <v>1</v>
      </c>
      <c r="D18" s="92" t="s">
        <v>13</v>
      </c>
      <c r="E18" s="92">
        <v>99</v>
      </c>
      <c r="F18" s="92">
        <f t="shared" si="1"/>
        <v>99</v>
      </c>
    </row>
    <row r="19" spans="1:6">
      <c r="A19" s="3" t="s">
        <v>781</v>
      </c>
      <c r="B19" s="3" t="s">
        <v>782</v>
      </c>
      <c r="C19" s="3">
        <v>1</v>
      </c>
      <c r="D19" s="3" t="s">
        <v>13</v>
      </c>
      <c r="E19" s="3">
        <v>48.2</v>
      </c>
      <c r="F19" s="3">
        <f t="shared" si="1"/>
        <v>48.2</v>
      </c>
    </row>
    <row r="20" spans="1:6">
      <c r="A20" s="3" t="s">
        <v>783</v>
      </c>
      <c r="B20" s="3" t="s">
        <v>784</v>
      </c>
      <c r="C20" s="3">
        <v>1</v>
      </c>
      <c r="D20" s="3" t="s">
        <v>592</v>
      </c>
      <c r="E20" s="3">
        <v>0</v>
      </c>
      <c r="F20" s="3">
        <f>C21*E20</f>
        <v>0</v>
      </c>
    </row>
    <row r="21" spans="1:6">
      <c r="A21" s="3" t="s">
        <v>785</v>
      </c>
      <c r="B21" s="3" t="s">
        <v>786</v>
      </c>
      <c r="C21" s="3">
        <v>1</v>
      </c>
      <c r="D21" s="3" t="s">
        <v>592</v>
      </c>
      <c r="E21" s="3">
        <v>0</v>
      </c>
      <c r="F21" s="3">
        <f>C21*E21</f>
        <v>0</v>
      </c>
    </row>
    <row r="22" spans="1:6">
      <c r="A22" s="3" t="s">
        <v>787</v>
      </c>
      <c r="B22" s="3" t="s">
        <v>788</v>
      </c>
      <c r="C22" s="3">
        <v>1</v>
      </c>
      <c r="D22" s="3" t="s">
        <v>592</v>
      </c>
      <c r="E22" s="3">
        <v>0</v>
      </c>
      <c r="F22" s="3">
        <f>C22*E22</f>
        <v>0</v>
      </c>
    </row>
    <row r="23" spans="1:6">
      <c r="A23" s="3" t="s">
        <v>789</v>
      </c>
      <c r="B23" s="3" t="s">
        <v>790</v>
      </c>
      <c r="C23" s="3">
        <v>1</v>
      </c>
      <c r="D23" s="3" t="s">
        <v>592</v>
      </c>
      <c r="E23" s="3">
        <v>0</v>
      </c>
      <c r="F23" s="3">
        <f t="shared" ref="F23:F45" si="2">C23*E23</f>
        <v>0</v>
      </c>
    </row>
    <row r="24" spans="1:6">
      <c r="A24" s="3" t="s">
        <v>791</v>
      </c>
      <c r="B24" s="3" t="s">
        <v>792</v>
      </c>
      <c r="C24" s="3">
        <v>1</v>
      </c>
      <c r="D24" s="3" t="s">
        <v>592</v>
      </c>
      <c r="E24" s="3">
        <v>0</v>
      </c>
      <c r="F24" s="3">
        <f t="shared" ref="F24" si="3">C24*E24</f>
        <v>0</v>
      </c>
    </row>
    <row r="25" spans="1:6">
      <c r="A25" s="3" t="s">
        <v>793</v>
      </c>
      <c r="B25" s="3" t="s">
        <v>794</v>
      </c>
      <c r="C25" s="3">
        <v>1</v>
      </c>
      <c r="D25" s="3" t="s">
        <v>296</v>
      </c>
      <c r="E25" s="3">
        <v>153.1</v>
      </c>
      <c r="F25" s="3">
        <f t="shared" si="2"/>
        <v>153.1</v>
      </c>
    </row>
    <row r="26" spans="1:6">
      <c r="A26" s="82" t="s">
        <v>1111</v>
      </c>
      <c r="B26" s="82" t="s">
        <v>1112</v>
      </c>
      <c r="C26" s="92">
        <v>1</v>
      </c>
      <c r="D26" s="82" t="s">
        <v>1099</v>
      </c>
      <c r="E26" s="92">
        <v>29.4</v>
      </c>
      <c r="F26" s="92">
        <f t="shared" si="2"/>
        <v>29.4</v>
      </c>
    </row>
    <row r="27" spans="1:6">
      <c r="A27" s="82" t="s">
        <v>1131</v>
      </c>
      <c r="B27" s="82" t="s">
        <v>1129</v>
      </c>
      <c r="C27" s="92">
        <v>1</v>
      </c>
      <c r="D27" s="82" t="s">
        <v>1115</v>
      </c>
      <c r="E27" s="92">
        <v>47.7</v>
      </c>
      <c r="F27" s="92">
        <f t="shared" si="2"/>
        <v>47.7</v>
      </c>
    </row>
    <row r="28" spans="1:6">
      <c r="A28" s="82" t="s">
        <v>1130</v>
      </c>
      <c r="B28" s="82" t="s">
        <v>1128</v>
      </c>
      <c r="C28" s="92">
        <v>1</v>
      </c>
      <c r="D28" s="82" t="s">
        <v>1115</v>
      </c>
      <c r="E28" s="92">
        <v>27.1</v>
      </c>
      <c r="F28" s="92">
        <f t="shared" si="2"/>
        <v>27.1</v>
      </c>
    </row>
    <row r="29" spans="1:6">
      <c r="A29" s="82" t="s">
        <v>1132</v>
      </c>
      <c r="B29" s="82" t="s">
        <v>1133</v>
      </c>
      <c r="C29" s="92">
        <v>1</v>
      </c>
      <c r="D29" s="82" t="s">
        <v>1115</v>
      </c>
      <c r="E29" s="92">
        <v>8</v>
      </c>
      <c r="F29" s="92">
        <f t="shared" si="2"/>
        <v>8</v>
      </c>
    </row>
    <row r="30" spans="1:6">
      <c r="A30" s="82" t="s">
        <v>1113</v>
      </c>
      <c r="B30" s="82" t="s">
        <v>1114</v>
      </c>
      <c r="C30" s="92">
        <v>1</v>
      </c>
      <c r="D30" s="82" t="s">
        <v>1115</v>
      </c>
      <c r="E30" s="92">
        <v>29.8</v>
      </c>
      <c r="F30" s="92">
        <f t="shared" si="2"/>
        <v>29.8</v>
      </c>
    </row>
    <row r="31" spans="1:6">
      <c r="A31" s="3" t="s">
        <v>795</v>
      </c>
      <c r="B31" s="3" t="s">
        <v>796</v>
      </c>
      <c r="C31" s="3">
        <v>1</v>
      </c>
      <c r="D31" s="3" t="s">
        <v>296</v>
      </c>
      <c r="E31" s="3">
        <v>45</v>
      </c>
      <c r="F31" s="3">
        <f t="shared" si="2"/>
        <v>45</v>
      </c>
    </row>
    <row r="32" spans="1:6">
      <c r="A32" s="3" t="s">
        <v>797</v>
      </c>
      <c r="B32" s="3" t="s">
        <v>798</v>
      </c>
      <c r="C32" s="3">
        <v>1</v>
      </c>
      <c r="D32" s="3" t="s">
        <v>296</v>
      </c>
      <c r="E32" s="3">
        <v>8.1999999999999993</v>
      </c>
      <c r="F32" s="3">
        <f t="shared" si="2"/>
        <v>8.1999999999999993</v>
      </c>
    </row>
    <row r="33" spans="1:6">
      <c r="A33" s="3" t="s">
        <v>799</v>
      </c>
      <c r="B33" s="3" t="s">
        <v>800</v>
      </c>
      <c r="C33" s="3">
        <v>1</v>
      </c>
      <c r="D33" s="3" t="s">
        <v>13</v>
      </c>
      <c r="E33" s="3">
        <v>50</v>
      </c>
      <c r="F33" s="3">
        <f t="shared" si="2"/>
        <v>50</v>
      </c>
    </row>
    <row r="34" spans="1:6">
      <c r="A34" s="3" t="s">
        <v>801</v>
      </c>
      <c r="B34" s="3" t="s">
        <v>802</v>
      </c>
      <c r="C34" s="3">
        <v>1</v>
      </c>
      <c r="D34" s="3" t="s">
        <v>296</v>
      </c>
      <c r="E34" s="3">
        <v>157</v>
      </c>
      <c r="F34" s="3">
        <f t="shared" si="2"/>
        <v>157</v>
      </c>
    </row>
    <row r="35" spans="1:6">
      <c r="A35" s="82" t="s">
        <v>1122</v>
      </c>
      <c r="B35" s="82" t="s">
        <v>1123</v>
      </c>
      <c r="C35" s="92">
        <v>1</v>
      </c>
      <c r="D35" s="92" t="s">
        <v>13</v>
      </c>
      <c r="E35" s="92">
        <v>36</v>
      </c>
      <c r="F35" s="92">
        <f t="shared" si="2"/>
        <v>36</v>
      </c>
    </row>
    <row r="36" spans="1:6">
      <c r="A36" s="3" t="s">
        <v>803</v>
      </c>
      <c r="B36" s="3" t="s">
        <v>804</v>
      </c>
      <c r="C36" s="3">
        <v>1</v>
      </c>
      <c r="D36" s="3" t="s">
        <v>9</v>
      </c>
      <c r="E36" s="3">
        <v>86.9</v>
      </c>
      <c r="F36" s="3">
        <f t="shared" si="2"/>
        <v>86.9</v>
      </c>
    </row>
    <row r="37" spans="1:6">
      <c r="A37" s="3" t="s">
        <v>805</v>
      </c>
      <c r="B37" s="3" t="s">
        <v>806</v>
      </c>
      <c r="C37" s="3">
        <v>0.8</v>
      </c>
      <c r="D37" s="3" t="s">
        <v>52</v>
      </c>
      <c r="E37" s="3">
        <v>140</v>
      </c>
      <c r="F37" s="3">
        <v>140</v>
      </c>
    </row>
    <row r="38" spans="1:6">
      <c r="A38" s="3" t="s">
        <v>807</v>
      </c>
      <c r="B38" s="3" t="s">
        <v>808</v>
      </c>
      <c r="C38" s="3">
        <v>2</v>
      </c>
      <c r="D38" s="3" t="s">
        <v>78</v>
      </c>
      <c r="E38" s="3">
        <v>40</v>
      </c>
      <c r="F38" s="3">
        <f t="shared" si="2"/>
        <v>80</v>
      </c>
    </row>
    <row r="39" spans="1:6">
      <c r="A39" s="3" t="s">
        <v>809</v>
      </c>
      <c r="B39" s="3" t="s">
        <v>810</v>
      </c>
      <c r="C39" s="3">
        <v>1</v>
      </c>
      <c r="D39" s="3" t="s">
        <v>468</v>
      </c>
      <c r="E39" s="3">
        <v>20</v>
      </c>
      <c r="F39" s="3">
        <f t="shared" si="2"/>
        <v>20</v>
      </c>
    </row>
    <row r="40" spans="1:6">
      <c r="A40" s="82" t="s">
        <v>1109</v>
      </c>
      <c r="B40" s="82" t="s">
        <v>1110</v>
      </c>
      <c r="C40" s="92">
        <v>1</v>
      </c>
      <c r="D40" s="92" t="s">
        <v>13</v>
      </c>
      <c r="E40" s="92">
        <v>11</v>
      </c>
      <c r="F40" s="92">
        <f t="shared" si="2"/>
        <v>11</v>
      </c>
    </row>
    <row r="41" spans="1:6">
      <c r="A41" s="3" t="s">
        <v>811</v>
      </c>
      <c r="B41" s="3" t="s">
        <v>812</v>
      </c>
      <c r="C41" s="3">
        <v>1</v>
      </c>
      <c r="D41" s="3" t="s">
        <v>13</v>
      </c>
      <c r="E41" s="3">
        <v>3</v>
      </c>
      <c r="F41" s="3">
        <f t="shared" si="2"/>
        <v>3</v>
      </c>
    </row>
    <row r="42" spans="1:6">
      <c r="A42" s="3" t="s">
        <v>813</v>
      </c>
      <c r="B42" s="3" t="s">
        <v>814</v>
      </c>
      <c r="C42" s="3">
        <v>1</v>
      </c>
      <c r="D42" s="3" t="s">
        <v>61</v>
      </c>
      <c r="E42" s="3">
        <v>12.4</v>
      </c>
      <c r="F42" s="3">
        <f t="shared" si="2"/>
        <v>12.4</v>
      </c>
    </row>
    <row r="43" spans="1:6">
      <c r="A43" s="82" t="s">
        <v>1094</v>
      </c>
      <c r="B43" s="82" t="s">
        <v>1095</v>
      </c>
      <c r="C43" s="92">
        <v>6</v>
      </c>
      <c r="D43" s="82" t="s">
        <v>1096</v>
      </c>
      <c r="E43" s="92">
        <v>8</v>
      </c>
      <c r="F43" s="92">
        <f t="shared" si="2"/>
        <v>48</v>
      </c>
    </row>
    <row r="44" spans="1:6">
      <c r="A44" s="82" t="s">
        <v>1126</v>
      </c>
      <c r="B44" s="82" t="s">
        <v>1127</v>
      </c>
      <c r="C44" s="92">
        <v>1</v>
      </c>
      <c r="D44" s="82" t="s">
        <v>1096</v>
      </c>
      <c r="E44" s="92">
        <v>4</v>
      </c>
      <c r="F44" s="92">
        <f t="shared" si="2"/>
        <v>4</v>
      </c>
    </row>
    <row r="45" spans="1:6">
      <c r="A45" s="3" t="s">
        <v>815</v>
      </c>
      <c r="B45" s="3" t="s">
        <v>816</v>
      </c>
      <c r="C45" s="3">
        <v>1</v>
      </c>
      <c r="D45" s="3" t="s">
        <v>402</v>
      </c>
      <c r="E45" s="3">
        <v>22.5</v>
      </c>
      <c r="F45" s="3">
        <f t="shared" si="2"/>
        <v>22.5</v>
      </c>
    </row>
    <row r="46" spans="1:6" ht="26.25" customHeight="1">
      <c r="A46" s="145" t="s">
        <v>88</v>
      </c>
      <c r="B46" s="145"/>
      <c r="C46" s="169">
        <f>SUM(F2:F45)</f>
        <v>17316.989000000001</v>
      </c>
      <c r="D46" s="169"/>
      <c r="E46" s="169"/>
      <c r="F46" s="169"/>
    </row>
    <row r="47" spans="1:6">
      <c r="A47" s="33"/>
      <c r="B47" s="33"/>
      <c r="C47" s="33"/>
      <c r="D47" s="33"/>
      <c r="E47" s="33"/>
      <c r="F47" s="33"/>
    </row>
    <row r="48" spans="1:6">
      <c r="A48" s="33"/>
      <c r="B48" s="33"/>
      <c r="C48" s="33"/>
      <c r="D48" s="33"/>
      <c r="E48" s="33"/>
      <c r="F48" s="33"/>
    </row>
    <row r="49" spans="1:6">
      <c r="A49" s="33"/>
      <c r="B49" s="33"/>
      <c r="C49" s="33"/>
      <c r="D49" s="33"/>
      <c r="E49" s="33"/>
      <c r="F49" s="33"/>
    </row>
    <row r="50" spans="1:6">
      <c r="A50" s="33"/>
      <c r="B50" s="33"/>
      <c r="C50" s="33"/>
      <c r="D50" s="33"/>
      <c r="E50" s="33"/>
      <c r="F50" s="33"/>
    </row>
    <row r="51" spans="1:6">
      <c r="A51" s="33"/>
      <c r="B51" s="33"/>
      <c r="C51" s="33"/>
      <c r="D51" s="33"/>
      <c r="E51" s="33"/>
      <c r="F51" s="33"/>
    </row>
    <row r="52" spans="1:6">
      <c r="A52" s="33"/>
      <c r="B52" s="33"/>
      <c r="C52" s="33"/>
      <c r="D52" s="33"/>
      <c r="E52" s="33"/>
      <c r="F52" s="33"/>
    </row>
    <row r="53" spans="1:6">
      <c r="A53" s="33"/>
      <c r="B53" s="33"/>
      <c r="C53" s="33"/>
      <c r="D53" s="33"/>
      <c r="E53" s="33"/>
      <c r="F53" s="33"/>
    </row>
  </sheetData>
  <mergeCells count="2">
    <mergeCell ref="A46:B46"/>
    <mergeCell ref="C46:F46"/>
  </mergeCells>
  <phoneticPr fontId="34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9"/>
  <sheetViews>
    <sheetView topLeftCell="A43" workbookViewId="0">
      <selection activeCell="E43" sqref="E43"/>
    </sheetView>
  </sheetViews>
  <sheetFormatPr defaultColWidth="9" defaultRowHeight="13.5"/>
  <cols>
    <col min="1" max="1" width="44.875" style="16" customWidth="1"/>
    <col min="2" max="2" width="34.25" style="16" customWidth="1"/>
    <col min="3" max="4" width="9" style="16"/>
    <col min="5" max="5" width="9" style="99"/>
    <col min="6" max="6" width="9" style="30"/>
    <col min="7" max="16384" width="9" style="16"/>
  </cols>
  <sheetData>
    <row r="1" spans="1:6" ht="16.5">
      <c r="A1" s="4" t="s">
        <v>1</v>
      </c>
      <c r="B1" s="4" t="s">
        <v>2</v>
      </c>
      <c r="C1" s="4" t="s">
        <v>3</v>
      </c>
      <c r="D1" s="4" t="s">
        <v>4</v>
      </c>
      <c r="E1" s="40" t="s">
        <v>5</v>
      </c>
      <c r="F1" s="31" t="s">
        <v>6</v>
      </c>
    </row>
    <row r="2" spans="1:6" ht="16.5">
      <c r="A2" s="4" t="s">
        <v>817</v>
      </c>
      <c r="B2" s="4" t="s">
        <v>254</v>
      </c>
      <c r="C2" s="4">
        <v>1</v>
      </c>
      <c r="D2" s="4" t="s">
        <v>307</v>
      </c>
      <c r="E2" s="40">
        <v>26.5</v>
      </c>
      <c r="F2" s="31">
        <f>C2*E2</f>
        <v>26.5</v>
      </c>
    </row>
    <row r="3" spans="1:6" ht="16.5">
      <c r="A3" s="4" t="s">
        <v>818</v>
      </c>
      <c r="B3" s="4" t="s">
        <v>819</v>
      </c>
      <c r="C3" s="4">
        <v>3</v>
      </c>
      <c r="D3" s="4" t="s">
        <v>307</v>
      </c>
      <c r="E3" s="40">
        <v>31.8</v>
      </c>
      <c r="F3" s="31">
        <f>C3*E3</f>
        <v>95.4</v>
      </c>
    </row>
    <row r="4" spans="1:6" ht="16.5">
      <c r="A4" s="4" t="s">
        <v>820</v>
      </c>
      <c r="B4" s="4" t="s">
        <v>254</v>
      </c>
      <c r="C4" s="4">
        <v>3</v>
      </c>
      <c r="D4" s="4" t="s">
        <v>307</v>
      </c>
      <c r="E4" s="40">
        <v>29.3</v>
      </c>
      <c r="F4" s="31">
        <v>88</v>
      </c>
    </row>
    <row r="5" spans="1:6" ht="16.5">
      <c r="A5" s="4" t="s">
        <v>821</v>
      </c>
      <c r="B5" s="4" t="s">
        <v>822</v>
      </c>
      <c r="C5" s="4">
        <v>5</v>
      </c>
      <c r="D5" s="4" t="s">
        <v>13</v>
      </c>
      <c r="E5" s="40">
        <v>33.799999999999997</v>
      </c>
      <c r="F5" s="31">
        <f t="shared" ref="F5:F17" si="0">C5*E5</f>
        <v>169</v>
      </c>
    </row>
    <row r="6" spans="1:6" ht="16.5">
      <c r="A6" s="4" t="s">
        <v>823</v>
      </c>
      <c r="B6" s="4">
        <v>100055</v>
      </c>
      <c r="C6" s="4">
        <v>4</v>
      </c>
      <c r="D6" s="4" t="s">
        <v>13</v>
      </c>
      <c r="E6" s="40">
        <v>10.4</v>
      </c>
      <c r="F6" s="31">
        <f t="shared" si="0"/>
        <v>41.6</v>
      </c>
    </row>
    <row r="7" spans="1:6" ht="16.5">
      <c r="A7" s="6" t="s">
        <v>824</v>
      </c>
      <c r="B7" s="6" t="s">
        <v>825</v>
      </c>
      <c r="C7" s="6">
        <v>3</v>
      </c>
      <c r="D7" s="6" t="s">
        <v>66</v>
      </c>
      <c r="E7" s="96">
        <v>2.5</v>
      </c>
      <c r="F7" s="32">
        <f t="shared" si="0"/>
        <v>7.5</v>
      </c>
    </row>
    <row r="8" spans="1:6" ht="16.5">
      <c r="A8" s="6" t="s">
        <v>826</v>
      </c>
      <c r="B8" s="6" t="s">
        <v>827</v>
      </c>
      <c r="C8" s="6">
        <v>1</v>
      </c>
      <c r="D8" s="6" t="s">
        <v>66</v>
      </c>
      <c r="E8" s="96">
        <v>2</v>
      </c>
      <c r="F8" s="32">
        <f t="shared" si="0"/>
        <v>2</v>
      </c>
    </row>
    <row r="9" spans="1:6" ht="16.5">
      <c r="A9" s="4" t="s">
        <v>828</v>
      </c>
      <c r="B9" s="4" t="s">
        <v>829</v>
      </c>
      <c r="C9" s="4">
        <v>2</v>
      </c>
      <c r="D9" s="4" t="s">
        <v>13</v>
      </c>
      <c r="E9" s="40">
        <v>22.4</v>
      </c>
      <c r="F9" s="31">
        <f t="shared" si="0"/>
        <v>44.8</v>
      </c>
    </row>
    <row r="10" spans="1:6" ht="16.5">
      <c r="A10" s="83" t="s">
        <v>1087</v>
      </c>
      <c r="B10" s="83" t="s">
        <v>1088</v>
      </c>
      <c r="C10" s="93">
        <v>1</v>
      </c>
      <c r="D10" s="83" t="s">
        <v>1089</v>
      </c>
      <c r="E10" s="40">
        <v>160</v>
      </c>
      <c r="F10" s="31">
        <f t="shared" si="0"/>
        <v>160</v>
      </c>
    </row>
    <row r="11" spans="1:6" ht="16.5">
      <c r="A11" s="3" t="s">
        <v>830</v>
      </c>
      <c r="B11" s="3" t="s">
        <v>831</v>
      </c>
      <c r="C11" s="3">
        <v>1</v>
      </c>
      <c r="D11" s="3" t="s">
        <v>832</v>
      </c>
      <c r="E11" s="38">
        <v>39.5</v>
      </c>
      <c r="F11" s="32">
        <f t="shared" si="0"/>
        <v>39.5</v>
      </c>
    </row>
    <row r="12" spans="1:6" ht="16.5">
      <c r="A12" s="3" t="s">
        <v>833</v>
      </c>
      <c r="B12" s="3" t="s">
        <v>834</v>
      </c>
      <c r="C12" s="3">
        <v>1</v>
      </c>
      <c r="D12" s="3" t="s">
        <v>832</v>
      </c>
      <c r="E12" s="38">
        <v>5.9</v>
      </c>
      <c r="F12" s="32">
        <f t="shared" si="0"/>
        <v>5.9</v>
      </c>
    </row>
    <row r="13" spans="1:6" customFormat="1" ht="16.5">
      <c r="A13" s="3" t="s">
        <v>835</v>
      </c>
      <c r="B13" s="3" t="s">
        <v>836</v>
      </c>
      <c r="C13" s="3">
        <v>1</v>
      </c>
      <c r="D13" s="3" t="s">
        <v>86</v>
      </c>
      <c r="E13" s="38">
        <v>5.2</v>
      </c>
      <c r="F13" s="32">
        <f t="shared" si="0"/>
        <v>5.2</v>
      </c>
    </row>
    <row r="14" spans="1:6" customFormat="1" ht="16.5">
      <c r="A14" s="82" t="s">
        <v>1102</v>
      </c>
      <c r="B14" s="82" t="s">
        <v>1103</v>
      </c>
      <c r="C14" s="92">
        <v>1</v>
      </c>
      <c r="D14" s="92" t="s">
        <v>86</v>
      </c>
      <c r="E14" s="38">
        <v>4.4000000000000004</v>
      </c>
      <c r="F14" s="32">
        <f t="shared" si="0"/>
        <v>4.4000000000000004</v>
      </c>
    </row>
    <row r="15" spans="1:6" customFormat="1" ht="16.5">
      <c r="A15" s="82" t="s">
        <v>1104</v>
      </c>
      <c r="B15" s="82" t="s">
        <v>1106</v>
      </c>
      <c r="C15" s="92">
        <v>6</v>
      </c>
      <c r="D15" s="93" t="s">
        <v>61</v>
      </c>
      <c r="E15" s="38">
        <v>1</v>
      </c>
      <c r="F15" s="32">
        <f t="shared" si="0"/>
        <v>6</v>
      </c>
    </row>
    <row r="16" spans="1:6" customFormat="1" ht="16.5">
      <c r="A16" s="82" t="s">
        <v>1105</v>
      </c>
      <c r="B16" s="82" t="s">
        <v>1106</v>
      </c>
      <c r="C16" s="92">
        <v>8</v>
      </c>
      <c r="D16" s="93" t="s">
        <v>61</v>
      </c>
      <c r="E16" s="38">
        <v>1</v>
      </c>
      <c r="F16" s="32">
        <f t="shared" si="0"/>
        <v>8</v>
      </c>
    </row>
    <row r="17" spans="1:6" ht="16.5">
      <c r="A17" s="4" t="s">
        <v>837</v>
      </c>
      <c r="B17" s="4" t="s">
        <v>838</v>
      </c>
      <c r="C17" s="4">
        <v>1</v>
      </c>
      <c r="D17" s="4" t="s">
        <v>61</v>
      </c>
      <c r="E17" s="78">
        <v>9.5</v>
      </c>
      <c r="F17" s="32">
        <f t="shared" si="0"/>
        <v>9.5</v>
      </c>
    </row>
    <row r="18" spans="1:6" ht="16.5">
      <c r="A18" s="3" t="s">
        <v>839</v>
      </c>
      <c r="B18" s="3" t="s">
        <v>840</v>
      </c>
      <c r="C18" s="3">
        <v>1</v>
      </c>
      <c r="D18" s="3" t="s">
        <v>841</v>
      </c>
      <c r="E18" s="38">
        <v>5.9</v>
      </c>
      <c r="F18" s="32">
        <f t="shared" ref="F18:F30" si="1">C18*E18</f>
        <v>5.9</v>
      </c>
    </row>
    <row r="19" spans="1:6" ht="16.5">
      <c r="A19" s="3" t="s">
        <v>842</v>
      </c>
      <c r="B19" s="3" t="s">
        <v>843</v>
      </c>
      <c r="C19" s="3">
        <v>1</v>
      </c>
      <c r="D19" s="3" t="s">
        <v>402</v>
      </c>
      <c r="E19" s="38">
        <v>180</v>
      </c>
      <c r="F19" s="32">
        <f t="shared" si="1"/>
        <v>180</v>
      </c>
    </row>
    <row r="20" spans="1:6" ht="16.5">
      <c r="A20" s="3" t="s">
        <v>844</v>
      </c>
      <c r="B20" s="3" t="s">
        <v>845</v>
      </c>
      <c r="C20" s="3">
        <v>1</v>
      </c>
      <c r="D20" s="3" t="s">
        <v>402</v>
      </c>
      <c r="E20" s="38">
        <v>38</v>
      </c>
      <c r="F20" s="32">
        <f t="shared" si="1"/>
        <v>38</v>
      </c>
    </row>
    <row r="21" spans="1:6" ht="16.5">
      <c r="A21" s="3" t="s">
        <v>846</v>
      </c>
      <c r="B21" s="3" t="s">
        <v>847</v>
      </c>
      <c r="C21" s="3">
        <v>6</v>
      </c>
      <c r="D21" s="3" t="s">
        <v>78</v>
      </c>
      <c r="E21" s="38">
        <v>3.8</v>
      </c>
      <c r="F21" s="32">
        <f t="shared" si="1"/>
        <v>22.799999999999997</v>
      </c>
    </row>
    <row r="22" spans="1:6" ht="16.5">
      <c r="A22" s="3" t="s">
        <v>848</v>
      </c>
      <c r="B22" s="3">
        <v>9002</v>
      </c>
      <c r="C22" s="3">
        <v>30</v>
      </c>
      <c r="D22" s="3" t="s">
        <v>78</v>
      </c>
      <c r="E22" s="38">
        <v>1.6</v>
      </c>
      <c r="F22" s="32">
        <f t="shared" si="1"/>
        <v>48</v>
      </c>
    </row>
    <row r="23" spans="1:6" ht="16.5">
      <c r="A23" s="3" t="s">
        <v>849</v>
      </c>
      <c r="B23" s="3" t="s">
        <v>850</v>
      </c>
      <c r="C23" s="3">
        <v>5</v>
      </c>
      <c r="D23" s="3" t="s">
        <v>851</v>
      </c>
      <c r="E23" s="38">
        <v>60</v>
      </c>
      <c r="F23" s="32">
        <f t="shared" si="1"/>
        <v>300</v>
      </c>
    </row>
    <row r="24" spans="1:6" ht="16.5">
      <c r="A24" s="3" t="s">
        <v>852</v>
      </c>
      <c r="B24" s="3" t="s">
        <v>853</v>
      </c>
      <c r="C24" s="3">
        <v>1</v>
      </c>
      <c r="D24" s="3" t="s">
        <v>851</v>
      </c>
      <c r="E24" s="38">
        <v>60</v>
      </c>
      <c r="F24" s="32">
        <f t="shared" si="1"/>
        <v>60</v>
      </c>
    </row>
    <row r="25" spans="1:6" ht="16.5">
      <c r="A25" s="3" t="s">
        <v>854</v>
      </c>
      <c r="B25" s="3" t="s">
        <v>855</v>
      </c>
      <c r="C25" s="3">
        <v>1</v>
      </c>
      <c r="D25" s="3" t="s">
        <v>851</v>
      </c>
      <c r="E25" s="38">
        <v>80</v>
      </c>
      <c r="F25" s="32">
        <f t="shared" si="1"/>
        <v>80</v>
      </c>
    </row>
    <row r="26" spans="1:6" ht="16.5">
      <c r="A26" s="3" t="s">
        <v>856</v>
      </c>
      <c r="B26" s="3" t="s">
        <v>857</v>
      </c>
      <c r="C26" s="3">
        <v>1</v>
      </c>
      <c r="D26" s="3" t="s">
        <v>9</v>
      </c>
      <c r="E26" s="38">
        <v>20</v>
      </c>
      <c r="F26" s="32">
        <f t="shared" si="1"/>
        <v>20</v>
      </c>
    </row>
    <row r="27" spans="1:6" ht="16.5">
      <c r="A27" s="3" t="s">
        <v>858</v>
      </c>
      <c r="B27" s="3" t="s">
        <v>859</v>
      </c>
      <c r="C27" s="3">
        <v>2</v>
      </c>
      <c r="D27" s="3" t="s">
        <v>9</v>
      </c>
      <c r="E27" s="38">
        <v>1.75</v>
      </c>
      <c r="F27" s="32">
        <f t="shared" si="1"/>
        <v>3.5</v>
      </c>
    </row>
    <row r="28" spans="1:6" ht="16.5">
      <c r="A28" s="3" t="s">
        <v>860</v>
      </c>
      <c r="B28" s="3" t="s">
        <v>861</v>
      </c>
      <c r="C28" s="3">
        <v>1</v>
      </c>
      <c r="D28" s="3" t="s">
        <v>13</v>
      </c>
      <c r="E28" s="38">
        <v>17.8</v>
      </c>
      <c r="F28" s="32">
        <f t="shared" si="1"/>
        <v>17.8</v>
      </c>
    </row>
    <row r="29" spans="1:6" ht="16.5">
      <c r="A29" s="3" t="s">
        <v>862</v>
      </c>
      <c r="B29" s="3" t="s">
        <v>863</v>
      </c>
      <c r="C29" s="3">
        <v>1</v>
      </c>
      <c r="D29" s="3" t="s">
        <v>296</v>
      </c>
      <c r="E29" s="38">
        <v>68</v>
      </c>
      <c r="F29" s="32">
        <f t="shared" si="1"/>
        <v>68</v>
      </c>
    </row>
    <row r="30" spans="1:6" ht="16.5">
      <c r="A30" s="3" t="s">
        <v>864</v>
      </c>
      <c r="B30" s="3" t="s">
        <v>865</v>
      </c>
      <c r="C30" s="3">
        <v>1</v>
      </c>
      <c r="D30" s="3" t="s">
        <v>13</v>
      </c>
      <c r="E30" s="38">
        <v>81.5</v>
      </c>
      <c r="F30" s="32">
        <f t="shared" si="1"/>
        <v>81.5</v>
      </c>
    </row>
    <row r="31" spans="1:6" ht="16.5">
      <c r="A31" s="3" t="s">
        <v>866</v>
      </c>
      <c r="B31" s="3" t="s">
        <v>867</v>
      </c>
      <c r="C31" s="3">
        <v>1</v>
      </c>
      <c r="D31" s="3" t="s">
        <v>402</v>
      </c>
      <c r="E31" s="38">
        <v>279</v>
      </c>
      <c r="F31" s="32">
        <f t="shared" ref="F31:F37" si="2">C31*E31</f>
        <v>279</v>
      </c>
    </row>
    <row r="32" spans="1:6" ht="16.5">
      <c r="A32" s="3" t="s">
        <v>868</v>
      </c>
      <c r="B32" s="3" t="s">
        <v>869</v>
      </c>
      <c r="C32" s="3">
        <v>1</v>
      </c>
      <c r="D32" s="3" t="s">
        <v>592</v>
      </c>
      <c r="E32" s="38">
        <v>0</v>
      </c>
      <c r="F32" s="32">
        <f t="shared" si="2"/>
        <v>0</v>
      </c>
    </row>
    <row r="33" spans="1:6" ht="16.5">
      <c r="A33" s="3" t="s">
        <v>870</v>
      </c>
      <c r="B33" s="3">
        <v>30010</v>
      </c>
      <c r="C33" s="3">
        <v>6</v>
      </c>
      <c r="D33" s="3" t="s">
        <v>183</v>
      </c>
      <c r="E33" s="38">
        <v>12.5</v>
      </c>
      <c r="F33" s="32">
        <f t="shared" si="2"/>
        <v>75</v>
      </c>
    </row>
    <row r="34" spans="1:6" ht="16.5">
      <c r="A34" s="82" t="s">
        <v>1090</v>
      </c>
      <c r="B34" s="82" t="s">
        <v>1091</v>
      </c>
      <c r="C34" s="92">
        <v>1</v>
      </c>
      <c r="D34" s="92" t="s">
        <v>296</v>
      </c>
      <c r="E34" s="38">
        <v>44.7</v>
      </c>
      <c r="F34" s="32">
        <f t="shared" si="2"/>
        <v>44.7</v>
      </c>
    </row>
    <row r="35" spans="1:6" ht="16.5">
      <c r="A35" s="3" t="s">
        <v>871</v>
      </c>
      <c r="B35" s="3" t="s">
        <v>872</v>
      </c>
      <c r="C35" s="3">
        <v>1</v>
      </c>
      <c r="D35" s="3" t="s">
        <v>13</v>
      </c>
      <c r="E35" s="38">
        <v>17.2</v>
      </c>
      <c r="F35" s="32">
        <f t="shared" si="2"/>
        <v>17.2</v>
      </c>
    </row>
    <row r="36" spans="1:6" ht="16.5">
      <c r="A36" s="3" t="s">
        <v>873</v>
      </c>
      <c r="B36" s="3" t="s">
        <v>874</v>
      </c>
      <c r="C36" s="3">
        <v>1</v>
      </c>
      <c r="D36" s="3" t="s">
        <v>364</v>
      </c>
      <c r="E36" s="38">
        <v>17.899999999999999</v>
      </c>
      <c r="F36" s="32">
        <f t="shared" si="2"/>
        <v>17.899999999999999</v>
      </c>
    </row>
    <row r="37" spans="1:6" ht="16.5">
      <c r="A37" s="3" t="s">
        <v>875</v>
      </c>
      <c r="B37" s="3" t="s">
        <v>876</v>
      </c>
      <c r="C37" s="33">
        <v>1</v>
      </c>
      <c r="D37" s="3" t="s">
        <v>364</v>
      </c>
      <c r="E37" s="97">
        <v>10.7</v>
      </c>
      <c r="F37" s="32">
        <f t="shared" si="2"/>
        <v>10.7</v>
      </c>
    </row>
    <row r="38" spans="1:6" ht="16.5">
      <c r="A38" s="3" t="s">
        <v>877</v>
      </c>
      <c r="B38" s="3" t="s">
        <v>878</v>
      </c>
      <c r="C38" s="3">
        <v>1</v>
      </c>
      <c r="D38" s="3" t="s">
        <v>13</v>
      </c>
      <c r="E38" s="38">
        <v>17.899999999999999</v>
      </c>
      <c r="F38" s="32">
        <f t="shared" ref="F38:F54" si="3">C38*E38</f>
        <v>17.899999999999999</v>
      </c>
    </row>
    <row r="39" spans="1:6" ht="16.5">
      <c r="A39" s="3" t="s">
        <v>879</v>
      </c>
      <c r="B39" s="3" t="s">
        <v>880</v>
      </c>
      <c r="C39" s="3">
        <v>1</v>
      </c>
      <c r="D39" s="3" t="s">
        <v>9</v>
      </c>
      <c r="E39" s="38">
        <v>20</v>
      </c>
      <c r="F39" s="32">
        <f t="shared" si="3"/>
        <v>20</v>
      </c>
    </row>
    <row r="40" spans="1:6" ht="16.5">
      <c r="A40" s="3" t="s">
        <v>881</v>
      </c>
      <c r="B40" s="3" t="s">
        <v>882</v>
      </c>
      <c r="C40" s="3">
        <v>1</v>
      </c>
      <c r="D40" s="3" t="s">
        <v>883</v>
      </c>
      <c r="E40" s="38">
        <v>200</v>
      </c>
      <c r="F40" s="32">
        <f t="shared" si="3"/>
        <v>200</v>
      </c>
    </row>
    <row r="41" spans="1:6" ht="16.5">
      <c r="A41" s="3" t="s">
        <v>884</v>
      </c>
      <c r="B41" s="3" t="s">
        <v>885</v>
      </c>
      <c r="C41" s="3">
        <v>1</v>
      </c>
      <c r="D41" s="3" t="s">
        <v>519</v>
      </c>
      <c r="E41" s="38">
        <v>8.6</v>
      </c>
      <c r="F41" s="32">
        <f t="shared" si="3"/>
        <v>8.6</v>
      </c>
    </row>
    <row r="42" spans="1:6" ht="16.5">
      <c r="A42" s="82" t="s">
        <v>1134</v>
      </c>
      <c r="B42" s="82" t="s">
        <v>1135</v>
      </c>
      <c r="C42" s="92">
        <v>2</v>
      </c>
      <c r="D42" s="82" t="s">
        <v>1136</v>
      </c>
      <c r="E42" s="38">
        <v>8.8000000000000007</v>
      </c>
      <c r="F42" s="32">
        <f t="shared" si="3"/>
        <v>17.600000000000001</v>
      </c>
    </row>
    <row r="43" spans="1:6" ht="16.5">
      <c r="A43" s="3" t="s">
        <v>886</v>
      </c>
      <c r="B43" s="3" t="s">
        <v>887</v>
      </c>
      <c r="C43" s="3">
        <v>7</v>
      </c>
      <c r="D43" s="3" t="s">
        <v>519</v>
      </c>
      <c r="E43" s="38">
        <v>9.4</v>
      </c>
      <c r="F43" s="32">
        <f t="shared" si="3"/>
        <v>65.8</v>
      </c>
    </row>
    <row r="44" spans="1:6" ht="16.5">
      <c r="A44" s="3" t="s">
        <v>888</v>
      </c>
      <c r="B44" s="3" t="s">
        <v>889</v>
      </c>
      <c r="C44" s="3">
        <v>4</v>
      </c>
      <c r="D44" s="3" t="s">
        <v>519</v>
      </c>
      <c r="E44" s="38">
        <v>9.5</v>
      </c>
      <c r="F44" s="32">
        <f t="shared" si="3"/>
        <v>38</v>
      </c>
    </row>
    <row r="45" spans="1:6" ht="16.5">
      <c r="A45" s="82" t="s">
        <v>1079</v>
      </c>
      <c r="B45" s="82" t="s">
        <v>1080</v>
      </c>
      <c r="C45" s="92">
        <v>3</v>
      </c>
      <c r="D45" s="92" t="s">
        <v>519</v>
      </c>
      <c r="E45" s="98">
        <f>19/3</f>
        <v>6.333333333333333</v>
      </c>
      <c r="F45" s="32">
        <f t="shared" si="3"/>
        <v>19</v>
      </c>
    </row>
    <row r="46" spans="1:6" ht="16.5">
      <c r="A46" s="82" t="s">
        <v>1082</v>
      </c>
      <c r="B46" s="82" t="s">
        <v>1081</v>
      </c>
      <c r="C46" s="92">
        <v>4</v>
      </c>
      <c r="D46" s="92" t="s">
        <v>519</v>
      </c>
      <c r="E46" s="98">
        <f>27/4</f>
        <v>6.75</v>
      </c>
      <c r="F46" s="32">
        <f t="shared" si="3"/>
        <v>27</v>
      </c>
    </row>
    <row r="47" spans="1:6" ht="16.5">
      <c r="A47" s="3" t="s">
        <v>890</v>
      </c>
      <c r="B47" s="3" t="s">
        <v>891</v>
      </c>
      <c r="C47" s="3">
        <v>2</v>
      </c>
      <c r="D47" s="3" t="s">
        <v>296</v>
      </c>
      <c r="E47" s="38">
        <v>13.5</v>
      </c>
      <c r="F47" s="32">
        <f t="shared" si="3"/>
        <v>27</v>
      </c>
    </row>
    <row r="48" spans="1:6" ht="16.5">
      <c r="A48" s="3" t="s">
        <v>892</v>
      </c>
      <c r="B48" s="3" t="s">
        <v>893</v>
      </c>
      <c r="C48" s="3">
        <v>2</v>
      </c>
      <c r="D48" s="3" t="s">
        <v>327</v>
      </c>
      <c r="E48" s="38">
        <v>65</v>
      </c>
      <c r="F48" s="32">
        <f t="shared" si="3"/>
        <v>130</v>
      </c>
    </row>
    <row r="49" spans="1:6" ht="16.5">
      <c r="A49" s="3" t="s">
        <v>894</v>
      </c>
      <c r="B49" s="3" t="s">
        <v>895</v>
      </c>
      <c r="C49" s="3">
        <v>40</v>
      </c>
      <c r="D49" s="3" t="s">
        <v>307</v>
      </c>
      <c r="E49" s="38">
        <v>0.495</v>
      </c>
      <c r="F49" s="32">
        <f t="shared" si="3"/>
        <v>19.8</v>
      </c>
    </row>
    <row r="50" spans="1:6" ht="16.5">
      <c r="A50" s="3" t="s">
        <v>896</v>
      </c>
      <c r="B50" s="3" t="s">
        <v>897</v>
      </c>
      <c r="C50" s="3">
        <v>1</v>
      </c>
      <c r="D50" s="3" t="s">
        <v>13</v>
      </c>
      <c r="E50" s="38">
        <v>27.9</v>
      </c>
      <c r="F50" s="32">
        <f t="shared" si="3"/>
        <v>27.9</v>
      </c>
    </row>
    <row r="51" spans="1:6" ht="16.5">
      <c r="A51" s="3" t="s">
        <v>898</v>
      </c>
      <c r="B51" s="3" t="s">
        <v>899</v>
      </c>
      <c r="C51" s="3">
        <v>2</v>
      </c>
      <c r="D51" s="3" t="s">
        <v>402</v>
      </c>
      <c r="E51" s="38">
        <v>14</v>
      </c>
      <c r="F51" s="32">
        <f t="shared" si="3"/>
        <v>28</v>
      </c>
    </row>
    <row r="52" spans="1:6" ht="16.5">
      <c r="A52" s="3" t="s">
        <v>900</v>
      </c>
      <c r="B52" s="3" t="s">
        <v>901</v>
      </c>
      <c r="C52" s="3">
        <v>2</v>
      </c>
      <c r="D52" s="3" t="s">
        <v>13</v>
      </c>
      <c r="E52" s="38">
        <v>20.2</v>
      </c>
      <c r="F52" s="32">
        <f t="shared" si="3"/>
        <v>40.4</v>
      </c>
    </row>
    <row r="53" spans="1:6" ht="16.5">
      <c r="A53" s="3" t="s">
        <v>902</v>
      </c>
      <c r="B53" s="3" t="s">
        <v>903</v>
      </c>
      <c r="C53" s="3">
        <v>1</v>
      </c>
      <c r="D53" s="3" t="s">
        <v>13</v>
      </c>
      <c r="E53" s="38">
        <v>4</v>
      </c>
      <c r="F53" s="32">
        <f t="shared" si="3"/>
        <v>4</v>
      </c>
    </row>
    <row r="54" spans="1:6" ht="16.5">
      <c r="A54" s="3" t="s">
        <v>904</v>
      </c>
      <c r="B54" s="3" t="s">
        <v>905</v>
      </c>
      <c r="C54" s="3">
        <v>1</v>
      </c>
      <c r="D54" s="3" t="s">
        <v>9</v>
      </c>
      <c r="E54" s="38">
        <v>9</v>
      </c>
      <c r="F54" s="32">
        <f t="shared" si="3"/>
        <v>9</v>
      </c>
    </row>
    <row r="55" spans="1:6" ht="16.5">
      <c r="A55" s="3" t="s">
        <v>906</v>
      </c>
      <c r="B55" s="3" t="s">
        <v>907</v>
      </c>
      <c r="C55" s="3">
        <v>2</v>
      </c>
      <c r="D55" s="3" t="s">
        <v>13</v>
      </c>
      <c r="E55" s="38">
        <v>1.5</v>
      </c>
      <c r="F55" s="32">
        <f t="shared" ref="F55:F68" si="4">C55*E55</f>
        <v>3</v>
      </c>
    </row>
    <row r="56" spans="1:6" ht="16.5">
      <c r="A56" s="82" t="s">
        <v>1116</v>
      </c>
      <c r="B56" s="82" t="s">
        <v>1118</v>
      </c>
      <c r="C56" s="92">
        <v>1</v>
      </c>
      <c r="D56" s="92" t="s">
        <v>327</v>
      </c>
      <c r="E56" s="38">
        <v>4.5999999999999996</v>
      </c>
      <c r="F56" s="32">
        <f t="shared" si="4"/>
        <v>4.5999999999999996</v>
      </c>
    </row>
    <row r="57" spans="1:6" ht="16.5">
      <c r="A57" s="82" t="s">
        <v>1117</v>
      </c>
      <c r="B57" s="82" t="s">
        <v>1118</v>
      </c>
      <c r="C57" s="92">
        <v>1</v>
      </c>
      <c r="D57" s="92" t="s">
        <v>327</v>
      </c>
      <c r="E57" s="38">
        <v>4</v>
      </c>
      <c r="F57" s="32">
        <f t="shared" si="4"/>
        <v>4</v>
      </c>
    </row>
    <row r="58" spans="1:6" ht="16.5">
      <c r="A58" s="3" t="s">
        <v>908</v>
      </c>
      <c r="B58" s="3" t="s">
        <v>909</v>
      </c>
      <c r="C58" s="3">
        <v>2</v>
      </c>
      <c r="D58" s="3" t="s">
        <v>13</v>
      </c>
      <c r="E58" s="38">
        <v>6</v>
      </c>
      <c r="F58" s="32">
        <f t="shared" si="4"/>
        <v>12</v>
      </c>
    </row>
    <row r="59" spans="1:6" ht="16.5">
      <c r="A59" s="3" t="s">
        <v>908</v>
      </c>
      <c r="B59" s="3" t="s">
        <v>910</v>
      </c>
      <c r="C59" s="3">
        <v>1</v>
      </c>
      <c r="D59" s="3" t="s">
        <v>13</v>
      </c>
      <c r="E59" s="38">
        <v>6.5</v>
      </c>
      <c r="F59" s="32">
        <f t="shared" si="4"/>
        <v>6.5</v>
      </c>
    </row>
    <row r="60" spans="1:6" ht="16.5">
      <c r="A60" s="3" t="s">
        <v>911</v>
      </c>
      <c r="B60" s="3" t="s">
        <v>912</v>
      </c>
      <c r="C60" s="3">
        <v>1</v>
      </c>
      <c r="D60" s="3" t="s">
        <v>9</v>
      </c>
      <c r="E60" s="38">
        <v>2.5</v>
      </c>
      <c r="F60" s="32">
        <f t="shared" si="4"/>
        <v>2.5</v>
      </c>
    </row>
    <row r="61" spans="1:6" ht="16.5">
      <c r="A61" s="3" t="s">
        <v>913</v>
      </c>
      <c r="B61" s="3" t="s">
        <v>914</v>
      </c>
      <c r="C61" s="3">
        <v>2</v>
      </c>
      <c r="D61" s="3" t="s">
        <v>9</v>
      </c>
      <c r="E61" s="38">
        <v>1.08</v>
      </c>
      <c r="F61" s="32">
        <f t="shared" si="4"/>
        <v>2.16</v>
      </c>
    </row>
    <row r="62" spans="1:6" ht="16.5">
      <c r="A62" s="3" t="s">
        <v>915</v>
      </c>
      <c r="B62" s="3" t="s">
        <v>916</v>
      </c>
      <c r="C62" s="3">
        <v>1</v>
      </c>
      <c r="D62" s="3" t="s">
        <v>402</v>
      </c>
      <c r="E62" s="38">
        <v>1</v>
      </c>
      <c r="F62" s="32">
        <f t="shared" si="4"/>
        <v>1</v>
      </c>
    </row>
    <row r="63" spans="1:6" ht="16.5">
      <c r="A63" s="3" t="s">
        <v>917</v>
      </c>
      <c r="B63" s="3" t="s">
        <v>918</v>
      </c>
      <c r="C63" s="3">
        <v>1</v>
      </c>
      <c r="D63" s="3" t="s">
        <v>402</v>
      </c>
      <c r="E63" s="38">
        <v>1</v>
      </c>
      <c r="F63" s="32">
        <f t="shared" si="4"/>
        <v>1</v>
      </c>
    </row>
    <row r="64" spans="1:6" ht="16.5">
      <c r="A64" s="3" t="s">
        <v>919</v>
      </c>
      <c r="B64" s="3" t="s">
        <v>920</v>
      </c>
      <c r="C64" s="3">
        <v>1</v>
      </c>
      <c r="D64" s="3" t="s">
        <v>66</v>
      </c>
      <c r="E64" s="38">
        <v>3.6</v>
      </c>
      <c r="F64" s="32">
        <f t="shared" si="4"/>
        <v>3.6</v>
      </c>
    </row>
    <row r="65" spans="1:6" ht="16.5">
      <c r="A65" s="3" t="s">
        <v>921</v>
      </c>
      <c r="B65" s="3" t="s">
        <v>65</v>
      </c>
      <c r="C65" s="3">
        <v>10</v>
      </c>
      <c r="D65" s="3" t="s">
        <v>429</v>
      </c>
      <c r="E65" s="38">
        <v>0.2</v>
      </c>
      <c r="F65" s="32">
        <f t="shared" si="4"/>
        <v>2</v>
      </c>
    </row>
    <row r="66" spans="1:6" ht="16.5">
      <c r="A66" s="3" t="s">
        <v>922</v>
      </c>
      <c r="B66" s="3" t="s">
        <v>923</v>
      </c>
      <c r="C66" s="3">
        <v>2</v>
      </c>
      <c r="D66" s="3" t="s">
        <v>74</v>
      </c>
      <c r="E66" s="38">
        <v>4</v>
      </c>
      <c r="F66" s="32">
        <f t="shared" si="4"/>
        <v>8</v>
      </c>
    </row>
    <row r="67" spans="1:6" ht="16.5">
      <c r="A67" s="3" t="s">
        <v>924</v>
      </c>
      <c r="B67" s="3" t="s">
        <v>925</v>
      </c>
      <c r="C67" s="3">
        <v>1</v>
      </c>
      <c r="D67" s="3" t="s">
        <v>348</v>
      </c>
      <c r="E67" s="38">
        <v>60</v>
      </c>
      <c r="F67" s="32">
        <f t="shared" si="4"/>
        <v>60</v>
      </c>
    </row>
    <row r="68" spans="1:6" ht="16.5">
      <c r="A68" s="3" t="s">
        <v>926</v>
      </c>
      <c r="B68" s="3" t="s">
        <v>927</v>
      </c>
      <c r="C68" s="3">
        <v>1</v>
      </c>
      <c r="D68" s="3" t="s">
        <v>928</v>
      </c>
      <c r="E68" s="38">
        <v>3.1</v>
      </c>
      <c r="F68" s="32">
        <f t="shared" si="4"/>
        <v>3.1</v>
      </c>
    </row>
    <row r="69" spans="1:6" ht="26.25" customHeight="1">
      <c r="A69" s="108" t="s">
        <v>88</v>
      </c>
      <c r="B69" s="108"/>
      <c r="C69" s="117">
        <f>SUM(F2:F68)</f>
        <v>2896.7599999999998</v>
      </c>
      <c r="D69" s="117"/>
      <c r="E69" s="117"/>
      <c r="F69" s="117"/>
    </row>
  </sheetData>
  <mergeCells count="2">
    <mergeCell ref="A69:B69"/>
    <mergeCell ref="C69:F69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1"/>
  <sheetViews>
    <sheetView topLeftCell="A19" zoomScale="120" zoomScaleNormal="120" workbookViewId="0">
      <selection activeCell="J9" sqref="J9"/>
    </sheetView>
  </sheetViews>
  <sheetFormatPr defaultColWidth="9" defaultRowHeight="13.5"/>
  <cols>
    <col min="1" max="1" width="59.125" bestFit="1" customWidth="1"/>
    <col min="4" max="4" width="10.75" customWidth="1"/>
    <col min="5" max="5" width="10.75" style="25" customWidth="1"/>
  </cols>
  <sheetData>
    <row r="1" spans="1:5" ht="16.5">
      <c r="A1" s="4" t="s">
        <v>929</v>
      </c>
      <c r="B1" s="4" t="s">
        <v>930</v>
      </c>
      <c r="C1" s="4" t="s">
        <v>931</v>
      </c>
      <c r="D1" s="4" t="s">
        <v>932</v>
      </c>
      <c r="E1" s="26" t="s">
        <v>933</v>
      </c>
    </row>
    <row r="2" spans="1:5" ht="16.5">
      <c r="A2" s="3" t="s">
        <v>934</v>
      </c>
      <c r="B2" s="3">
        <v>8</v>
      </c>
      <c r="C2" s="3">
        <v>648</v>
      </c>
      <c r="D2" s="3">
        <v>350</v>
      </c>
      <c r="E2" s="27">
        <v>79.099999999999994</v>
      </c>
    </row>
    <row r="3" spans="1:5" ht="16.5">
      <c r="A3" s="3" t="s">
        <v>935</v>
      </c>
      <c r="B3" s="3">
        <v>8</v>
      </c>
      <c r="C3" s="3">
        <v>30</v>
      </c>
      <c r="D3" s="3">
        <v>39.799999999999997</v>
      </c>
      <c r="E3" s="27">
        <v>9.8000000000000007</v>
      </c>
    </row>
    <row r="4" spans="1:5" ht="16.5">
      <c r="A4" s="3" t="s">
        <v>936</v>
      </c>
      <c r="B4" s="3">
        <v>8</v>
      </c>
      <c r="C4" s="3">
        <v>192</v>
      </c>
      <c r="D4" s="3">
        <v>140</v>
      </c>
      <c r="E4" s="27">
        <v>31.1</v>
      </c>
    </row>
    <row r="5" spans="1:5" ht="16.5">
      <c r="A5" s="82" t="s">
        <v>1078</v>
      </c>
      <c r="B5" s="92">
        <v>8</v>
      </c>
      <c r="C5" s="92">
        <v>123</v>
      </c>
      <c r="D5" s="92">
        <v>78</v>
      </c>
      <c r="E5" s="27">
        <v>31.4</v>
      </c>
    </row>
    <row r="6" spans="1:5" ht="16.5">
      <c r="A6" s="3" t="s">
        <v>937</v>
      </c>
      <c r="B6" s="3">
        <v>12</v>
      </c>
      <c r="C6" s="3">
        <v>348</v>
      </c>
      <c r="D6" s="3">
        <v>218</v>
      </c>
      <c r="E6" s="27">
        <v>46</v>
      </c>
    </row>
    <row r="7" spans="1:5" ht="16.5">
      <c r="A7" s="3" t="s">
        <v>938</v>
      </c>
      <c r="B7" s="3">
        <v>12</v>
      </c>
      <c r="C7" s="3">
        <v>540</v>
      </c>
      <c r="D7" s="3">
        <v>298</v>
      </c>
      <c r="E7" s="27">
        <v>50.4</v>
      </c>
    </row>
    <row r="8" spans="1:5" ht="16.5">
      <c r="A8" s="3" t="s">
        <v>939</v>
      </c>
      <c r="B8" s="3">
        <v>12</v>
      </c>
      <c r="C8" s="3">
        <v>255</v>
      </c>
      <c r="D8" s="3">
        <v>158</v>
      </c>
      <c r="E8" s="27">
        <v>45.2</v>
      </c>
    </row>
    <row r="9" spans="1:5" ht="16.5">
      <c r="A9" s="3" t="s">
        <v>940</v>
      </c>
      <c r="B9" s="3">
        <v>16</v>
      </c>
      <c r="C9" s="3">
        <v>352</v>
      </c>
      <c r="D9" s="3">
        <v>118</v>
      </c>
      <c r="E9" s="26">
        <v>35.1</v>
      </c>
    </row>
    <row r="10" spans="1:5" ht="16.5">
      <c r="A10" s="3" t="s">
        <v>941</v>
      </c>
      <c r="B10" s="3">
        <v>16</v>
      </c>
      <c r="C10" s="3">
        <v>352</v>
      </c>
      <c r="D10" s="3">
        <v>118</v>
      </c>
      <c r="E10" s="27">
        <v>28.2</v>
      </c>
    </row>
    <row r="11" spans="1:5" ht="16.5">
      <c r="A11" s="82" t="s">
        <v>1071</v>
      </c>
      <c r="B11" s="92">
        <v>16</v>
      </c>
      <c r="C11" s="92">
        <v>352</v>
      </c>
      <c r="D11" s="92">
        <v>118</v>
      </c>
      <c r="E11" s="27">
        <v>38.799999999999997</v>
      </c>
    </row>
    <row r="12" spans="1:5" ht="16.5">
      <c r="A12" s="3" t="s">
        <v>942</v>
      </c>
      <c r="B12" s="3">
        <v>16</v>
      </c>
      <c r="C12" s="3">
        <v>304</v>
      </c>
      <c r="D12" s="3">
        <v>138</v>
      </c>
      <c r="E12" s="27">
        <v>23</v>
      </c>
    </row>
    <row r="13" spans="1:5" ht="16.5">
      <c r="A13" s="3" t="s">
        <v>943</v>
      </c>
      <c r="B13" s="3">
        <v>16</v>
      </c>
      <c r="C13" s="3">
        <v>304</v>
      </c>
      <c r="D13" s="3">
        <v>138</v>
      </c>
      <c r="E13" s="27">
        <v>23</v>
      </c>
    </row>
    <row r="14" spans="1:5" ht="16.5">
      <c r="A14" s="3" t="s">
        <v>944</v>
      </c>
      <c r="B14" s="3">
        <v>16</v>
      </c>
      <c r="C14" s="3">
        <v>304</v>
      </c>
      <c r="D14" s="3">
        <v>138</v>
      </c>
      <c r="E14" s="27">
        <v>45.1</v>
      </c>
    </row>
    <row r="15" spans="1:5" ht="16.5">
      <c r="A15" s="82" t="s">
        <v>1072</v>
      </c>
      <c r="B15" s="92">
        <v>16</v>
      </c>
      <c r="C15" s="92">
        <v>320</v>
      </c>
      <c r="D15" s="92">
        <v>139</v>
      </c>
      <c r="E15" s="27">
        <v>45</v>
      </c>
    </row>
    <row r="16" spans="1:5" ht="16.5">
      <c r="A16" s="3" t="s">
        <v>945</v>
      </c>
      <c r="B16" s="3">
        <v>16</v>
      </c>
      <c r="C16" s="3">
        <v>498</v>
      </c>
      <c r="D16" s="3">
        <v>238</v>
      </c>
      <c r="E16" s="27">
        <v>44.4</v>
      </c>
    </row>
    <row r="17" spans="1:5" ht="16.5">
      <c r="A17" s="3" t="s">
        <v>946</v>
      </c>
      <c r="B17" s="3">
        <v>16</v>
      </c>
      <c r="C17" s="3">
        <v>503</v>
      </c>
      <c r="D17" s="3">
        <v>168</v>
      </c>
      <c r="E17" s="27">
        <v>42.9</v>
      </c>
    </row>
    <row r="18" spans="1:5" ht="16.5">
      <c r="A18" s="3" t="s">
        <v>947</v>
      </c>
      <c r="B18" s="3">
        <v>16</v>
      </c>
      <c r="C18" s="3">
        <v>728</v>
      </c>
      <c r="D18" s="3">
        <v>498</v>
      </c>
      <c r="E18" s="27">
        <v>135</v>
      </c>
    </row>
    <row r="19" spans="1:5" ht="16.5">
      <c r="A19" s="3" t="s">
        <v>948</v>
      </c>
      <c r="B19" s="3">
        <v>16</v>
      </c>
      <c r="C19" s="3">
        <v>473</v>
      </c>
      <c r="D19" s="3">
        <v>380</v>
      </c>
      <c r="E19" s="27">
        <v>72</v>
      </c>
    </row>
    <row r="20" spans="1:5" ht="16.5">
      <c r="A20" s="3" t="s">
        <v>949</v>
      </c>
      <c r="B20" s="3">
        <v>16</v>
      </c>
      <c r="C20" s="3">
        <v>1056</v>
      </c>
      <c r="D20" s="3">
        <v>396</v>
      </c>
      <c r="E20" s="27">
        <v>132</v>
      </c>
    </row>
    <row r="21" spans="1:5" ht="16.5">
      <c r="A21" s="82" t="s">
        <v>1074</v>
      </c>
      <c r="B21" s="92">
        <v>16</v>
      </c>
      <c r="C21" s="92">
        <v>89</v>
      </c>
      <c r="D21" s="92">
        <v>32</v>
      </c>
      <c r="E21" s="27">
        <v>11.9</v>
      </c>
    </row>
    <row r="22" spans="1:5" ht="16.5">
      <c r="A22" s="82" t="s">
        <v>1075</v>
      </c>
      <c r="B22" s="92">
        <v>16</v>
      </c>
      <c r="C22" s="92">
        <v>94</v>
      </c>
      <c r="D22" s="92">
        <v>32</v>
      </c>
      <c r="E22" s="27">
        <v>11.9</v>
      </c>
    </row>
    <row r="23" spans="1:5" ht="16.5">
      <c r="A23" s="82" t="s">
        <v>1076</v>
      </c>
      <c r="B23" s="92">
        <v>16</v>
      </c>
      <c r="C23" s="92">
        <v>95</v>
      </c>
      <c r="D23" s="92">
        <v>32</v>
      </c>
      <c r="E23" s="27">
        <v>11.9</v>
      </c>
    </row>
    <row r="24" spans="1:5" ht="16.5">
      <c r="A24" s="3" t="s">
        <v>950</v>
      </c>
      <c r="B24" s="3">
        <v>16</v>
      </c>
      <c r="C24" s="3">
        <v>395</v>
      </c>
      <c r="D24" s="3">
        <v>128</v>
      </c>
      <c r="E24" s="27">
        <v>29.1</v>
      </c>
    </row>
    <row r="25" spans="1:5" ht="16.5">
      <c r="A25" s="3" t="s">
        <v>951</v>
      </c>
      <c r="B25" s="3">
        <v>16</v>
      </c>
      <c r="C25" s="3">
        <v>48</v>
      </c>
      <c r="D25" s="3">
        <v>19.8</v>
      </c>
      <c r="E25" s="27">
        <v>7.4</v>
      </c>
    </row>
    <row r="26" spans="1:5" ht="16.5">
      <c r="A26" s="3" t="s">
        <v>952</v>
      </c>
      <c r="B26" s="3">
        <v>16</v>
      </c>
      <c r="C26" s="3">
        <v>48</v>
      </c>
      <c r="D26" s="3">
        <v>19.8</v>
      </c>
      <c r="E26" s="27">
        <v>7.4</v>
      </c>
    </row>
    <row r="27" spans="1:5" ht="16.5">
      <c r="A27" s="3" t="s">
        <v>953</v>
      </c>
      <c r="B27" s="3">
        <v>16</v>
      </c>
      <c r="C27" s="3">
        <v>29</v>
      </c>
      <c r="D27" s="3">
        <v>98</v>
      </c>
      <c r="E27" s="27">
        <v>30.4</v>
      </c>
    </row>
    <row r="28" spans="1:5" ht="16.5">
      <c r="A28" s="3" t="s">
        <v>954</v>
      </c>
      <c r="B28" s="3">
        <v>16</v>
      </c>
      <c r="C28" s="3">
        <v>30</v>
      </c>
      <c r="D28" s="3">
        <v>98</v>
      </c>
      <c r="E28" s="27">
        <v>29.4</v>
      </c>
    </row>
    <row r="29" spans="1:5" ht="16.5">
      <c r="A29" s="3" t="s">
        <v>955</v>
      </c>
      <c r="B29" s="3">
        <v>16</v>
      </c>
      <c r="C29" s="3">
        <v>400</v>
      </c>
      <c r="D29" s="3">
        <v>95</v>
      </c>
      <c r="E29" s="27">
        <v>26.9</v>
      </c>
    </row>
    <row r="30" spans="1:5" ht="16.5">
      <c r="A30" s="3" t="s">
        <v>956</v>
      </c>
      <c r="B30" s="3">
        <v>16</v>
      </c>
      <c r="C30" s="3">
        <v>312</v>
      </c>
      <c r="D30" s="3">
        <v>89</v>
      </c>
      <c r="E30" s="27">
        <v>24</v>
      </c>
    </row>
    <row r="31" spans="1:5" ht="16.5">
      <c r="A31" s="3" t="s">
        <v>957</v>
      </c>
      <c r="B31" s="3">
        <v>16</v>
      </c>
      <c r="C31" s="3">
        <v>192</v>
      </c>
      <c r="D31" s="3">
        <v>59.8</v>
      </c>
      <c r="E31" s="27">
        <v>21.9</v>
      </c>
    </row>
    <row r="32" spans="1:5" ht="16.5">
      <c r="A32" s="3" t="s">
        <v>958</v>
      </c>
      <c r="B32" s="3">
        <v>40</v>
      </c>
      <c r="C32" s="3">
        <v>488</v>
      </c>
      <c r="D32" s="3">
        <v>78</v>
      </c>
      <c r="E32" s="27">
        <v>16</v>
      </c>
    </row>
    <row r="33" spans="1:5" ht="16.5">
      <c r="A33" s="82" t="s">
        <v>1077</v>
      </c>
      <c r="B33" s="92">
        <v>8</v>
      </c>
      <c r="C33" s="92">
        <v>188</v>
      </c>
      <c r="D33" s="92">
        <v>60</v>
      </c>
      <c r="E33" s="27">
        <v>14.2</v>
      </c>
    </row>
    <row r="34" spans="1:5" ht="16.5">
      <c r="A34" s="3" t="s">
        <v>959</v>
      </c>
      <c r="B34" s="3">
        <v>12</v>
      </c>
      <c r="C34" s="3">
        <v>345</v>
      </c>
      <c r="D34" s="3">
        <v>130</v>
      </c>
      <c r="E34" s="27">
        <v>27.8</v>
      </c>
    </row>
    <row r="35" spans="1:5" ht="16.5">
      <c r="A35" s="82" t="s">
        <v>1140</v>
      </c>
      <c r="B35" s="95">
        <v>16</v>
      </c>
      <c r="C35" s="95">
        <v>416</v>
      </c>
      <c r="D35" s="95">
        <v>128</v>
      </c>
      <c r="E35" s="27">
        <v>19.600000000000001</v>
      </c>
    </row>
    <row r="36" spans="1:5" ht="16.5">
      <c r="A36" s="82" t="s">
        <v>1141</v>
      </c>
      <c r="B36" s="95">
        <v>16</v>
      </c>
      <c r="C36" s="95">
        <v>517</v>
      </c>
      <c r="D36" s="95">
        <v>78</v>
      </c>
      <c r="E36" s="27">
        <v>10.7</v>
      </c>
    </row>
    <row r="37" spans="1:5" ht="16.5">
      <c r="A37" s="3" t="s">
        <v>960</v>
      </c>
      <c r="B37" s="3">
        <v>16</v>
      </c>
      <c r="C37" s="3">
        <v>400</v>
      </c>
      <c r="D37" s="3">
        <v>276</v>
      </c>
      <c r="E37" s="27">
        <v>45.1</v>
      </c>
    </row>
    <row r="38" spans="1:5" ht="16.5">
      <c r="A38" s="3" t="s">
        <v>961</v>
      </c>
      <c r="B38" s="3">
        <v>16</v>
      </c>
      <c r="C38" s="3" t="s">
        <v>65</v>
      </c>
      <c r="D38" s="3">
        <v>1379.4</v>
      </c>
      <c r="E38" s="27">
        <v>155.4</v>
      </c>
    </row>
    <row r="39" spans="1:5" ht="16.5">
      <c r="A39" s="82" t="s">
        <v>1073</v>
      </c>
      <c r="B39" s="3">
        <v>16</v>
      </c>
      <c r="C39" s="3">
        <v>3104</v>
      </c>
      <c r="D39" s="3">
        <v>498</v>
      </c>
      <c r="E39" s="27">
        <v>22.9</v>
      </c>
    </row>
    <row r="40" spans="1:5" ht="33" customHeight="1">
      <c r="A40" s="3" t="s">
        <v>88</v>
      </c>
      <c r="B40" s="170" t="s">
        <v>962</v>
      </c>
      <c r="C40" s="28">
        <f>E40/D40*10</f>
        <v>2.0576143119062178</v>
      </c>
      <c r="D40" s="3">
        <f>SUM(D2:D39)</f>
        <v>7199.6</v>
      </c>
      <c r="E40" s="29">
        <f>SUM(E2:E39)</f>
        <v>1481.4000000000005</v>
      </c>
    </row>
    <row r="41" spans="1:5" ht="30">
      <c r="A41" s="3" t="s">
        <v>963</v>
      </c>
      <c r="B41" s="171"/>
      <c r="C41" s="28">
        <f>E41/D41*10</f>
        <v>2.5497828050406439</v>
      </c>
      <c r="D41" s="3">
        <f>SUM(D2:D32)</f>
        <v>4650.2000000000007</v>
      </c>
      <c r="E41" s="3">
        <f>SUM(E2:E32)</f>
        <v>1185.7000000000005</v>
      </c>
    </row>
  </sheetData>
  <mergeCells count="1">
    <mergeCell ref="B40:B41"/>
  </mergeCells>
  <phoneticPr fontId="34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J10" sqref="J10"/>
    </sheetView>
  </sheetViews>
  <sheetFormatPr defaultColWidth="9" defaultRowHeight="13.5"/>
  <cols>
    <col min="1" max="1" width="18.75" style="16" customWidth="1"/>
    <col min="2" max="2" width="18.75" style="20" customWidth="1"/>
    <col min="3" max="4" width="18.75" customWidth="1"/>
  </cols>
  <sheetData>
    <row r="1" spans="1:4" ht="28.5" customHeight="1">
      <c r="A1" s="21" t="s">
        <v>964</v>
      </c>
      <c r="B1" s="22">
        <f>水电!C117</f>
        <v>6173.7056788899899</v>
      </c>
      <c r="C1" s="21" t="s">
        <v>965</v>
      </c>
      <c r="D1" s="22">
        <f>肌理壁膜!E50</f>
        <v>15150</v>
      </c>
    </row>
    <row r="2" spans="1:4" ht="28.5" customHeight="1">
      <c r="A2" s="21" t="s">
        <v>178</v>
      </c>
      <c r="B2" s="22">
        <f>灯具!G20</f>
        <v>2349.4</v>
      </c>
      <c r="C2" s="21" t="s">
        <v>966</v>
      </c>
      <c r="D2" s="22">
        <f>客厅房间软装!C14+客厅房间软装!C70</f>
        <v>34934.088514176095</v>
      </c>
    </row>
    <row r="3" spans="1:4" ht="28.5" customHeight="1">
      <c r="A3" s="21" t="s">
        <v>967</v>
      </c>
      <c r="B3" s="22">
        <f>泥工!G40</f>
        <v>38541</v>
      </c>
      <c r="C3" s="21" t="s">
        <v>968</v>
      </c>
      <c r="D3" s="22">
        <f>卫生间阳台软装!D47</f>
        <v>23145.878725099599</v>
      </c>
    </row>
    <row r="4" spans="1:4" s="19" customFormat="1" ht="28.5" customHeight="1">
      <c r="A4" s="21" t="s">
        <v>969</v>
      </c>
      <c r="B4" s="22">
        <f>吊顶!C11</f>
        <v>2003.5</v>
      </c>
      <c r="C4" s="21" t="s">
        <v>970</v>
      </c>
      <c r="D4" s="22">
        <f>厨房软装!C46</f>
        <v>17316.989000000001</v>
      </c>
    </row>
    <row r="5" spans="1:4" ht="28.5" customHeight="1">
      <c r="A5" s="21" t="s">
        <v>971</v>
      </c>
      <c r="B5" s="22">
        <f>木工!C70</f>
        <v>29374.85</v>
      </c>
      <c r="C5" s="21" t="s">
        <v>972</v>
      </c>
      <c r="D5" s="22">
        <f>其他用具!C69</f>
        <v>2896.7599999999998</v>
      </c>
    </row>
    <row r="6" spans="1:4" ht="28.5" customHeight="1">
      <c r="A6" s="21" t="s">
        <v>973</v>
      </c>
      <c r="B6" s="22">
        <f>门窗!D25</f>
        <v>25290</v>
      </c>
      <c r="C6" s="21" t="s">
        <v>974</v>
      </c>
      <c r="D6" s="22">
        <f>图书!E40</f>
        <v>1481.4000000000005</v>
      </c>
    </row>
    <row r="7" spans="1:4" s="19" customFormat="1" ht="28.5" customHeight="1">
      <c r="A7" s="21" t="s">
        <v>975</v>
      </c>
      <c r="B7" s="22">
        <f>油漆!C37</f>
        <v>16043.2</v>
      </c>
      <c r="C7" s="23" t="s">
        <v>88</v>
      </c>
      <c r="D7" s="24">
        <f>SUM(B1:B7,D1:D6)</f>
        <v>214700.7719181657</v>
      </c>
    </row>
    <row r="8" spans="1:4" s="19" customFormat="1"/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E27" sqref="E27"/>
    </sheetView>
  </sheetViews>
  <sheetFormatPr defaultColWidth="9" defaultRowHeight="13.5"/>
  <cols>
    <col min="1" max="1" width="27.625" customWidth="1"/>
    <col min="2" max="2" width="29.75" customWidth="1"/>
    <col min="5" max="5" width="11.25" customWidth="1"/>
  </cols>
  <sheetData>
    <row r="1" spans="1:7" ht="16.5">
      <c r="A1" s="4" t="s">
        <v>1</v>
      </c>
      <c r="B1" s="4" t="s">
        <v>2</v>
      </c>
      <c r="C1" s="4" t="s">
        <v>3</v>
      </c>
      <c r="D1" s="4" t="s">
        <v>4</v>
      </c>
      <c r="E1" s="4" t="s">
        <v>976</v>
      </c>
      <c r="F1" s="4" t="s">
        <v>5</v>
      </c>
      <c r="G1" s="4" t="s">
        <v>88</v>
      </c>
    </row>
    <row r="2" spans="1:7" ht="16.5">
      <c r="A2" s="4" t="s">
        <v>123</v>
      </c>
      <c r="B2" s="4" t="s">
        <v>124</v>
      </c>
      <c r="C2" s="4">
        <v>13</v>
      </c>
      <c r="D2" s="4" t="s">
        <v>78</v>
      </c>
      <c r="E2" s="12">
        <f>13.8/6</f>
        <v>2.2999999999999998</v>
      </c>
      <c r="F2" s="12">
        <v>2.0499999999999998</v>
      </c>
      <c r="G2" s="4">
        <f t="shared" ref="G2:G8" si="0">C2*F2</f>
        <v>26.65</v>
      </c>
    </row>
    <row r="3" spans="1:7" ht="16.5">
      <c r="A3" s="4" t="s">
        <v>141</v>
      </c>
      <c r="B3" s="4" t="s">
        <v>142</v>
      </c>
      <c r="C3" s="17">
        <v>9</v>
      </c>
      <c r="D3" s="4" t="s">
        <v>13</v>
      </c>
      <c r="E3" s="12">
        <v>8.1</v>
      </c>
      <c r="F3" s="12">
        <v>3.3</v>
      </c>
      <c r="G3" s="4">
        <f t="shared" si="0"/>
        <v>29.7</v>
      </c>
    </row>
    <row r="4" spans="1:7" ht="16.5">
      <c r="A4" s="4" t="s">
        <v>169</v>
      </c>
      <c r="B4" s="4" t="s">
        <v>170</v>
      </c>
      <c r="C4" s="17">
        <v>6</v>
      </c>
      <c r="D4" s="4" t="s">
        <v>13</v>
      </c>
      <c r="E4" s="12">
        <v>12.7</v>
      </c>
      <c r="F4" s="12">
        <v>5.6</v>
      </c>
      <c r="G4" s="4">
        <f t="shared" si="0"/>
        <v>33.6</v>
      </c>
    </row>
    <row r="5" spans="1:7" ht="16.5">
      <c r="A5" s="4" t="s">
        <v>171</v>
      </c>
      <c r="B5" s="4" t="s">
        <v>172</v>
      </c>
      <c r="C5" s="17">
        <v>1</v>
      </c>
      <c r="D5" s="4" t="s">
        <v>13</v>
      </c>
      <c r="E5" s="12">
        <v>15.6</v>
      </c>
      <c r="F5" s="12">
        <v>6.8</v>
      </c>
      <c r="G5" s="4">
        <f t="shared" si="0"/>
        <v>6.8</v>
      </c>
    </row>
    <row r="6" spans="1:7" ht="16.5">
      <c r="A6" s="4" t="s">
        <v>157</v>
      </c>
      <c r="B6" s="4" t="s">
        <v>158</v>
      </c>
      <c r="C6" s="18">
        <v>2</v>
      </c>
      <c r="D6" s="4" t="s">
        <v>13</v>
      </c>
      <c r="E6" s="12">
        <v>13.5</v>
      </c>
      <c r="F6" s="12">
        <v>5.6</v>
      </c>
      <c r="G6" s="4">
        <f t="shared" si="0"/>
        <v>11.2</v>
      </c>
    </row>
    <row r="7" spans="1:7" ht="16.5">
      <c r="A7" s="3" t="s">
        <v>358</v>
      </c>
      <c r="B7" s="3" t="s">
        <v>359</v>
      </c>
      <c r="C7" s="3">
        <v>4</v>
      </c>
      <c r="D7" s="3" t="s">
        <v>13</v>
      </c>
      <c r="E7" s="3">
        <v>4.8</v>
      </c>
      <c r="F7" s="3">
        <v>4.3</v>
      </c>
      <c r="G7" s="4">
        <f t="shared" si="0"/>
        <v>17.2</v>
      </c>
    </row>
    <row r="8" spans="1:7" s="16" customFormat="1" ht="16.5">
      <c r="A8" s="4" t="s">
        <v>977</v>
      </c>
      <c r="B8" s="4" t="s">
        <v>978</v>
      </c>
      <c r="C8" s="4">
        <v>2</v>
      </c>
      <c r="D8" s="4" t="s">
        <v>13</v>
      </c>
      <c r="E8" s="4">
        <v>12.9</v>
      </c>
      <c r="F8" s="4">
        <v>0.9</v>
      </c>
      <c r="G8" s="4">
        <f t="shared" si="0"/>
        <v>1.8</v>
      </c>
    </row>
    <row r="9" spans="1:7" ht="16.5">
      <c r="A9" s="7" t="s">
        <v>979</v>
      </c>
      <c r="B9" s="7" t="s">
        <v>980</v>
      </c>
      <c r="C9" s="4">
        <v>4</v>
      </c>
      <c r="D9" s="4" t="s">
        <v>13</v>
      </c>
      <c r="E9" s="4">
        <v>4.5</v>
      </c>
      <c r="F9" s="4">
        <v>0</v>
      </c>
      <c r="G9" s="4">
        <v>0</v>
      </c>
    </row>
    <row r="10" spans="1:7" s="16" customFormat="1" ht="16.5">
      <c r="A10" s="3" t="s">
        <v>848</v>
      </c>
      <c r="B10" s="3">
        <v>9002</v>
      </c>
      <c r="C10" s="3">
        <v>20</v>
      </c>
      <c r="D10" s="4" t="s">
        <v>78</v>
      </c>
      <c r="E10" s="4">
        <v>2.4</v>
      </c>
      <c r="F10" s="4">
        <v>1.6</v>
      </c>
      <c r="G10" s="4">
        <f>C10*F10</f>
        <v>32</v>
      </c>
    </row>
  </sheetData>
  <phoneticPr fontId="34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3"/>
  <sheetViews>
    <sheetView topLeftCell="A3" zoomScale="85" zoomScaleNormal="85" workbookViewId="0">
      <selection activeCell="I36" sqref="I36"/>
    </sheetView>
  </sheetViews>
  <sheetFormatPr defaultColWidth="9" defaultRowHeight="13.5"/>
  <cols>
    <col min="1" max="1" width="7" style="1" customWidth="1"/>
    <col min="2" max="2" width="23.75" customWidth="1"/>
    <col min="3" max="3" width="13.375" customWidth="1"/>
    <col min="4" max="4" width="31.125" customWidth="1"/>
    <col min="5" max="5" width="6.25" customWidth="1"/>
    <col min="6" max="6" width="5.5" customWidth="1"/>
    <col min="7" max="8" width="8.5" customWidth="1"/>
    <col min="9" max="9" width="27.875" customWidth="1"/>
    <col min="10" max="10" width="116" customWidth="1"/>
  </cols>
  <sheetData>
    <row r="1" spans="1:10" ht="15" customHeight="1">
      <c r="A1" s="2" t="s">
        <v>438</v>
      </c>
      <c r="B1" s="152" t="s">
        <v>1</v>
      </c>
      <c r="C1" s="152"/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2" t="s">
        <v>981</v>
      </c>
      <c r="J1" s="3" t="s">
        <v>982</v>
      </c>
    </row>
    <row r="2" spans="1:10" ht="15" customHeight="1">
      <c r="A2" s="2">
        <v>1</v>
      </c>
      <c r="B2" s="153" t="s">
        <v>684</v>
      </c>
      <c r="C2" s="153"/>
      <c r="D2" s="4" t="s">
        <v>685</v>
      </c>
      <c r="E2" s="4">
        <v>1</v>
      </c>
      <c r="F2" s="4" t="s">
        <v>296</v>
      </c>
      <c r="G2" s="4">
        <f>898+127.5</f>
        <v>1025.5</v>
      </c>
      <c r="H2" s="4">
        <f t="shared" ref="H2:H8" si="0">E2*G2</f>
        <v>1025.5</v>
      </c>
      <c r="I2" s="13" t="s">
        <v>983</v>
      </c>
      <c r="J2" s="14" t="s">
        <v>984</v>
      </c>
    </row>
    <row r="3" spans="1:10" ht="15" customHeight="1">
      <c r="A3" s="2">
        <v>2</v>
      </c>
      <c r="B3" s="153" t="s">
        <v>681</v>
      </c>
      <c r="C3" s="153"/>
      <c r="D3" s="4" t="s">
        <v>682</v>
      </c>
      <c r="E3" s="4">
        <v>1</v>
      </c>
      <c r="F3" s="4" t="s">
        <v>13</v>
      </c>
      <c r="G3" s="4">
        <f>588+45.5</f>
        <v>633.5</v>
      </c>
      <c r="H3" s="4">
        <f t="shared" si="0"/>
        <v>633.5</v>
      </c>
      <c r="I3" s="13" t="s">
        <v>985</v>
      </c>
      <c r="J3" s="14" t="s">
        <v>986</v>
      </c>
    </row>
    <row r="4" spans="1:10" ht="15" customHeight="1">
      <c r="A4" s="2">
        <v>3</v>
      </c>
      <c r="B4" s="152" t="s">
        <v>671</v>
      </c>
      <c r="C4" s="152"/>
      <c r="D4" s="3" t="s">
        <v>672</v>
      </c>
      <c r="E4" s="3">
        <v>3.35</v>
      </c>
      <c r="F4" s="3" t="s">
        <v>280</v>
      </c>
      <c r="G4" s="3">
        <v>692</v>
      </c>
      <c r="H4" s="5">
        <f t="shared" si="0"/>
        <v>2318.1999999999998</v>
      </c>
      <c r="I4" s="13" t="s">
        <v>987</v>
      </c>
      <c r="J4" s="15"/>
    </row>
    <row r="5" spans="1:10" ht="15" customHeight="1">
      <c r="A5" s="2">
        <v>4</v>
      </c>
      <c r="B5" s="152" t="s">
        <v>677</v>
      </c>
      <c r="C5" s="152"/>
      <c r="D5" s="3" t="s">
        <v>678</v>
      </c>
      <c r="E5" s="3">
        <v>1</v>
      </c>
      <c r="F5" s="3" t="s">
        <v>296</v>
      </c>
      <c r="G5" s="3">
        <v>799</v>
      </c>
      <c r="H5" s="6">
        <f t="shared" si="0"/>
        <v>799</v>
      </c>
      <c r="I5" s="13" t="s">
        <v>988</v>
      </c>
      <c r="J5" s="14" t="s">
        <v>989</v>
      </c>
    </row>
    <row r="6" spans="1:10" ht="15" customHeight="1">
      <c r="A6" s="2">
        <v>5</v>
      </c>
      <c r="B6" s="152" t="s">
        <v>689</v>
      </c>
      <c r="C6" s="152"/>
      <c r="D6" s="3" t="s">
        <v>690</v>
      </c>
      <c r="E6" s="3">
        <v>1</v>
      </c>
      <c r="F6" s="3" t="s">
        <v>296</v>
      </c>
      <c r="G6" s="3">
        <v>979</v>
      </c>
      <c r="H6" s="3">
        <f t="shared" si="0"/>
        <v>979</v>
      </c>
      <c r="I6" s="13" t="s">
        <v>990</v>
      </c>
      <c r="J6" s="14" t="s">
        <v>991</v>
      </c>
    </row>
    <row r="7" spans="1:10" ht="15" customHeight="1">
      <c r="A7" s="2">
        <v>6</v>
      </c>
      <c r="B7" s="172" t="s">
        <v>708</v>
      </c>
      <c r="C7" s="172"/>
      <c r="D7" s="3" t="s">
        <v>992</v>
      </c>
      <c r="E7" s="3">
        <v>1</v>
      </c>
      <c r="F7" s="3" t="s">
        <v>592</v>
      </c>
      <c r="G7" s="3">
        <v>1499</v>
      </c>
      <c r="H7" s="3">
        <f t="shared" si="0"/>
        <v>1499</v>
      </c>
      <c r="I7" s="13" t="s">
        <v>993</v>
      </c>
      <c r="J7" s="14" t="s">
        <v>994</v>
      </c>
    </row>
    <row r="8" spans="1:10" ht="15" customHeight="1">
      <c r="A8" s="2">
        <v>7</v>
      </c>
      <c r="B8" s="153" t="s">
        <v>446</v>
      </c>
      <c r="C8" s="153"/>
      <c r="D8" s="4" t="s">
        <v>447</v>
      </c>
      <c r="E8" s="4">
        <v>1</v>
      </c>
      <c r="F8" s="4" t="s">
        <v>443</v>
      </c>
      <c r="G8" s="4">
        <v>700</v>
      </c>
      <c r="H8" s="4">
        <f t="shared" si="0"/>
        <v>700</v>
      </c>
      <c r="I8" s="13" t="s">
        <v>995</v>
      </c>
      <c r="J8" s="15"/>
    </row>
    <row r="9" spans="1:10" ht="15" customHeight="1">
      <c r="A9" s="136">
        <v>8</v>
      </c>
      <c r="B9" s="152" t="s">
        <v>699</v>
      </c>
      <c r="C9" s="152"/>
      <c r="D9" s="3" t="s">
        <v>700</v>
      </c>
      <c r="E9" s="3">
        <v>1</v>
      </c>
      <c r="F9" s="3" t="s">
        <v>592</v>
      </c>
      <c r="G9" s="3">
        <v>4677</v>
      </c>
      <c r="H9" s="179">
        <v>5193</v>
      </c>
      <c r="I9" s="182" t="s">
        <v>996</v>
      </c>
      <c r="J9" s="185" t="s">
        <v>997</v>
      </c>
    </row>
    <row r="10" spans="1:10" ht="15" customHeight="1">
      <c r="A10" s="137"/>
      <c r="B10" s="172" t="s">
        <v>701</v>
      </c>
      <c r="C10" s="3" t="s">
        <v>702</v>
      </c>
      <c r="D10" s="3" t="s">
        <v>703</v>
      </c>
      <c r="E10" s="3">
        <v>3</v>
      </c>
      <c r="F10" s="3" t="s">
        <v>52</v>
      </c>
      <c r="G10" s="3">
        <v>130</v>
      </c>
      <c r="H10" s="180"/>
      <c r="I10" s="183"/>
      <c r="J10" s="186"/>
    </row>
    <row r="11" spans="1:10" ht="15" customHeight="1">
      <c r="A11" s="137"/>
      <c r="B11" s="172"/>
      <c r="C11" s="3" t="s">
        <v>704</v>
      </c>
      <c r="D11" s="3" t="s">
        <v>705</v>
      </c>
      <c r="E11" s="3">
        <v>6</v>
      </c>
      <c r="F11" s="3" t="s">
        <v>52</v>
      </c>
      <c r="G11" s="3">
        <v>9</v>
      </c>
      <c r="H11" s="180"/>
      <c r="I11" s="183"/>
      <c r="J11" s="186"/>
    </row>
    <row r="12" spans="1:10" ht="15" customHeight="1">
      <c r="A12" s="137"/>
      <c r="B12" s="172"/>
      <c r="C12" s="3" t="s">
        <v>706</v>
      </c>
      <c r="D12" s="3" t="s">
        <v>16</v>
      </c>
      <c r="E12" s="3">
        <v>4</v>
      </c>
      <c r="F12" s="3" t="s">
        <v>13</v>
      </c>
      <c r="G12" s="3">
        <v>15</v>
      </c>
      <c r="H12" s="180"/>
      <c r="I12" s="183"/>
      <c r="J12" s="186"/>
    </row>
    <row r="13" spans="1:10" ht="15" customHeight="1">
      <c r="A13" s="138"/>
      <c r="B13" s="172"/>
      <c r="C13" s="3" t="s">
        <v>707</v>
      </c>
      <c r="D13" s="3" t="s">
        <v>16</v>
      </c>
      <c r="E13" s="3">
        <v>6</v>
      </c>
      <c r="F13" s="3" t="s">
        <v>13</v>
      </c>
      <c r="G13" s="3">
        <v>2</v>
      </c>
      <c r="H13" s="181"/>
      <c r="I13" s="184"/>
      <c r="J13" s="187"/>
    </row>
    <row r="14" spans="1:10" ht="15" customHeight="1">
      <c r="A14" s="2">
        <v>9</v>
      </c>
      <c r="B14" s="168" t="s">
        <v>969</v>
      </c>
      <c r="C14" s="151"/>
      <c r="D14" s="3" t="s">
        <v>305</v>
      </c>
      <c r="E14" s="3">
        <v>4</v>
      </c>
      <c r="F14" s="3" t="s">
        <v>280</v>
      </c>
      <c r="G14" s="3">
        <v>105</v>
      </c>
      <c r="H14" s="8">
        <f t="shared" ref="H14:H26" si="1">E14*G14</f>
        <v>420</v>
      </c>
      <c r="I14" s="13" t="s">
        <v>998</v>
      </c>
      <c r="J14" s="15"/>
    </row>
    <row r="15" spans="1:10" ht="15" customHeight="1">
      <c r="A15" s="9" t="s">
        <v>999</v>
      </c>
      <c r="B15" s="168" t="s">
        <v>1000</v>
      </c>
      <c r="C15" s="151"/>
      <c r="D15" s="7" t="s">
        <v>1001</v>
      </c>
      <c r="E15" s="4">
        <v>1</v>
      </c>
      <c r="F15" s="4" t="s">
        <v>296</v>
      </c>
      <c r="G15" s="4">
        <v>85</v>
      </c>
      <c r="H15" s="10">
        <f t="shared" si="1"/>
        <v>85</v>
      </c>
      <c r="I15" s="13" t="s">
        <v>1002</v>
      </c>
      <c r="J15" s="14" t="s">
        <v>1003</v>
      </c>
    </row>
    <row r="16" spans="1:10" ht="15" customHeight="1">
      <c r="A16" s="9" t="s">
        <v>1004</v>
      </c>
      <c r="B16" s="156" t="s">
        <v>1005</v>
      </c>
      <c r="C16" s="157"/>
      <c r="D16" s="4" t="s">
        <v>284</v>
      </c>
      <c r="E16" s="4">
        <v>1</v>
      </c>
      <c r="F16" s="4" t="s">
        <v>13</v>
      </c>
      <c r="G16" s="4">
        <v>60</v>
      </c>
      <c r="H16" s="10">
        <f t="shared" si="1"/>
        <v>60</v>
      </c>
      <c r="I16" s="13" t="s">
        <v>993</v>
      </c>
      <c r="J16" s="14" t="s">
        <v>1006</v>
      </c>
    </row>
    <row r="17" spans="1:10" ht="15" customHeight="1">
      <c r="A17" s="9" t="s">
        <v>1007</v>
      </c>
      <c r="B17" s="156" t="s">
        <v>1008</v>
      </c>
      <c r="C17" s="157"/>
      <c r="D17" s="4" t="s">
        <v>292</v>
      </c>
      <c r="E17" s="4">
        <v>1</v>
      </c>
      <c r="F17" s="4" t="s">
        <v>13</v>
      </c>
      <c r="G17" s="4">
        <v>123.5</v>
      </c>
      <c r="H17" s="10">
        <f t="shared" si="1"/>
        <v>123.5</v>
      </c>
      <c r="I17" s="13" t="s">
        <v>1009</v>
      </c>
      <c r="J17" s="14" t="s">
        <v>1010</v>
      </c>
    </row>
    <row r="18" spans="1:10" ht="15" customHeight="1">
      <c r="A18" s="9" t="s">
        <v>1011</v>
      </c>
      <c r="B18" s="153" t="s">
        <v>734</v>
      </c>
      <c r="C18" s="153"/>
      <c r="D18" s="4" t="s">
        <v>735</v>
      </c>
      <c r="E18" s="4">
        <v>1</v>
      </c>
      <c r="F18" s="4" t="s">
        <v>13</v>
      </c>
      <c r="G18" s="4">
        <v>33.5</v>
      </c>
      <c r="H18" s="4">
        <f t="shared" si="1"/>
        <v>33.5</v>
      </c>
      <c r="I18" s="13" t="s">
        <v>1012</v>
      </c>
      <c r="J18" s="14" t="s">
        <v>1013</v>
      </c>
    </row>
    <row r="19" spans="1:10" ht="15" customHeight="1">
      <c r="A19" s="9" t="s">
        <v>1014</v>
      </c>
      <c r="B19" s="156" t="s">
        <v>159</v>
      </c>
      <c r="C19" s="157"/>
      <c r="D19" s="4" t="s">
        <v>160</v>
      </c>
      <c r="E19" s="4">
        <v>1</v>
      </c>
      <c r="F19" s="4" t="s">
        <v>13</v>
      </c>
      <c r="G19" s="4">
        <v>14</v>
      </c>
      <c r="H19" s="12">
        <f t="shared" si="1"/>
        <v>14</v>
      </c>
      <c r="I19" s="13" t="s">
        <v>1015</v>
      </c>
      <c r="J19" s="14" t="s">
        <v>1016</v>
      </c>
    </row>
    <row r="20" spans="1:10" ht="15" customHeight="1">
      <c r="A20" s="9" t="s">
        <v>1017</v>
      </c>
      <c r="B20" s="156" t="s">
        <v>131</v>
      </c>
      <c r="C20" s="157"/>
      <c r="D20" s="4" t="s">
        <v>132</v>
      </c>
      <c r="E20" s="4">
        <v>2</v>
      </c>
      <c r="F20" s="4" t="s">
        <v>13</v>
      </c>
      <c r="G20" s="4">
        <f>450/30</f>
        <v>15</v>
      </c>
      <c r="H20" s="12">
        <f t="shared" si="1"/>
        <v>30</v>
      </c>
      <c r="I20" s="13" t="s">
        <v>1018</v>
      </c>
      <c r="J20" s="14" t="s">
        <v>1019</v>
      </c>
    </row>
    <row r="21" spans="1:10" ht="15" customHeight="1">
      <c r="A21" s="9" t="s">
        <v>1020</v>
      </c>
      <c r="B21" s="168" t="s">
        <v>145</v>
      </c>
      <c r="C21" s="151"/>
      <c r="D21" s="3" t="s">
        <v>146</v>
      </c>
      <c r="E21" s="3">
        <v>1</v>
      </c>
      <c r="F21" s="3" t="s">
        <v>13</v>
      </c>
      <c r="G21" s="3">
        <v>3.5</v>
      </c>
      <c r="H21" s="8">
        <f t="shared" si="1"/>
        <v>3.5</v>
      </c>
      <c r="I21" s="13" t="s">
        <v>1021</v>
      </c>
      <c r="J21" s="14" t="s">
        <v>1022</v>
      </c>
    </row>
    <row r="22" spans="1:10" ht="15" customHeight="1">
      <c r="A22" s="9" t="s">
        <v>1023</v>
      </c>
      <c r="B22" s="156" t="s">
        <v>147</v>
      </c>
      <c r="C22" s="157"/>
      <c r="D22" s="4" t="s">
        <v>148</v>
      </c>
      <c r="E22" s="4">
        <v>1</v>
      </c>
      <c r="F22" s="4" t="s">
        <v>13</v>
      </c>
      <c r="G22" s="4">
        <f>30.3/3</f>
        <v>10.1</v>
      </c>
      <c r="H22" s="12">
        <f t="shared" si="1"/>
        <v>10.1</v>
      </c>
      <c r="I22" s="13" t="s">
        <v>1018</v>
      </c>
      <c r="J22" s="14" t="s">
        <v>1024</v>
      </c>
    </row>
    <row r="23" spans="1:10" ht="15" customHeight="1">
      <c r="A23" s="9" t="s">
        <v>1025</v>
      </c>
      <c r="B23" s="168" t="s">
        <v>205</v>
      </c>
      <c r="C23" s="151"/>
      <c r="D23" s="3" t="s">
        <v>206</v>
      </c>
      <c r="E23" s="3">
        <v>1</v>
      </c>
      <c r="F23" s="3" t="s">
        <v>183</v>
      </c>
      <c r="G23" s="3">
        <v>99</v>
      </c>
      <c r="H23" s="3">
        <f t="shared" si="1"/>
        <v>99</v>
      </c>
      <c r="I23" s="13" t="s">
        <v>1026</v>
      </c>
      <c r="J23" s="14" t="s">
        <v>1027</v>
      </c>
    </row>
    <row r="24" spans="1:10" ht="15" customHeight="1">
      <c r="A24" s="9" t="s">
        <v>1028</v>
      </c>
      <c r="B24" s="153" t="s">
        <v>722</v>
      </c>
      <c r="C24" s="153"/>
      <c r="D24" s="4" t="s">
        <v>723</v>
      </c>
      <c r="E24" s="4">
        <v>1</v>
      </c>
      <c r="F24" s="4" t="s">
        <v>296</v>
      </c>
      <c r="G24" s="12">
        <f>158*380.73/502</f>
        <v>119.831354581673</v>
      </c>
      <c r="H24" s="12">
        <f t="shared" si="1"/>
        <v>119.831354581673</v>
      </c>
      <c r="I24" s="13" t="s">
        <v>1029</v>
      </c>
      <c r="J24" s="14" t="s">
        <v>1030</v>
      </c>
    </row>
    <row r="25" spans="1:10" ht="15" customHeight="1">
      <c r="A25" s="9" t="s">
        <v>1031</v>
      </c>
      <c r="B25" s="153" t="s">
        <v>726</v>
      </c>
      <c r="C25" s="153"/>
      <c r="D25" s="4" t="s">
        <v>727</v>
      </c>
      <c r="E25" s="4">
        <v>1</v>
      </c>
      <c r="F25" s="4" t="s">
        <v>13</v>
      </c>
      <c r="G25" s="10">
        <f>58*380.73/502</f>
        <v>43.988725099601602</v>
      </c>
      <c r="H25" s="12">
        <f t="shared" si="1"/>
        <v>43.988725099601602</v>
      </c>
      <c r="I25" s="13" t="s">
        <v>1032</v>
      </c>
      <c r="J25" s="14" t="s">
        <v>1033</v>
      </c>
    </row>
    <row r="26" spans="1:10" ht="15" customHeight="1">
      <c r="A26" s="9" t="s">
        <v>1034</v>
      </c>
      <c r="B26" s="160" t="s">
        <v>747</v>
      </c>
      <c r="C26" s="160"/>
      <c r="D26" s="12" t="s">
        <v>748</v>
      </c>
      <c r="E26" s="4">
        <v>1</v>
      </c>
      <c r="F26" s="12" t="s">
        <v>364</v>
      </c>
      <c r="G26" s="12">
        <v>13</v>
      </c>
      <c r="H26" s="12">
        <f t="shared" si="1"/>
        <v>13</v>
      </c>
      <c r="I26" s="13" t="s">
        <v>1035</v>
      </c>
      <c r="J26" s="14" t="s">
        <v>1036</v>
      </c>
    </row>
    <row r="27" spans="1:10" ht="15" customHeight="1">
      <c r="A27" s="9" t="s">
        <v>1037</v>
      </c>
      <c r="B27" s="153" t="s">
        <v>679</v>
      </c>
      <c r="C27" s="153"/>
      <c r="D27" s="4" t="s">
        <v>680</v>
      </c>
      <c r="E27" s="4">
        <v>1</v>
      </c>
      <c r="F27" s="4" t="s">
        <v>13</v>
      </c>
      <c r="G27" s="4">
        <v>239</v>
      </c>
      <c r="H27" s="4">
        <v>215</v>
      </c>
      <c r="I27" s="13" t="s">
        <v>1038</v>
      </c>
      <c r="J27" s="14" t="s">
        <v>1039</v>
      </c>
    </row>
    <row r="28" spans="1:10" ht="15" customHeight="1">
      <c r="A28" s="9" t="s">
        <v>1040</v>
      </c>
      <c r="B28" s="153" t="s">
        <v>728</v>
      </c>
      <c r="C28" s="153"/>
      <c r="D28" s="4" t="s">
        <v>729</v>
      </c>
      <c r="E28" s="4">
        <v>1</v>
      </c>
      <c r="F28" s="4" t="s">
        <v>13</v>
      </c>
      <c r="G28" s="12">
        <f>128*380.73/502</f>
        <v>97.078565737051804</v>
      </c>
      <c r="H28" s="12">
        <f t="shared" ref="H28:H30" si="2">E28*G28</f>
        <v>97.078565737051804</v>
      </c>
      <c r="I28" s="13" t="s">
        <v>1032</v>
      </c>
      <c r="J28" s="14" t="s">
        <v>1041</v>
      </c>
    </row>
    <row r="29" spans="1:10" ht="15" customHeight="1">
      <c r="A29" s="9" t="s">
        <v>1042</v>
      </c>
      <c r="B29" s="153" t="s">
        <v>732</v>
      </c>
      <c r="C29" s="153"/>
      <c r="D29" s="4" t="s">
        <v>733</v>
      </c>
      <c r="E29" s="4">
        <v>1</v>
      </c>
      <c r="F29" s="4" t="s">
        <v>13</v>
      </c>
      <c r="G29" s="4">
        <v>42.9</v>
      </c>
      <c r="H29" s="12">
        <f t="shared" si="2"/>
        <v>42.9</v>
      </c>
      <c r="I29" s="13" t="s">
        <v>1043</v>
      </c>
      <c r="J29" s="14" t="s">
        <v>1044</v>
      </c>
    </row>
    <row r="30" spans="1:10" ht="15" customHeight="1">
      <c r="A30" s="9" t="s">
        <v>1045</v>
      </c>
      <c r="B30" s="153" t="s">
        <v>736</v>
      </c>
      <c r="C30" s="153"/>
      <c r="D30" s="4" t="s">
        <v>737</v>
      </c>
      <c r="E30" s="4">
        <v>1</v>
      </c>
      <c r="F30" s="4" t="s">
        <v>296</v>
      </c>
      <c r="G30" s="4">
        <v>109</v>
      </c>
      <c r="H30" s="4">
        <f t="shared" si="2"/>
        <v>109</v>
      </c>
      <c r="I30" s="13" t="s">
        <v>993</v>
      </c>
      <c r="J30" s="14" t="s">
        <v>1046</v>
      </c>
    </row>
    <row r="31" spans="1:10" ht="15" customHeight="1">
      <c r="A31" s="9" t="s">
        <v>1047</v>
      </c>
      <c r="B31" s="156" t="s">
        <v>1048</v>
      </c>
      <c r="C31" s="157"/>
      <c r="D31" s="4" t="s">
        <v>65</v>
      </c>
      <c r="E31" s="4">
        <v>1</v>
      </c>
      <c r="F31" s="4" t="s">
        <v>402</v>
      </c>
      <c r="G31" s="4">
        <v>0</v>
      </c>
      <c r="H31" s="4">
        <v>0</v>
      </c>
      <c r="I31" s="13" t="s">
        <v>1049</v>
      </c>
      <c r="J31" s="14"/>
    </row>
    <row r="32" spans="1:10" ht="15" customHeight="1">
      <c r="A32" s="9" t="s">
        <v>1050</v>
      </c>
      <c r="B32" s="161" t="s">
        <v>875</v>
      </c>
      <c r="C32" s="151"/>
      <c r="D32" s="3" t="s">
        <v>876</v>
      </c>
      <c r="E32" s="3">
        <v>1</v>
      </c>
      <c r="F32" s="3" t="s">
        <v>364</v>
      </c>
      <c r="G32" s="3">
        <v>10.7</v>
      </c>
      <c r="H32" s="3">
        <f>E32*G32</f>
        <v>10.7</v>
      </c>
      <c r="I32" s="13" t="s">
        <v>1051</v>
      </c>
      <c r="J32" s="14" t="s">
        <v>1052</v>
      </c>
    </row>
    <row r="33" spans="1:10" ht="27.75">
      <c r="A33" s="173" t="s">
        <v>88</v>
      </c>
      <c r="B33" s="174"/>
      <c r="C33" s="174"/>
      <c r="D33" s="175"/>
      <c r="E33" s="176">
        <f>SUM(H2:H30)</f>
        <v>14666.5986454183</v>
      </c>
      <c r="F33" s="177"/>
      <c r="G33" s="177"/>
      <c r="H33" s="177"/>
      <c r="I33" s="177"/>
      <c r="J33" s="178"/>
    </row>
  </sheetData>
  <mergeCells count="35">
    <mergeCell ref="A9:A13"/>
    <mergeCell ref="B10:B13"/>
    <mergeCell ref="H9:H13"/>
    <mergeCell ref="I9:I13"/>
    <mergeCell ref="J9:J13"/>
    <mergeCell ref="B30:C30"/>
    <mergeCell ref="B31:C31"/>
    <mergeCell ref="B32:C32"/>
    <mergeCell ref="A33:D33"/>
    <mergeCell ref="E33:J33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B6:C6"/>
    <mergeCell ref="B7:C7"/>
    <mergeCell ref="B8:C8"/>
    <mergeCell ref="B9:C9"/>
    <mergeCell ref="B14:C14"/>
    <mergeCell ref="B1:C1"/>
    <mergeCell ref="B2:C2"/>
    <mergeCell ref="B3:C3"/>
    <mergeCell ref="B4:C4"/>
    <mergeCell ref="B5:C5"/>
  </mergeCells>
  <phoneticPr fontId="34" type="noConversion"/>
  <hyperlinks>
    <hyperlink ref="J3" r:id="rId1"/>
    <hyperlink ref="J2" r:id="rId2"/>
    <hyperlink ref="J5" r:id="rId3"/>
    <hyperlink ref="J6" r:id="rId4"/>
    <hyperlink ref="J7" r:id="rId5"/>
    <hyperlink ref="J9" r:id="rId6"/>
    <hyperlink ref="J30" r:id="rId7"/>
    <hyperlink ref="J16" r:id="rId8"/>
    <hyperlink ref="J17" r:id="rId9"/>
    <hyperlink ref="J18" r:id="rId10"/>
    <hyperlink ref="J19" r:id="rId11"/>
    <hyperlink ref="J20" r:id="rId12"/>
    <hyperlink ref="J22" r:id="rId13"/>
    <hyperlink ref="J21" r:id="rId14"/>
    <hyperlink ref="J24" r:id="rId15"/>
    <hyperlink ref="J25" r:id="rId16"/>
    <hyperlink ref="J28" r:id="rId17"/>
    <hyperlink ref="J27" r:id="rId18"/>
    <hyperlink ref="J29" r:id="rId19"/>
    <hyperlink ref="J26" r:id="rId20"/>
    <hyperlink ref="J15" r:id="rId21"/>
    <hyperlink ref="J23" r:id="rId22"/>
    <hyperlink ref="J32" r:id="rId23"/>
  </hyperlinks>
  <pageMargins left="0.69930555555555596" right="0.69930555555555596" top="0.75" bottom="0.75" header="0.3" footer="0.3"/>
  <pageSetup paperSize="9" orientation="portrait" r:id="rId24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1" sqref="E21"/>
    </sheetView>
  </sheetViews>
  <sheetFormatPr defaultRowHeight="13.5"/>
  <cols>
    <col min="1" max="1" width="31.875" style="87" bestFit="1" customWidth="1"/>
    <col min="2" max="2" width="28.5" style="87" bestFit="1" customWidth="1"/>
    <col min="3" max="4" width="9" style="87"/>
    <col min="5" max="5" width="101.125" style="91" bestFit="1" customWidth="1"/>
    <col min="6" max="16384" width="9" style="87"/>
  </cols>
  <sheetData>
    <row r="1" spans="1:5" ht="16.5">
      <c r="A1" s="83" t="s">
        <v>1</v>
      </c>
      <c r="B1" s="83" t="s">
        <v>2</v>
      </c>
      <c r="C1" s="83" t="s">
        <v>4</v>
      </c>
      <c r="D1" s="83" t="s">
        <v>5</v>
      </c>
      <c r="E1" s="85" t="s">
        <v>1053</v>
      </c>
    </row>
    <row r="2" spans="1:5" ht="16.5">
      <c r="A2" s="82" t="s">
        <v>366</v>
      </c>
      <c r="B2" s="82" t="s">
        <v>367</v>
      </c>
      <c r="C2" s="82" t="s">
        <v>364</v>
      </c>
      <c r="D2" s="82">
        <v>160</v>
      </c>
      <c r="E2" s="86" t="s">
        <v>1058</v>
      </c>
    </row>
    <row r="3" spans="1:5" ht="16.5">
      <c r="A3" s="82" t="s">
        <v>383</v>
      </c>
      <c r="B3" s="82" t="s">
        <v>384</v>
      </c>
      <c r="C3" s="82" t="s">
        <v>13</v>
      </c>
      <c r="D3" s="82">
        <v>48</v>
      </c>
      <c r="E3" s="86" t="s">
        <v>1058</v>
      </c>
    </row>
    <row r="4" spans="1:5" ht="16.5">
      <c r="A4" s="83" t="s">
        <v>479</v>
      </c>
      <c r="B4" s="83" t="s">
        <v>480</v>
      </c>
      <c r="C4" s="83" t="s">
        <v>481</v>
      </c>
      <c r="D4" s="83">
        <v>340</v>
      </c>
      <c r="E4" s="84" t="s">
        <v>1059</v>
      </c>
    </row>
    <row r="5" spans="1:5" ht="16.5">
      <c r="A5" s="83" t="s">
        <v>482</v>
      </c>
      <c r="B5" s="83" t="s">
        <v>480</v>
      </c>
      <c r="C5" s="83" t="s">
        <v>481</v>
      </c>
      <c r="D5" s="83">
        <v>330</v>
      </c>
      <c r="E5" s="84" t="s">
        <v>1059</v>
      </c>
    </row>
    <row r="6" spans="1:5" ht="16.5">
      <c r="A6" s="88" t="s">
        <v>318</v>
      </c>
      <c r="B6" s="83" t="s">
        <v>1060</v>
      </c>
      <c r="C6" s="83" t="s">
        <v>13</v>
      </c>
      <c r="D6" s="89">
        <v>24</v>
      </c>
      <c r="E6" s="90" t="s">
        <v>1063</v>
      </c>
    </row>
    <row r="7" spans="1:5" ht="16.5">
      <c r="A7" s="83" t="s">
        <v>330</v>
      </c>
      <c r="B7" s="83" t="s">
        <v>1061</v>
      </c>
      <c r="C7" s="83" t="s">
        <v>327</v>
      </c>
      <c r="D7" s="89">
        <v>42</v>
      </c>
      <c r="E7" s="90" t="s">
        <v>1065</v>
      </c>
    </row>
    <row r="8" spans="1:5" ht="16.5">
      <c r="A8" s="83" t="s">
        <v>332</v>
      </c>
      <c r="B8" s="83" t="s">
        <v>1062</v>
      </c>
      <c r="C8" s="83" t="s">
        <v>327</v>
      </c>
      <c r="D8" s="89">
        <v>32</v>
      </c>
      <c r="E8" s="90" t="s">
        <v>1064</v>
      </c>
    </row>
    <row r="9" spans="1:5" ht="16.5">
      <c r="A9" s="82" t="s">
        <v>356</v>
      </c>
      <c r="B9" s="82" t="s">
        <v>357</v>
      </c>
      <c r="C9" s="82" t="s">
        <v>13</v>
      </c>
      <c r="D9" s="82">
        <v>2.9</v>
      </c>
      <c r="E9" s="86" t="s">
        <v>1066</v>
      </c>
    </row>
    <row r="10" spans="1:5" ht="16.5">
      <c r="A10" s="82" t="s">
        <v>651</v>
      </c>
      <c r="B10" s="82" t="s">
        <v>652</v>
      </c>
      <c r="C10" s="82" t="s">
        <v>232</v>
      </c>
      <c r="D10" s="82">
        <v>81</v>
      </c>
      <c r="E10" s="86" t="s">
        <v>1057</v>
      </c>
    </row>
    <row r="11" spans="1:5" ht="16.5">
      <c r="A11" s="82" t="s">
        <v>432</v>
      </c>
      <c r="B11" s="82" t="s">
        <v>433</v>
      </c>
      <c r="C11" s="82" t="s">
        <v>280</v>
      </c>
      <c r="D11" s="82">
        <v>330</v>
      </c>
      <c r="E11" s="81" t="s">
        <v>1056</v>
      </c>
    </row>
    <row r="12" spans="1:5" ht="16.5">
      <c r="A12" s="82" t="s">
        <v>886</v>
      </c>
      <c r="B12" s="82" t="s">
        <v>887</v>
      </c>
      <c r="C12" s="82" t="s">
        <v>519</v>
      </c>
      <c r="D12" s="82">
        <v>9.4</v>
      </c>
      <c r="E12" s="80" t="s">
        <v>1055</v>
      </c>
    </row>
    <row r="13" spans="1:5" ht="16.5">
      <c r="A13" s="82" t="s">
        <v>1067</v>
      </c>
      <c r="B13" s="82" t="s">
        <v>887</v>
      </c>
      <c r="C13" s="82" t="s">
        <v>519</v>
      </c>
      <c r="D13" s="82">
        <v>9.5</v>
      </c>
      <c r="E13" s="80" t="s">
        <v>1054</v>
      </c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A12" sqref="A12:G12"/>
    </sheetView>
  </sheetViews>
  <sheetFormatPr defaultColWidth="9" defaultRowHeight="13.5"/>
  <cols>
    <col min="1" max="1" width="48.875" customWidth="1"/>
    <col min="2" max="2" width="34.625" customWidth="1"/>
    <col min="3" max="3" width="13.25" customWidth="1"/>
    <col min="7" max="7" width="10.625" customWidth="1"/>
  </cols>
  <sheetData>
    <row r="1" spans="1:7">
      <c r="A1" s="101" t="s">
        <v>178</v>
      </c>
      <c r="B1" s="102"/>
      <c r="C1" s="102"/>
      <c r="D1" s="102"/>
      <c r="E1" s="102"/>
      <c r="F1" s="102"/>
      <c r="G1" s="103"/>
    </row>
    <row r="2" spans="1:7">
      <c r="A2" s="120"/>
      <c r="B2" s="121"/>
      <c r="C2" s="121"/>
      <c r="D2" s="121"/>
      <c r="E2" s="121"/>
      <c r="F2" s="121"/>
      <c r="G2" s="122"/>
    </row>
    <row r="3" spans="1:7" ht="16.5">
      <c r="A3" s="72" t="s">
        <v>1</v>
      </c>
      <c r="B3" s="72" t="s">
        <v>2</v>
      </c>
      <c r="C3" s="72" t="s">
        <v>179</v>
      </c>
      <c r="D3" s="72" t="s">
        <v>3</v>
      </c>
      <c r="E3" s="72" t="s">
        <v>4</v>
      </c>
      <c r="F3" s="72" t="s">
        <v>5</v>
      </c>
      <c r="G3" s="72" t="s">
        <v>6</v>
      </c>
    </row>
    <row r="4" spans="1:7" ht="16.5">
      <c r="A4" s="3" t="s">
        <v>180</v>
      </c>
      <c r="B4" s="3" t="s">
        <v>181</v>
      </c>
      <c r="C4" s="4" t="s">
        <v>182</v>
      </c>
      <c r="D4" s="3">
        <v>1</v>
      </c>
      <c r="E4" s="3" t="s">
        <v>183</v>
      </c>
      <c r="F4" s="3">
        <v>669</v>
      </c>
      <c r="G4" s="3">
        <f t="shared" ref="G4:G19" si="0">D4*F4</f>
        <v>669</v>
      </c>
    </row>
    <row r="5" spans="1:7" ht="16.5">
      <c r="A5" s="3" t="s">
        <v>184</v>
      </c>
      <c r="B5" s="3" t="s">
        <v>185</v>
      </c>
      <c r="C5" s="4" t="s">
        <v>186</v>
      </c>
      <c r="D5" s="3">
        <v>1</v>
      </c>
      <c r="E5" s="3" t="s">
        <v>183</v>
      </c>
      <c r="F5" s="3">
        <v>169</v>
      </c>
      <c r="G5" s="3">
        <f t="shared" si="0"/>
        <v>169</v>
      </c>
    </row>
    <row r="6" spans="1:7" ht="16.5">
      <c r="A6" s="3" t="s">
        <v>187</v>
      </c>
      <c r="B6" s="3" t="s">
        <v>188</v>
      </c>
      <c r="C6" s="4" t="s">
        <v>189</v>
      </c>
      <c r="D6" s="3">
        <v>1</v>
      </c>
      <c r="E6" s="3" t="s">
        <v>183</v>
      </c>
      <c r="F6" s="3">
        <v>56</v>
      </c>
      <c r="G6" s="3">
        <f t="shared" si="0"/>
        <v>56</v>
      </c>
    </row>
    <row r="7" spans="1:7" ht="16.5">
      <c r="A7" s="3" t="s">
        <v>190</v>
      </c>
      <c r="B7" s="3" t="s">
        <v>191</v>
      </c>
      <c r="C7" s="4" t="s">
        <v>192</v>
      </c>
      <c r="D7" s="3">
        <v>2</v>
      </c>
      <c r="E7" s="3" t="s">
        <v>183</v>
      </c>
      <c r="F7" s="3">
        <v>60</v>
      </c>
      <c r="G7" s="3">
        <f t="shared" si="0"/>
        <v>120</v>
      </c>
    </row>
    <row r="8" spans="1:7" ht="16.5">
      <c r="A8" s="3" t="s">
        <v>193</v>
      </c>
      <c r="B8" s="3" t="s">
        <v>194</v>
      </c>
      <c r="C8" s="4" t="s">
        <v>195</v>
      </c>
      <c r="D8" s="3">
        <v>1</v>
      </c>
      <c r="E8" s="3" t="s">
        <v>183</v>
      </c>
      <c r="F8" s="3">
        <v>99</v>
      </c>
      <c r="G8" s="3">
        <f t="shared" si="0"/>
        <v>99</v>
      </c>
    </row>
    <row r="9" spans="1:7" ht="16.5">
      <c r="A9" s="3" t="s">
        <v>196</v>
      </c>
      <c r="B9" s="3" t="s">
        <v>197</v>
      </c>
      <c r="C9" s="4" t="s">
        <v>198</v>
      </c>
      <c r="D9" s="3">
        <v>1</v>
      </c>
      <c r="E9" s="3" t="s">
        <v>183</v>
      </c>
      <c r="F9" s="3">
        <v>151.1</v>
      </c>
      <c r="G9" s="3">
        <f t="shared" si="0"/>
        <v>151.1</v>
      </c>
    </row>
    <row r="10" spans="1:7" ht="17.25">
      <c r="A10" s="73" t="s">
        <v>199</v>
      </c>
      <c r="B10" s="3" t="s">
        <v>200</v>
      </c>
      <c r="C10" s="4" t="s">
        <v>201</v>
      </c>
      <c r="D10" s="3">
        <v>2</v>
      </c>
      <c r="E10" s="3" t="s">
        <v>183</v>
      </c>
      <c r="F10" s="3">
        <v>245</v>
      </c>
      <c r="G10" s="3">
        <f t="shared" si="0"/>
        <v>490</v>
      </c>
    </row>
    <row r="11" spans="1:7" ht="16.5">
      <c r="A11" s="3" t="s">
        <v>202</v>
      </c>
      <c r="B11" s="3" t="s">
        <v>203</v>
      </c>
      <c r="C11" s="4" t="s">
        <v>204</v>
      </c>
      <c r="D11" s="3">
        <v>1</v>
      </c>
      <c r="E11" s="3" t="s">
        <v>183</v>
      </c>
      <c r="F11" s="3">
        <v>99</v>
      </c>
      <c r="G11" s="3">
        <f t="shared" si="0"/>
        <v>99</v>
      </c>
    </row>
    <row r="12" spans="1:7" ht="16.5">
      <c r="A12" s="3" t="s">
        <v>205</v>
      </c>
      <c r="B12" s="3" t="s">
        <v>206</v>
      </c>
      <c r="C12" s="4" t="s">
        <v>207</v>
      </c>
      <c r="D12" s="3">
        <v>1</v>
      </c>
      <c r="E12" s="3" t="s">
        <v>183</v>
      </c>
      <c r="F12" s="3">
        <v>99</v>
      </c>
      <c r="G12" s="3">
        <f t="shared" si="0"/>
        <v>99</v>
      </c>
    </row>
    <row r="13" spans="1:7" ht="16.5">
      <c r="A13" s="3" t="s">
        <v>208</v>
      </c>
      <c r="B13" s="3" t="s">
        <v>209</v>
      </c>
      <c r="C13" s="4" t="s">
        <v>210</v>
      </c>
      <c r="D13" s="3">
        <v>1</v>
      </c>
      <c r="E13" s="3" t="s">
        <v>183</v>
      </c>
      <c r="F13" s="3">
        <v>56</v>
      </c>
      <c r="G13" s="3">
        <f t="shared" si="0"/>
        <v>56</v>
      </c>
    </row>
    <row r="14" spans="1:7" ht="16.5">
      <c r="A14" s="3" t="s">
        <v>211</v>
      </c>
      <c r="B14" s="3" t="s">
        <v>212</v>
      </c>
      <c r="C14" s="4" t="s">
        <v>213</v>
      </c>
      <c r="D14" s="3">
        <v>3</v>
      </c>
      <c r="E14" s="3" t="s">
        <v>183</v>
      </c>
      <c r="F14" s="3">
        <v>33.9</v>
      </c>
      <c r="G14" s="3">
        <f t="shared" si="0"/>
        <v>101.7</v>
      </c>
    </row>
    <row r="15" spans="1:7" ht="16.5">
      <c r="A15" s="3" t="s">
        <v>214</v>
      </c>
      <c r="B15" s="3" t="s">
        <v>215</v>
      </c>
      <c r="C15" s="4" t="s">
        <v>216</v>
      </c>
      <c r="D15" s="3">
        <v>1</v>
      </c>
      <c r="E15" s="3" t="s">
        <v>183</v>
      </c>
      <c r="F15" s="3">
        <v>24.5</v>
      </c>
      <c r="G15" s="3">
        <f t="shared" si="0"/>
        <v>24.5</v>
      </c>
    </row>
    <row r="16" spans="1:7" ht="16.5">
      <c r="A16" s="3" t="s">
        <v>217</v>
      </c>
      <c r="B16" s="3" t="s">
        <v>218</v>
      </c>
      <c r="C16" s="4" t="s">
        <v>213</v>
      </c>
      <c r="D16" s="3">
        <v>6</v>
      </c>
      <c r="E16" s="3" t="s">
        <v>183</v>
      </c>
      <c r="F16" s="3">
        <v>26.2</v>
      </c>
      <c r="G16" s="3">
        <f t="shared" si="0"/>
        <v>157.19999999999999</v>
      </c>
    </row>
    <row r="17" spans="1:7" ht="16.5">
      <c r="A17" s="3" t="s">
        <v>219</v>
      </c>
      <c r="B17" s="3" t="s">
        <v>220</v>
      </c>
      <c r="C17" s="118" t="s">
        <v>221</v>
      </c>
      <c r="D17" s="3">
        <v>1</v>
      </c>
      <c r="E17" s="3" t="s">
        <v>183</v>
      </c>
      <c r="F17" s="3">
        <v>24.5</v>
      </c>
      <c r="G17" s="3">
        <f t="shared" si="0"/>
        <v>24.5</v>
      </c>
    </row>
    <row r="18" spans="1:7" ht="16.5">
      <c r="A18" s="3" t="s">
        <v>222</v>
      </c>
      <c r="B18" s="3" t="s">
        <v>223</v>
      </c>
      <c r="C18" s="119"/>
      <c r="D18" s="3">
        <v>2</v>
      </c>
      <c r="E18" s="3" t="s">
        <v>183</v>
      </c>
      <c r="F18" s="3">
        <v>15</v>
      </c>
      <c r="G18" s="3">
        <f t="shared" si="0"/>
        <v>30</v>
      </c>
    </row>
    <row r="19" spans="1:7" ht="17.25">
      <c r="A19" s="3" t="s">
        <v>224</v>
      </c>
      <c r="B19" s="74" t="s">
        <v>225</v>
      </c>
      <c r="C19" s="4" t="s">
        <v>226</v>
      </c>
      <c r="D19" s="3">
        <v>2</v>
      </c>
      <c r="E19" s="3" t="s">
        <v>183</v>
      </c>
      <c r="F19" s="3">
        <v>1.7</v>
      </c>
      <c r="G19" s="3">
        <f t="shared" si="0"/>
        <v>3.4</v>
      </c>
    </row>
    <row r="20" spans="1:7" ht="26.25" customHeight="1">
      <c r="A20" s="75" t="s">
        <v>88</v>
      </c>
      <c r="B20" s="75"/>
      <c r="C20" s="75"/>
      <c r="D20" s="75"/>
      <c r="E20" s="75"/>
      <c r="F20" s="75"/>
      <c r="G20" s="76">
        <f>SUM(G4:G19)</f>
        <v>2349.4</v>
      </c>
    </row>
  </sheetData>
  <mergeCells count="2">
    <mergeCell ref="C17:C18"/>
    <mergeCell ref="A1:G2"/>
  </mergeCells>
  <phoneticPr fontId="3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0"/>
  <sheetViews>
    <sheetView topLeftCell="A16" workbookViewId="0">
      <selection activeCell="B35" sqref="B35"/>
    </sheetView>
  </sheetViews>
  <sheetFormatPr defaultColWidth="9" defaultRowHeight="20.100000000000001" customHeight="1"/>
  <cols>
    <col min="1" max="1" width="38.625" customWidth="1"/>
    <col min="2" max="3" width="16.5" customWidth="1"/>
    <col min="4" max="4" width="9" customWidth="1"/>
    <col min="5" max="5" width="7.125" customWidth="1"/>
    <col min="6" max="6" width="9" customWidth="1"/>
    <col min="7" max="7" width="12.125" customWidth="1"/>
    <col min="9" max="9" width="35.25" style="35" customWidth="1"/>
    <col min="10" max="11" width="13.125" style="35" customWidth="1"/>
    <col min="12" max="14" width="5.5" style="35" customWidth="1"/>
    <col min="15" max="15" width="7.375" style="35" customWidth="1"/>
  </cols>
  <sheetData>
    <row r="1" spans="1:7" ht="35.25" customHeight="1">
      <c r="A1" s="123" t="s">
        <v>227</v>
      </c>
      <c r="B1" s="123"/>
      <c r="C1" s="123"/>
      <c r="D1" s="123"/>
      <c r="E1" s="123"/>
      <c r="F1" s="123"/>
      <c r="G1" s="123"/>
    </row>
    <row r="2" spans="1:7" ht="20.100000000000001" customHeight="1">
      <c r="A2" s="4" t="s">
        <v>1</v>
      </c>
      <c r="B2" s="4" t="s">
        <v>2</v>
      </c>
      <c r="C2" s="4" t="s">
        <v>228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20.100000000000001" customHeight="1">
      <c r="A3" s="4" t="s">
        <v>229</v>
      </c>
      <c r="B3" s="4" t="s">
        <v>230</v>
      </c>
      <c r="C3" s="4" t="s">
        <v>231</v>
      </c>
      <c r="D3" s="4">
        <v>125</v>
      </c>
      <c r="E3" s="4" t="s">
        <v>232</v>
      </c>
      <c r="F3" s="4">
        <v>55</v>
      </c>
      <c r="G3" s="4">
        <v>6875</v>
      </c>
    </row>
    <row r="4" spans="1:7" ht="20.100000000000001" customHeight="1">
      <c r="A4" s="4" t="s">
        <v>233</v>
      </c>
      <c r="B4" s="4" t="s">
        <v>230</v>
      </c>
      <c r="C4" s="4" t="s">
        <v>231</v>
      </c>
      <c r="D4" s="4">
        <v>14</v>
      </c>
      <c r="E4" s="4" t="s">
        <v>232</v>
      </c>
      <c r="F4" s="4">
        <v>55</v>
      </c>
      <c r="G4" s="4">
        <v>770</v>
      </c>
    </row>
    <row r="5" spans="1:7" ht="20.100000000000001" customHeight="1">
      <c r="A5" s="11" t="s">
        <v>234</v>
      </c>
      <c r="B5" s="4" t="s">
        <v>230</v>
      </c>
      <c r="C5" s="4" t="s">
        <v>235</v>
      </c>
      <c r="D5" s="4"/>
      <c r="E5" s="4"/>
      <c r="F5" s="4"/>
      <c r="G5" s="4">
        <v>67</v>
      </c>
    </row>
    <row r="6" spans="1:7" ht="20.100000000000001" customHeight="1">
      <c r="A6" s="4" t="s">
        <v>236</v>
      </c>
      <c r="B6" s="4" t="s">
        <v>237</v>
      </c>
      <c r="C6" s="4" t="s">
        <v>238</v>
      </c>
      <c r="D6" s="4">
        <v>315</v>
      </c>
      <c r="E6" s="4" t="s">
        <v>232</v>
      </c>
      <c r="F6" s="4">
        <v>11</v>
      </c>
      <c r="G6" s="4">
        <v>3465</v>
      </c>
    </row>
    <row r="7" spans="1:7" ht="20.100000000000001" customHeight="1">
      <c r="A7" s="4" t="s">
        <v>239</v>
      </c>
      <c r="B7" s="4">
        <v>3458</v>
      </c>
      <c r="C7" s="4" t="s">
        <v>240</v>
      </c>
      <c r="D7" s="4">
        <v>107</v>
      </c>
      <c r="E7" s="4" t="s">
        <v>232</v>
      </c>
      <c r="F7" s="4">
        <v>4.5</v>
      </c>
      <c r="G7" s="4">
        <v>481.5</v>
      </c>
    </row>
    <row r="8" spans="1:7" ht="20.100000000000001" customHeight="1">
      <c r="A8" s="4" t="s">
        <v>241</v>
      </c>
      <c r="B8" s="4" t="s">
        <v>242</v>
      </c>
      <c r="C8" s="4" t="s">
        <v>240</v>
      </c>
      <c r="D8" s="4">
        <v>80</v>
      </c>
      <c r="E8" s="4" t="s">
        <v>232</v>
      </c>
      <c r="F8" s="4">
        <v>5.8</v>
      </c>
      <c r="G8" s="4">
        <v>464</v>
      </c>
    </row>
    <row r="9" spans="1:7" ht="20.100000000000001" customHeight="1">
      <c r="A9" s="4" t="s">
        <v>243</v>
      </c>
      <c r="B9" s="4" t="s">
        <v>244</v>
      </c>
      <c r="C9" s="4" t="s">
        <v>245</v>
      </c>
      <c r="D9" s="4">
        <v>221</v>
      </c>
      <c r="E9" s="4" t="s">
        <v>232</v>
      </c>
      <c r="F9" s="4">
        <v>9</v>
      </c>
      <c r="G9" s="4">
        <v>1989</v>
      </c>
    </row>
    <row r="10" spans="1:7" ht="20.100000000000001" customHeight="1">
      <c r="A10" s="4" t="s">
        <v>246</v>
      </c>
      <c r="B10" s="4" t="s">
        <v>247</v>
      </c>
      <c r="C10" s="4" t="s">
        <v>240</v>
      </c>
      <c r="D10" s="4">
        <v>106</v>
      </c>
      <c r="E10" s="4" t="s">
        <v>232</v>
      </c>
      <c r="F10" s="4">
        <v>4.5</v>
      </c>
      <c r="G10" s="4">
        <v>477</v>
      </c>
    </row>
    <row r="11" spans="1:7" ht="20.100000000000001" customHeight="1">
      <c r="A11" s="4" t="s">
        <v>248</v>
      </c>
      <c r="B11" s="4">
        <v>502</v>
      </c>
      <c r="C11" s="4" t="s">
        <v>249</v>
      </c>
      <c r="D11" s="4">
        <v>10</v>
      </c>
      <c r="E11" s="4" t="s">
        <v>86</v>
      </c>
      <c r="F11" s="4">
        <v>2</v>
      </c>
      <c r="G11" s="4">
        <v>20</v>
      </c>
    </row>
    <row r="12" spans="1:7" ht="20.100000000000001" customHeight="1">
      <c r="A12" s="4" t="s">
        <v>250</v>
      </c>
      <c r="B12" s="4" t="s">
        <v>251</v>
      </c>
      <c r="C12" s="4" t="s">
        <v>252</v>
      </c>
      <c r="D12" s="4">
        <v>2</v>
      </c>
      <c r="E12" s="4" t="s">
        <v>86</v>
      </c>
      <c r="F12" s="4">
        <v>5</v>
      </c>
      <c r="G12" s="4">
        <v>10</v>
      </c>
    </row>
    <row r="13" spans="1:7" ht="20.100000000000001" customHeight="1">
      <c r="A13" s="4" t="s">
        <v>253</v>
      </c>
      <c r="B13" s="4" t="s">
        <v>254</v>
      </c>
      <c r="C13" s="4" t="s">
        <v>255</v>
      </c>
      <c r="D13" s="4">
        <v>1</v>
      </c>
      <c r="E13" s="4" t="s">
        <v>256</v>
      </c>
      <c r="F13" s="4">
        <v>25</v>
      </c>
      <c r="G13" s="4">
        <v>25</v>
      </c>
    </row>
    <row r="14" spans="1:7" ht="20.100000000000001" customHeight="1">
      <c r="A14" s="4" t="s">
        <v>257</v>
      </c>
      <c r="B14" s="4" t="s">
        <v>258</v>
      </c>
      <c r="C14" s="4" t="s">
        <v>65</v>
      </c>
      <c r="D14" s="4">
        <v>3</v>
      </c>
      <c r="E14" s="4" t="s">
        <v>256</v>
      </c>
      <c r="F14" s="4">
        <v>1</v>
      </c>
      <c r="G14" s="4">
        <v>3</v>
      </c>
    </row>
    <row r="15" spans="1:7" ht="20.100000000000001" customHeight="1">
      <c r="A15" s="66" t="s">
        <v>88</v>
      </c>
      <c r="B15" s="66">
        <v>14646.5</v>
      </c>
      <c r="C15" s="124" t="s">
        <v>259</v>
      </c>
      <c r="D15" s="125"/>
      <c r="E15" s="125"/>
      <c r="F15" s="126"/>
      <c r="G15" s="66">
        <v>14550</v>
      </c>
    </row>
    <row r="16" spans="1:7" ht="35.25" customHeight="1">
      <c r="A16" s="123" t="s">
        <v>260</v>
      </c>
      <c r="B16" s="123"/>
      <c r="C16" s="123"/>
      <c r="D16" s="123"/>
      <c r="E16" s="123"/>
      <c r="F16" s="123"/>
      <c r="G16" s="123"/>
    </row>
    <row r="17" spans="1:7" ht="20.100000000000001" customHeight="1">
      <c r="A17" s="4" t="s">
        <v>1</v>
      </c>
      <c r="B17" s="4" t="s">
        <v>2</v>
      </c>
      <c r="C17" s="4" t="s">
        <v>228</v>
      </c>
      <c r="D17" s="4" t="s">
        <v>3</v>
      </c>
      <c r="E17" s="4" t="s">
        <v>4</v>
      </c>
      <c r="F17" s="4" t="s">
        <v>5</v>
      </c>
      <c r="G17" s="4" t="s">
        <v>6</v>
      </c>
    </row>
    <row r="18" spans="1:7" ht="20.100000000000001" customHeight="1">
      <c r="A18" s="4" t="s">
        <v>261</v>
      </c>
      <c r="B18" s="4" t="s">
        <v>65</v>
      </c>
      <c r="C18" s="4" t="s">
        <v>65</v>
      </c>
      <c r="D18" s="4">
        <v>3000</v>
      </c>
      <c r="E18" s="4" t="s">
        <v>232</v>
      </c>
      <c r="F18" s="4">
        <v>0.44</v>
      </c>
      <c r="G18" s="10">
        <f>D18*F18</f>
        <v>1320</v>
      </c>
    </row>
    <row r="19" spans="1:7" ht="20.100000000000001" customHeight="1">
      <c r="A19" s="4" t="s">
        <v>262</v>
      </c>
      <c r="B19" s="4" t="s">
        <v>263</v>
      </c>
      <c r="C19" s="4" t="s">
        <v>65</v>
      </c>
      <c r="D19" s="4">
        <v>3</v>
      </c>
      <c r="E19" s="4" t="s">
        <v>264</v>
      </c>
      <c r="F19" s="4">
        <v>100</v>
      </c>
      <c r="G19" s="10">
        <f t="shared" ref="G19:G27" si="0">D19*F19</f>
        <v>300</v>
      </c>
    </row>
    <row r="20" spans="1:7" ht="20.100000000000001" customHeight="1">
      <c r="A20" s="4" t="s">
        <v>265</v>
      </c>
      <c r="B20" s="4" t="s">
        <v>266</v>
      </c>
      <c r="C20" s="4" t="s">
        <v>65</v>
      </c>
      <c r="D20" s="4">
        <v>6.75</v>
      </c>
      <c r="E20" s="4" t="s">
        <v>264</v>
      </c>
      <c r="F20" s="4">
        <v>270</v>
      </c>
      <c r="G20" s="10">
        <f t="shared" si="0"/>
        <v>1822.5</v>
      </c>
    </row>
    <row r="21" spans="1:7" ht="20.100000000000001" customHeight="1">
      <c r="A21" s="4" t="s">
        <v>267</v>
      </c>
      <c r="B21" s="4" t="s">
        <v>65</v>
      </c>
      <c r="C21" s="4" t="s">
        <v>268</v>
      </c>
      <c r="D21" s="4">
        <v>120</v>
      </c>
      <c r="E21" s="4" t="s">
        <v>256</v>
      </c>
      <c r="F21" s="4">
        <v>25</v>
      </c>
      <c r="G21" s="10">
        <f t="shared" si="0"/>
        <v>3000</v>
      </c>
    </row>
    <row r="22" spans="1:7" ht="20.100000000000001" customHeight="1">
      <c r="A22" s="4" t="s">
        <v>269</v>
      </c>
      <c r="B22" s="4" t="s">
        <v>65</v>
      </c>
      <c r="C22" s="4" t="s">
        <v>270</v>
      </c>
      <c r="D22" s="4">
        <v>25</v>
      </c>
      <c r="E22" s="4" t="s">
        <v>256</v>
      </c>
      <c r="F22" s="4">
        <v>22</v>
      </c>
      <c r="G22" s="10">
        <f t="shared" si="0"/>
        <v>550</v>
      </c>
    </row>
    <row r="23" spans="1:7" ht="20.100000000000001" customHeight="1">
      <c r="A23" s="4" t="s">
        <v>253</v>
      </c>
      <c r="B23" s="4" t="s">
        <v>271</v>
      </c>
      <c r="C23" s="4" t="s">
        <v>255</v>
      </c>
      <c r="D23" s="4">
        <v>4</v>
      </c>
      <c r="E23" s="4" t="s">
        <v>256</v>
      </c>
      <c r="F23" s="4">
        <v>25</v>
      </c>
      <c r="G23" s="10">
        <f t="shared" si="0"/>
        <v>100</v>
      </c>
    </row>
    <row r="24" spans="1:7" ht="20.100000000000001" customHeight="1">
      <c r="A24" s="4" t="s">
        <v>272</v>
      </c>
      <c r="B24" s="4" t="s">
        <v>273</v>
      </c>
      <c r="C24" s="4" t="s">
        <v>274</v>
      </c>
      <c r="D24" s="4">
        <v>3</v>
      </c>
      <c r="E24" s="4" t="s">
        <v>275</v>
      </c>
      <c r="F24" s="4">
        <v>210</v>
      </c>
      <c r="G24" s="10">
        <f t="shared" si="0"/>
        <v>630</v>
      </c>
    </row>
    <row r="25" spans="1:7" ht="20.100000000000001" customHeight="1">
      <c r="A25" s="4" t="s">
        <v>276</v>
      </c>
      <c r="B25" s="4" t="s">
        <v>65</v>
      </c>
      <c r="C25" s="4" t="s">
        <v>277</v>
      </c>
      <c r="D25" s="4">
        <v>1</v>
      </c>
      <c r="E25" s="4" t="s">
        <v>275</v>
      </c>
      <c r="F25" s="4">
        <v>75</v>
      </c>
      <c r="G25" s="10">
        <f t="shared" si="0"/>
        <v>75</v>
      </c>
    </row>
    <row r="26" spans="1:7" ht="20.100000000000001" customHeight="1">
      <c r="A26" s="4" t="s">
        <v>278</v>
      </c>
      <c r="B26" s="4" t="s">
        <v>279</v>
      </c>
      <c r="C26" s="4" t="s">
        <v>65</v>
      </c>
      <c r="D26" s="4">
        <v>2</v>
      </c>
      <c r="E26" s="4" t="s">
        <v>280</v>
      </c>
      <c r="F26" s="4">
        <v>350</v>
      </c>
      <c r="G26" s="10">
        <f t="shared" si="0"/>
        <v>700</v>
      </c>
    </row>
    <row r="27" spans="1:7" ht="20.100000000000001" customHeight="1">
      <c r="A27" s="4" t="s">
        <v>281</v>
      </c>
      <c r="B27" s="4" t="s">
        <v>282</v>
      </c>
      <c r="C27" s="4" t="s">
        <v>65</v>
      </c>
      <c r="D27" s="4">
        <v>2.7</v>
      </c>
      <c r="E27" s="4" t="s">
        <v>280</v>
      </c>
      <c r="F27" s="4">
        <v>50</v>
      </c>
      <c r="G27" s="10">
        <f t="shared" si="0"/>
        <v>135</v>
      </c>
    </row>
    <row r="28" spans="1:7" ht="20.100000000000001" customHeight="1">
      <c r="A28" s="4" t="s">
        <v>283</v>
      </c>
      <c r="B28" s="4" t="s">
        <v>284</v>
      </c>
      <c r="C28" s="4" t="s">
        <v>65</v>
      </c>
      <c r="D28" s="4">
        <v>2</v>
      </c>
      <c r="E28" s="4" t="s">
        <v>13</v>
      </c>
      <c r="F28" s="4">
        <v>60</v>
      </c>
      <c r="G28" s="10">
        <f t="shared" ref="G28:G35" si="1">D28*F28</f>
        <v>120</v>
      </c>
    </row>
    <row r="29" spans="1:7" ht="20.100000000000001" customHeight="1">
      <c r="A29" s="4" t="s">
        <v>285</v>
      </c>
      <c r="B29" s="4" t="s">
        <v>286</v>
      </c>
      <c r="C29" s="4" t="s">
        <v>65</v>
      </c>
      <c r="D29" s="4">
        <v>2</v>
      </c>
      <c r="E29" s="4" t="s">
        <v>13</v>
      </c>
      <c r="F29" s="4">
        <v>49.5</v>
      </c>
      <c r="G29" s="10">
        <f t="shared" si="1"/>
        <v>99</v>
      </c>
    </row>
    <row r="30" spans="1:7" ht="20.100000000000001" customHeight="1">
      <c r="A30" s="4" t="s">
        <v>287</v>
      </c>
      <c r="B30" s="4" t="s">
        <v>288</v>
      </c>
      <c r="C30" s="4" t="s">
        <v>65</v>
      </c>
      <c r="D30" s="4">
        <v>2</v>
      </c>
      <c r="E30" s="4" t="s">
        <v>13</v>
      </c>
      <c r="F30" s="4">
        <v>49.5</v>
      </c>
      <c r="G30" s="10">
        <f t="shared" si="1"/>
        <v>99</v>
      </c>
    </row>
    <row r="31" spans="1:7" s="35" customFormat="1" ht="16.5">
      <c r="A31" s="67" t="s">
        <v>289</v>
      </c>
      <c r="B31" s="67" t="s">
        <v>290</v>
      </c>
      <c r="C31" s="68" t="s">
        <v>65</v>
      </c>
      <c r="D31" s="67">
        <v>1</v>
      </c>
      <c r="E31" s="67" t="s">
        <v>13</v>
      </c>
      <c r="F31" s="67">
        <v>62</v>
      </c>
      <c r="G31" s="67">
        <f t="shared" si="1"/>
        <v>62</v>
      </c>
    </row>
    <row r="32" spans="1:7" ht="20.100000000000001" customHeight="1">
      <c r="A32" s="4" t="s">
        <v>291</v>
      </c>
      <c r="B32" s="4" t="s">
        <v>292</v>
      </c>
      <c r="C32" s="4" t="s">
        <v>65</v>
      </c>
      <c r="D32" s="4">
        <v>2</v>
      </c>
      <c r="E32" s="4" t="s">
        <v>13</v>
      </c>
      <c r="F32" s="4">
        <v>123.5</v>
      </c>
      <c r="G32" s="10">
        <f t="shared" si="1"/>
        <v>247</v>
      </c>
    </row>
    <row r="33" spans="1:7" ht="20.100000000000001" customHeight="1">
      <c r="A33" s="4" t="s">
        <v>293</v>
      </c>
      <c r="B33" s="4" t="s">
        <v>294</v>
      </c>
      <c r="C33" s="4" t="s">
        <v>295</v>
      </c>
      <c r="D33" s="4">
        <v>1</v>
      </c>
      <c r="E33" s="4" t="s">
        <v>296</v>
      </c>
      <c r="F33" s="4">
        <v>170</v>
      </c>
      <c r="G33" s="10">
        <f t="shared" si="1"/>
        <v>170</v>
      </c>
    </row>
    <row r="34" spans="1:7" ht="20.100000000000001" customHeight="1">
      <c r="A34" s="4" t="s">
        <v>297</v>
      </c>
      <c r="B34" s="4" t="s">
        <v>65</v>
      </c>
      <c r="C34" s="4" t="s">
        <v>298</v>
      </c>
      <c r="D34" s="4">
        <v>10</v>
      </c>
      <c r="E34" s="4" t="s">
        <v>52</v>
      </c>
      <c r="F34" s="4">
        <v>0</v>
      </c>
      <c r="G34" s="10">
        <f t="shared" si="1"/>
        <v>0</v>
      </c>
    </row>
    <row r="35" spans="1:7" ht="20.100000000000001" customHeight="1">
      <c r="A35" s="4" t="s">
        <v>299</v>
      </c>
      <c r="B35" s="4">
        <v>1036</v>
      </c>
      <c r="C35" s="4" t="s">
        <v>65</v>
      </c>
      <c r="D35" s="4">
        <v>5</v>
      </c>
      <c r="E35" s="4" t="s">
        <v>232</v>
      </c>
      <c r="F35" s="4">
        <v>2.2000000000000002</v>
      </c>
      <c r="G35" s="10">
        <f t="shared" si="1"/>
        <v>11</v>
      </c>
    </row>
    <row r="36" spans="1:7" ht="20.100000000000001" customHeight="1">
      <c r="A36" s="66" t="s">
        <v>88</v>
      </c>
      <c r="B36" s="66"/>
      <c r="C36" s="66"/>
      <c r="D36" s="66"/>
      <c r="E36" s="66"/>
      <c r="F36" s="66"/>
      <c r="G36" s="69">
        <v>9441</v>
      </c>
    </row>
    <row r="37" spans="1:7" ht="33.75" customHeight="1">
      <c r="A37" s="123" t="s">
        <v>300</v>
      </c>
      <c r="B37" s="123"/>
      <c r="C37" s="123"/>
      <c r="D37" s="123"/>
      <c r="E37" s="123"/>
      <c r="F37" s="123"/>
      <c r="G37" s="123"/>
    </row>
    <row r="38" spans="1:7" ht="20.100000000000001" customHeight="1">
      <c r="A38" s="66" t="s">
        <v>301</v>
      </c>
      <c r="B38" s="66"/>
      <c r="C38" s="66"/>
      <c r="D38" s="66"/>
      <c r="E38" s="66"/>
      <c r="F38" s="66"/>
      <c r="G38" s="66">
        <v>750</v>
      </c>
    </row>
    <row r="39" spans="1:7" ht="20.100000000000001" customHeight="1">
      <c r="A39" s="66" t="s">
        <v>302</v>
      </c>
      <c r="B39" s="66"/>
      <c r="C39" s="66"/>
      <c r="D39" s="66">
        <v>138</v>
      </c>
      <c r="E39" s="66" t="s">
        <v>280</v>
      </c>
      <c r="F39" s="66">
        <v>100</v>
      </c>
      <c r="G39" s="66">
        <f>D39*F39</f>
        <v>13800</v>
      </c>
    </row>
    <row r="40" spans="1:7" ht="27.75">
      <c r="A40" s="70" t="s">
        <v>177</v>
      </c>
      <c r="B40" s="70"/>
      <c r="C40" s="70"/>
      <c r="D40" s="70"/>
      <c r="E40" s="70"/>
      <c r="F40" s="70"/>
      <c r="G40" s="71">
        <f>G15+G36+G38+G39</f>
        <v>38541</v>
      </c>
    </row>
  </sheetData>
  <mergeCells count="4">
    <mergeCell ref="A1:G1"/>
    <mergeCell ref="C15:F15"/>
    <mergeCell ref="A16:G16"/>
    <mergeCell ref="A37:G37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A3" sqref="A3:F3"/>
    </sheetView>
  </sheetViews>
  <sheetFormatPr defaultColWidth="9" defaultRowHeight="13.5"/>
  <cols>
    <col min="1" max="1" width="20.125" customWidth="1"/>
    <col min="2" max="2" width="20.375" customWidth="1"/>
  </cols>
  <sheetData>
    <row r="1" spans="1:6" s="16" customFormat="1" ht="16.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</row>
    <row r="2" spans="1:6" s="16" customFormat="1" ht="16.5">
      <c r="A2" s="3" t="s">
        <v>303</v>
      </c>
      <c r="B2" s="3" t="s">
        <v>304</v>
      </c>
      <c r="C2" s="3">
        <f>125*0.09</f>
        <v>11.25</v>
      </c>
      <c r="D2" s="3" t="s">
        <v>280</v>
      </c>
      <c r="E2" s="3">
        <v>105</v>
      </c>
      <c r="F2" s="8">
        <f t="shared" ref="F2:F10" si="0">C2*E2</f>
        <v>1181.25</v>
      </c>
    </row>
    <row r="3" spans="1:6" s="16" customFormat="1" ht="16.5">
      <c r="A3" s="3" t="s">
        <v>303</v>
      </c>
      <c r="B3" s="3" t="s">
        <v>305</v>
      </c>
      <c r="C3" s="3">
        <f>87*0.09</f>
        <v>7.83</v>
      </c>
      <c r="D3" s="3" t="s">
        <v>280</v>
      </c>
      <c r="E3" s="3">
        <v>105</v>
      </c>
      <c r="F3" s="8">
        <f t="shared" si="0"/>
        <v>822.15</v>
      </c>
    </row>
    <row r="4" spans="1:6" s="16" customFormat="1" ht="16.5">
      <c r="A4" s="3" t="s">
        <v>306</v>
      </c>
      <c r="B4" s="3"/>
      <c r="C4" s="3">
        <v>14</v>
      </c>
      <c r="D4" s="3" t="s">
        <v>307</v>
      </c>
      <c r="E4" s="3">
        <v>0</v>
      </c>
      <c r="F4" s="3">
        <f t="shared" si="0"/>
        <v>0</v>
      </c>
    </row>
    <row r="5" spans="1:6" s="16" customFormat="1" ht="16.5">
      <c r="A5" s="3" t="s">
        <v>308</v>
      </c>
      <c r="B5" s="3" t="s">
        <v>309</v>
      </c>
      <c r="C5" s="3">
        <v>8</v>
      </c>
      <c r="D5" s="3" t="s">
        <v>52</v>
      </c>
      <c r="E5" s="3">
        <v>0</v>
      </c>
      <c r="F5" s="3">
        <f t="shared" si="0"/>
        <v>0</v>
      </c>
    </row>
    <row r="6" spans="1:6" s="16" customFormat="1" ht="16.5">
      <c r="A6" s="3" t="s">
        <v>310</v>
      </c>
      <c r="B6" s="3" t="s">
        <v>311</v>
      </c>
      <c r="C6" s="3">
        <v>20</v>
      </c>
      <c r="D6" s="3" t="s">
        <v>307</v>
      </c>
      <c r="E6" s="3">
        <v>0</v>
      </c>
      <c r="F6" s="3">
        <f t="shared" si="0"/>
        <v>0</v>
      </c>
    </row>
    <row r="7" spans="1:6" s="16" customFormat="1" ht="16.5">
      <c r="A7" s="3" t="s">
        <v>312</v>
      </c>
      <c r="B7" s="3" t="s">
        <v>313</v>
      </c>
      <c r="C7" s="3">
        <v>3</v>
      </c>
      <c r="D7" s="3" t="s">
        <v>307</v>
      </c>
      <c r="E7" s="3">
        <v>0</v>
      </c>
      <c r="F7" s="3">
        <f t="shared" si="0"/>
        <v>0</v>
      </c>
    </row>
    <row r="8" spans="1:6" s="16" customFormat="1" ht="16.5">
      <c r="A8" s="3" t="s">
        <v>314</v>
      </c>
      <c r="B8" s="3" t="s">
        <v>315</v>
      </c>
      <c r="C8" s="3">
        <v>24</v>
      </c>
      <c r="D8" s="3" t="s">
        <v>296</v>
      </c>
      <c r="E8" s="3">
        <v>0</v>
      </c>
      <c r="F8" s="3">
        <f t="shared" si="0"/>
        <v>0</v>
      </c>
    </row>
    <row r="9" spans="1:6" s="16" customFormat="1" ht="16.5">
      <c r="A9" s="3" t="s">
        <v>316</v>
      </c>
      <c r="B9" s="3" t="s">
        <v>317</v>
      </c>
      <c r="C9" s="3">
        <v>1</v>
      </c>
      <c r="D9" s="3" t="s">
        <v>86</v>
      </c>
      <c r="E9" s="3">
        <v>0</v>
      </c>
      <c r="F9" s="3">
        <f t="shared" si="0"/>
        <v>0</v>
      </c>
    </row>
    <row r="10" spans="1:6" s="16" customFormat="1" ht="16.5">
      <c r="A10" s="3" t="s">
        <v>316</v>
      </c>
      <c r="B10" s="3" t="s">
        <v>254</v>
      </c>
      <c r="C10" s="3">
        <v>2</v>
      </c>
      <c r="D10" s="3" t="s">
        <v>86</v>
      </c>
      <c r="E10" s="3">
        <v>0</v>
      </c>
      <c r="F10" s="3">
        <f t="shared" si="0"/>
        <v>0</v>
      </c>
    </row>
    <row r="11" spans="1:6" s="16" customFormat="1" ht="26.25" customHeight="1">
      <c r="A11" s="127" t="s">
        <v>88</v>
      </c>
      <c r="B11" s="128"/>
      <c r="C11" s="127">
        <v>2003.5</v>
      </c>
      <c r="D11" s="129"/>
      <c r="E11" s="129"/>
      <c r="F11" s="128"/>
    </row>
  </sheetData>
  <mergeCells count="2">
    <mergeCell ref="A11:B11"/>
    <mergeCell ref="C11:F11"/>
  </mergeCells>
  <phoneticPr fontId="3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0"/>
  <sheetViews>
    <sheetView topLeftCell="A13" workbookViewId="0">
      <selection activeCell="A29" sqref="A29:F29"/>
    </sheetView>
  </sheetViews>
  <sheetFormatPr defaultColWidth="9" defaultRowHeight="13.5"/>
  <cols>
    <col min="1" max="1" width="34" style="16" customWidth="1"/>
    <col min="2" max="2" width="35.625" style="16" customWidth="1"/>
    <col min="3" max="3" width="7.125" style="16" customWidth="1"/>
    <col min="4" max="4" width="5.5" style="16" customWidth="1"/>
    <col min="5" max="5" width="10.875" style="16" customWidth="1"/>
    <col min="6" max="6" width="12.375" style="16" customWidth="1"/>
    <col min="7" max="16384" width="9" style="16"/>
  </cols>
  <sheetData>
    <row r="1" spans="1:7" ht="16.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</row>
    <row r="2" spans="1:7" ht="16.5">
      <c r="A2" s="55" t="s">
        <v>318</v>
      </c>
      <c r="B2" s="56" t="s">
        <v>319</v>
      </c>
      <c r="C2" s="56">
        <v>6</v>
      </c>
      <c r="D2" s="56" t="s">
        <v>13</v>
      </c>
      <c r="E2" s="57">
        <v>50.3</v>
      </c>
      <c r="F2" s="57">
        <f t="shared" ref="F2:F33" si="0">C2*E2</f>
        <v>301.8</v>
      </c>
      <c r="G2" s="58"/>
    </row>
    <row r="3" spans="1:7" s="19" customFormat="1" ht="16.5">
      <c r="A3" s="55" t="s">
        <v>318</v>
      </c>
      <c r="B3" s="56" t="s">
        <v>320</v>
      </c>
      <c r="C3" s="56">
        <v>44</v>
      </c>
      <c r="D3" s="56" t="s">
        <v>13</v>
      </c>
      <c r="E3" s="57">
        <v>24</v>
      </c>
      <c r="F3" s="57">
        <f t="shared" si="0"/>
        <v>1056</v>
      </c>
      <c r="G3" s="59"/>
    </row>
    <row r="4" spans="1:7" ht="16.5">
      <c r="A4" s="55" t="s">
        <v>321</v>
      </c>
      <c r="B4" s="56" t="s">
        <v>322</v>
      </c>
      <c r="C4" s="56">
        <v>12</v>
      </c>
      <c r="D4" s="56" t="s">
        <v>13</v>
      </c>
      <c r="E4" s="57">
        <v>17.600000000000001</v>
      </c>
      <c r="F4" s="57">
        <f t="shared" si="0"/>
        <v>211.2</v>
      </c>
      <c r="G4" s="58"/>
    </row>
    <row r="5" spans="1:7" ht="16.5">
      <c r="A5" s="55" t="s">
        <v>321</v>
      </c>
      <c r="B5" s="56" t="s">
        <v>323</v>
      </c>
      <c r="C5" s="56">
        <v>2</v>
      </c>
      <c r="D5" s="56" t="s">
        <v>13</v>
      </c>
      <c r="E5" s="57">
        <v>15.9</v>
      </c>
      <c r="F5" s="57">
        <f t="shared" si="0"/>
        <v>31.8</v>
      </c>
      <c r="G5" s="58"/>
    </row>
    <row r="6" spans="1:7" s="19" customFormat="1" ht="16.5">
      <c r="A6" s="60" t="s">
        <v>318</v>
      </c>
      <c r="B6" s="61" t="s">
        <v>324</v>
      </c>
      <c r="C6" s="61">
        <v>12</v>
      </c>
      <c r="D6" s="56" t="s">
        <v>13</v>
      </c>
      <c r="E6" s="61">
        <v>19.899999999999999</v>
      </c>
      <c r="F6" s="61">
        <f t="shared" si="0"/>
        <v>238.8</v>
      </c>
      <c r="G6" s="59"/>
    </row>
    <row r="7" spans="1:7" s="19" customFormat="1" ht="16.5">
      <c r="A7" s="56" t="s">
        <v>325</v>
      </c>
      <c r="B7" s="56" t="s">
        <v>326</v>
      </c>
      <c r="C7" s="56">
        <v>1</v>
      </c>
      <c r="D7" s="56" t="s">
        <v>327</v>
      </c>
      <c r="E7" s="57">
        <v>27</v>
      </c>
      <c r="F7" s="57">
        <f t="shared" si="0"/>
        <v>27</v>
      </c>
      <c r="G7" s="59"/>
    </row>
    <row r="8" spans="1:7" ht="16.5">
      <c r="A8" s="56" t="s">
        <v>328</v>
      </c>
      <c r="B8" s="56" t="s">
        <v>326</v>
      </c>
      <c r="C8" s="56">
        <v>3</v>
      </c>
      <c r="D8" s="56" t="s">
        <v>327</v>
      </c>
      <c r="E8" s="57">
        <v>30</v>
      </c>
      <c r="F8" s="57">
        <f t="shared" si="0"/>
        <v>90</v>
      </c>
      <c r="G8" s="58"/>
    </row>
    <row r="9" spans="1:7" s="19" customFormat="1" ht="16.5">
      <c r="A9" s="56" t="s">
        <v>329</v>
      </c>
      <c r="B9" s="56" t="s">
        <v>326</v>
      </c>
      <c r="C9" s="56">
        <v>2</v>
      </c>
      <c r="D9" s="56" t="s">
        <v>327</v>
      </c>
      <c r="E9" s="57">
        <v>33.6</v>
      </c>
      <c r="F9" s="57">
        <f t="shared" si="0"/>
        <v>67.2</v>
      </c>
      <c r="G9" s="59"/>
    </row>
    <row r="10" spans="1:7" ht="16.5">
      <c r="A10" s="56" t="s">
        <v>330</v>
      </c>
      <c r="B10" s="56" t="s">
        <v>331</v>
      </c>
      <c r="C10" s="56">
        <v>3</v>
      </c>
      <c r="D10" s="56" t="s">
        <v>327</v>
      </c>
      <c r="E10" s="57">
        <v>42</v>
      </c>
      <c r="F10" s="57">
        <f t="shared" si="0"/>
        <v>126</v>
      </c>
      <c r="G10" s="58"/>
    </row>
    <row r="11" spans="1:7" ht="16.5">
      <c r="A11" s="56" t="s">
        <v>332</v>
      </c>
      <c r="B11" s="56" t="s">
        <v>333</v>
      </c>
      <c r="C11" s="56">
        <v>2</v>
      </c>
      <c r="D11" s="56" t="s">
        <v>327</v>
      </c>
      <c r="E11" s="57">
        <v>32</v>
      </c>
      <c r="F11" s="57">
        <f t="shared" si="0"/>
        <v>64</v>
      </c>
      <c r="G11" s="58"/>
    </row>
    <row r="12" spans="1:7" ht="16.5">
      <c r="A12" s="56" t="s">
        <v>334</v>
      </c>
      <c r="B12" s="56" t="s">
        <v>335</v>
      </c>
      <c r="C12" s="56">
        <v>2</v>
      </c>
      <c r="D12" s="56" t="s">
        <v>327</v>
      </c>
      <c r="E12" s="57">
        <v>39.200000000000003</v>
      </c>
      <c r="F12" s="57">
        <f t="shared" si="0"/>
        <v>78.400000000000006</v>
      </c>
      <c r="G12" s="58"/>
    </row>
    <row r="13" spans="1:7" s="19" customFormat="1" ht="16.5">
      <c r="A13" s="56" t="s">
        <v>334</v>
      </c>
      <c r="B13" s="56" t="s">
        <v>336</v>
      </c>
      <c r="C13" s="56">
        <v>2</v>
      </c>
      <c r="D13" s="56" t="s">
        <v>327</v>
      </c>
      <c r="E13" s="57">
        <v>35.5</v>
      </c>
      <c r="F13" s="57">
        <f t="shared" si="0"/>
        <v>71</v>
      </c>
      <c r="G13" s="59"/>
    </row>
    <row r="14" spans="1:7" ht="16.5">
      <c r="A14" s="56" t="s">
        <v>337</v>
      </c>
      <c r="B14" s="56" t="s">
        <v>338</v>
      </c>
      <c r="C14" s="56">
        <v>2</v>
      </c>
      <c r="D14" s="56" t="s">
        <v>327</v>
      </c>
      <c r="E14" s="57">
        <v>80.400000000000006</v>
      </c>
      <c r="F14" s="57">
        <f t="shared" si="0"/>
        <v>160.80000000000001</v>
      </c>
      <c r="G14" s="58"/>
    </row>
    <row r="15" spans="1:7" ht="16.5">
      <c r="A15" s="56" t="s">
        <v>337</v>
      </c>
      <c r="B15" s="56" t="s">
        <v>339</v>
      </c>
      <c r="C15" s="56">
        <v>2</v>
      </c>
      <c r="D15" s="56" t="s">
        <v>327</v>
      </c>
      <c r="E15" s="57">
        <v>69</v>
      </c>
      <c r="F15" s="57">
        <f t="shared" si="0"/>
        <v>138</v>
      </c>
      <c r="G15" s="58"/>
    </row>
    <row r="16" spans="1:7" ht="16.5">
      <c r="A16" s="62" t="s">
        <v>340</v>
      </c>
      <c r="B16" s="62" t="s">
        <v>341</v>
      </c>
      <c r="C16" s="62">
        <v>2</v>
      </c>
      <c r="D16" s="62" t="s">
        <v>13</v>
      </c>
      <c r="E16" s="62">
        <v>66</v>
      </c>
      <c r="F16" s="62">
        <f t="shared" si="0"/>
        <v>132</v>
      </c>
    </row>
    <row r="17" spans="1:6" ht="16.5">
      <c r="A17" s="62" t="s">
        <v>342</v>
      </c>
      <c r="B17" s="62" t="s">
        <v>343</v>
      </c>
      <c r="C17" s="62">
        <v>5</v>
      </c>
      <c r="D17" s="62" t="s">
        <v>13</v>
      </c>
      <c r="E17" s="62">
        <v>4</v>
      </c>
      <c r="F17" s="62">
        <f t="shared" si="0"/>
        <v>20</v>
      </c>
    </row>
    <row r="18" spans="1:6" ht="16.5">
      <c r="A18" s="62" t="s">
        <v>344</v>
      </c>
      <c r="B18" s="62" t="s">
        <v>345</v>
      </c>
      <c r="C18" s="62">
        <v>2</v>
      </c>
      <c r="D18" s="62" t="s">
        <v>13</v>
      </c>
      <c r="E18" s="62">
        <v>79</v>
      </c>
      <c r="F18" s="62">
        <f t="shared" si="0"/>
        <v>158</v>
      </c>
    </row>
    <row r="19" spans="1:6" s="19" customFormat="1" ht="16.5">
      <c r="A19" s="62" t="s">
        <v>346</v>
      </c>
      <c r="B19" s="62" t="s">
        <v>347</v>
      </c>
      <c r="C19" s="62">
        <v>2</v>
      </c>
      <c r="D19" s="62" t="s">
        <v>348</v>
      </c>
      <c r="E19" s="62">
        <v>11.5</v>
      </c>
      <c r="F19" s="62">
        <f t="shared" si="0"/>
        <v>23</v>
      </c>
    </row>
    <row r="20" spans="1:6" s="19" customFormat="1" ht="16.5">
      <c r="A20" s="62" t="s">
        <v>349</v>
      </c>
      <c r="B20" s="62" t="s">
        <v>350</v>
      </c>
      <c r="C20" s="62">
        <v>1</v>
      </c>
      <c r="D20" s="62" t="s">
        <v>9</v>
      </c>
      <c r="E20" s="62">
        <v>21.1</v>
      </c>
      <c r="F20" s="62">
        <f t="shared" si="0"/>
        <v>21.1</v>
      </c>
    </row>
    <row r="21" spans="1:6" s="19" customFormat="1" ht="16.5">
      <c r="A21" s="62" t="s">
        <v>349</v>
      </c>
      <c r="B21" s="62" t="s">
        <v>351</v>
      </c>
      <c r="C21" s="62">
        <v>1</v>
      </c>
      <c r="D21" s="62" t="s">
        <v>9</v>
      </c>
      <c r="E21" s="62">
        <v>17.100000000000001</v>
      </c>
      <c r="F21" s="62">
        <f t="shared" si="0"/>
        <v>17.100000000000001</v>
      </c>
    </row>
    <row r="22" spans="1:6" ht="16.5">
      <c r="A22" s="62" t="s">
        <v>352</v>
      </c>
      <c r="B22" s="62" t="s">
        <v>353</v>
      </c>
      <c r="C22" s="62">
        <v>2</v>
      </c>
      <c r="D22" s="62" t="s">
        <v>9</v>
      </c>
      <c r="E22" s="62">
        <v>16.5</v>
      </c>
      <c r="F22" s="62">
        <f t="shared" si="0"/>
        <v>33</v>
      </c>
    </row>
    <row r="23" spans="1:6" s="19" customFormat="1" ht="16.5">
      <c r="A23" s="62" t="s">
        <v>354</v>
      </c>
      <c r="B23" s="62" t="s">
        <v>355</v>
      </c>
      <c r="C23" s="62">
        <v>22</v>
      </c>
      <c r="D23" s="62" t="s">
        <v>13</v>
      </c>
      <c r="E23" s="62">
        <v>7.2</v>
      </c>
      <c r="F23" s="62">
        <f t="shared" si="0"/>
        <v>158.4</v>
      </c>
    </row>
    <row r="24" spans="1:6" s="19" customFormat="1" ht="16.5">
      <c r="A24" s="62" t="s">
        <v>356</v>
      </c>
      <c r="B24" s="62" t="s">
        <v>357</v>
      </c>
      <c r="C24" s="62">
        <v>22</v>
      </c>
      <c r="D24" s="62" t="s">
        <v>13</v>
      </c>
      <c r="E24" s="62">
        <v>2.9</v>
      </c>
      <c r="F24" s="62">
        <f t="shared" si="0"/>
        <v>63.8</v>
      </c>
    </row>
    <row r="25" spans="1:6" s="19" customFormat="1" ht="16.5">
      <c r="A25" s="62" t="s">
        <v>358</v>
      </c>
      <c r="B25" s="62" t="s">
        <v>359</v>
      </c>
      <c r="C25" s="62">
        <v>6</v>
      </c>
      <c r="D25" s="62" t="s">
        <v>13</v>
      </c>
      <c r="E25" s="62">
        <v>4.3</v>
      </c>
      <c r="F25" s="62">
        <f t="shared" si="0"/>
        <v>25.8</v>
      </c>
    </row>
    <row r="26" spans="1:6" ht="16.5">
      <c r="A26" s="62" t="s">
        <v>360</v>
      </c>
      <c r="B26" s="62" t="s">
        <v>361</v>
      </c>
      <c r="C26" s="62">
        <v>4</v>
      </c>
      <c r="D26" s="62" t="s">
        <v>13</v>
      </c>
      <c r="E26" s="62">
        <v>6.5</v>
      </c>
      <c r="F26" s="62">
        <f t="shared" si="0"/>
        <v>26</v>
      </c>
    </row>
    <row r="27" spans="1:6" s="54" customFormat="1" ht="16.5">
      <c r="A27" s="63" t="s">
        <v>362</v>
      </c>
      <c r="B27" s="63" t="s">
        <v>363</v>
      </c>
      <c r="C27" s="63">
        <v>33</v>
      </c>
      <c r="D27" s="63" t="s">
        <v>364</v>
      </c>
      <c r="E27" s="63">
        <v>190</v>
      </c>
      <c r="F27" s="63">
        <f t="shared" si="0"/>
        <v>6270</v>
      </c>
    </row>
    <row r="28" spans="1:6" s="54" customFormat="1" ht="16.5">
      <c r="A28" s="63" t="s">
        <v>362</v>
      </c>
      <c r="B28" s="63" t="s">
        <v>365</v>
      </c>
      <c r="C28" s="63">
        <v>11</v>
      </c>
      <c r="D28" s="63" t="s">
        <v>364</v>
      </c>
      <c r="E28" s="63">
        <v>150</v>
      </c>
      <c r="F28" s="63">
        <f t="shared" si="0"/>
        <v>1650</v>
      </c>
    </row>
    <row r="29" spans="1:6" s="54" customFormat="1" ht="16.5">
      <c r="A29" s="63" t="s">
        <v>366</v>
      </c>
      <c r="B29" s="63" t="s">
        <v>367</v>
      </c>
      <c r="C29" s="63">
        <v>7</v>
      </c>
      <c r="D29" s="63" t="s">
        <v>364</v>
      </c>
      <c r="E29" s="63">
        <v>160</v>
      </c>
      <c r="F29" s="63">
        <f t="shared" si="0"/>
        <v>1120</v>
      </c>
    </row>
    <row r="30" spans="1:6" s="54" customFormat="1" ht="16.5">
      <c r="A30" s="63" t="s">
        <v>368</v>
      </c>
      <c r="B30" s="63" t="s">
        <v>369</v>
      </c>
      <c r="C30" s="63">
        <v>6</v>
      </c>
      <c r="D30" s="63" t="s">
        <v>364</v>
      </c>
      <c r="E30" s="63">
        <v>76</v>
      </c>
      <c r="F30" s="63">
        <f t="shared" si="0"/>
        <v>456</v>
      </c>
    </row>
    <row r="31" spans="1:6" s="54" customFormat="1" ht="16.5">
      <c r="A31" s="63" t="s">
        <v>370</v>
      </c>
      <c r="B31" s="63" t="s">
        <v>77</v>
      </c>
      <c r="C31" s="63">
        <v>5</v>
      </c>
      <c r="D31" s="63" t="s">
        <v>364</v>
      </c>
      <c r="E31" s="63">
        <v>52</v>
      </c>
      <c r="F31" s="63">
        <f t="shared" si="0"/>
        <v>260</v>
      </c>
    </row>
    <row r="32" spans="1:6" s="54" customFormat="1" ht="16.5">
      <c r="A32" s="63" t="s">
        <v>371</v>
      </c>
      <c r="B32" s="63" t="s">
        <v>372</v>
      </c>
      <c r="C32" s="63">
        <v>300</v>
      </c>
      <c r="D32" s="63" t="s">
        <v>52</v>
      </c>
      <c r="E32" s="63">
        <v>1.5</v>
      </c>
      <c r="F32" s="63">
        <f t="shared" si="0"/>
        <v>450</v>
      </c>
    </row>
    <row r="33" spans="1:6" s="54" customFormat="1" ht="16.5">
      <c r="A33" s="63" t="s">
        <v>371</v>
      </c>
      <c r="B33" s="63" t="s">
        <v>373</v>
      </c>
      <c r="C33" s="63">
        <v>40</v>
      </c>
      <c r="D33" s="63" t="s">
        <v>52</v>
      </c>
      <c r="E33" s="63">
        <v>3</v>
      </c>
      <c r="F33" s="63">
        <f t="shared" si="0"/>
        <v>120</v>
      </c>
    </row>
    <row r="34" spans="1:6" s="54" customFormat="1" ht="16.5">
      <c r="A34" s="63" t="s">
        <v>374</v>
      </c>
      <c r="B34" s="63" t="s">
        <v>375</v>
      </c>
      <c r="C34" s="63">
        <v>77</v>
      </c>
      <c r="D34" s="63" t="s">
        <v>52</v>
      </c>
      <c r="E34" s="63">
        <v>1.8</v>
      </c>
      <c r="F34" s="63">
        <f t="shared" ref="F34:F63" si="1">C34*E34</f>
        <v>138.6</v>
      </c>
    </row>
    <row r="35" spans="1:6" s="54" customFormat="1" ht="16.5">
      <c r="A35" s="63" t="s">
        <v>376</v>
      </c>
      <c r="B35" s="63" t="s">
        <v>377</v>
      </c>
      <c r="C35" s="63">
        <v>10</v>
      </c>
      <c r="D35" s="63" t="s">
        <v>52</v>
      </c>
      <c r="E35" s="63">
        <v>3.5</v>
      </c>
      <c r="F35" s="63">
        <f t="shared" si="1"/>
        <v>35</v>
      </c>
    </row>
    <row r="36" spans="1:6" s="54" customFormat="1" ht="16.5">
      <c r="A36" s="63" t="s">
        <v>378</v>
      </c>
      <c r="B36" s="63" t="s">
        <v>379</v>
      </c>
      <c r="C36" s="63">
        <v>5</v>
      </c>
      <c r="D36" s="63" t="s">
        <v>52</v>
      </c>
      <c r="E36" s="63">
        <v>6.5</v>
      </c>
      <c r="F36" s="63">
        <f t="shared" si="1"/>
        <v>32.5</v>
      </c>
    </row>
    <row r="37" spans="1:6" s="54" customFormat="1" ht="16.5">
      <c r="A37" s="63" t="s">
        <v>380</v>
      </c>
      <c r="B37" s="63" t="s">
        <v>381</v>
      </c>
      <c r="C37" s="63">
        <v>7.5</v>
      </c>
      <c r="D37" s="63" t="s">
        <v>52</v>
      </c>
      <c r="E37" s="63">
        <v>2.5</v>
      </c>
      <c r="F37" s="64">
        <f t="shared" si="1"/>
        <v>18.75</v>
      </c>
    </row>
    <row r="38" spans="1:6" s="54" customFormat="1" ht="16.5">
      <c r="A38" s="63" t="s">
        <v>382</v>
      </c>
      <c r="B38" s="63" t="s">
        <v>381</v>
      </c>
      <c r="C38" s="63">
        <v>7.5</v>
      </c>
      <c r="D38" s="63" t="s">
        <v>52</v>
      </c>
      <c r="E38" s="63">
        <v>12</v>
      </c>
      <c r="F38" s="63">
        <f t="shared" si="1"/>
        <v>90</v>
      </c>
    </row>
    <row r="39" spans="1:6" s="54" customFormat="1" ht="16.5">
      <c r="A39" s="63" t="s">
        <v>383</v>
      </c>
      <c r="B39" s="63" t="s">
        <v>384</v>
      </c>
      <c r="C39" s="63">
        <v>3</v>
      </c>
      <c r="D39" s="63" t="s">
        <v>13</v>
      </c>
      <c r="E39" s="63">
        <v>48</v>
      </c>
      <c r="F39" s="63">
        <f t="shared" si="1"/>
        <v>144</v>
      </c>
    </row>
    <row r="40" spans="1:6" s="54" customFormat="1" ht="16.5">
      <c r="A40" s="63" t="s">
        <v>383</v>
      </c>
      <c r="B40" s="63" t="s">
        <v>385</v>
      </c>
      <c r="C40" s="63">
        <v>3</v>
      </c>
      <c r="D40" s="63" t="s">
        <v>13</v>
      </c>
      <c r="E40" s="63">
        <v>55</v>
      </c>
      <c r="F40" s="63">
        <f t="shared" si="1"/>
        <v>165</v>
      </c>
    </row>
    <row r="41" spans="1:6" s="54" customFormat="1" ht="16.5">
      <c r="A41" s="63" t="s">
        <v>386</v>
      </c>
      <c r="B41" s="63" t="s">
        <v>387</v>
      </c>
      <c r="C41" s="63">
        <v>120</v>
      </c>
      <c r="D41" s="63" t="s">
        <v>52</v>
      </c>
      <c r="E41" s="63">
        <v>2.1</v>
      </c>
      <c r="F41" s="63">
        <f t="shared" si="1"/>
        <v>252</v>
      </c>
    </row>
    <row r="42" spans="1:6" s="54" customFormat="1" ht="16.5">
      <c r="A42" s="63" t="s">
        <v>388</v>
      </c>
      <c r="B42" s="63" t="s">
        <v>389</v>
      </c>
      <c r="C42" s="63">
        <v>10</v>
      </c>
      <c r="D42" s="63" t="s">
        <v>61</v>
      </c>
      <c r="E42" s="63">
        <v>8</v>
      </c>
      <c r="F42" s="63">
        <f t="shared" si="1"/>
        <v>80</v>
      </c>
    </row>
    <row r="43" spans="1:6" s="54" customFormat="1" ht="16.5">
      <c r="A43" s="63" t="s">
        <v>388</v>
      </c>
      <c r="B43" s="63" t="s">
        <v>390</v>
      </c>
      <c r="C43" s="63">
        <v>1</v>
      </c>
      <c r="D43" s="63" t="s">
        <v>61</v>
      </c>
      <c r="E43" s="63">
        <v>6</v>
      </c>
      <c r="F43" s="63">
        <f t="shared" si="1"/>
        <v>6</v>
      </c>
    </row>
    <row r="44" spans="1:6" s="54" customFormat="1" ht="16.5">
      <c r="A44" s="63" t="s">
        <v>388</v>
      </c>
      <c r="B44" s="63" t="s">
        <v>391</v>
      </c>
      <c r="C44" s="63">
        <v>5</v>
      </c>
      <c r="D44" s="63" t="s">
        <v>61</v>
      </c>
      <c r="E44" s="63">
        <v>9</v>
      </c>
      <c r="F44" s="63">
        <f t="shared" si="1"/>
        <v>45</v>
      </c>
    </row>
    <row r="45" spans="1:6" s="54" customFormat="1" ht="16.5">
      <c r="A45" s="63" t="s">
        <v>392</v>
      </c>
      <c r="B45" s="63">
        <v>12</v>
      </c>
      <c r="C45" s="63">
        <v>10</v>
      </c>
      <c r="D45" s="63" t="s">
        <v>256</v>
      </c>
      <c r="E45" s="63">
        <v>2</v>
      </c>
      <c r="F45" s="63">
        <f t="shared" si="1"/>
        <v>20</v>
      </c>
    </row>
    <row r="46" spans="1:6" s="54" customFormat="1" ht="16.5">
      <c r="A46" s="63" t="s">
        <v>393</v>
      </c>
      <c r="B46" s="63" t="s">
        <v>394</v>
      </c>
      <c r="C46" s="63">
        <v>8</v>
      </c>
      <c r="D46" s="63" t="s">
        <v>61</v>
      </c>
      <c r="E46" s="63">
        <v>6</v>
      </c>
      <c r="F46" s="63">
        <f t="shared" si="1"/>
        <v>48</v>
      </c>
    </row>
    <row r="47" spans="1:6" s="54" customFormat="1" ht="16.5">
      <c r="A47" s="63" t="s">
        <v>395</v>
      </c>
      <c r="B47" s="63" t="s">
        <v>396</v>
      </c>
      <c r="C47" s="63">
        <v>100</v>
      </c>
      <c r="D47" s="63" t="s">
        <v>74</v>
      </c>
      <c r="E47" s="63">
        <v>0.1</v>
      </c>
      <c r="F47" s="63">
        <f t="shared" si="1"/>
        <v>10</v>
      </c>
    </row>
    <row r="48" spans="1:6" s="54" customFormat="1" ht="16.5">
      <c r="A48" s="63" t="s">
        <v>397</v>
      </c>
      <c r="B48" s="63" t="s">
        <v>398</v>
      </c>
      <c r="C48" s="63">
        <v>1000</v>
      </c>
      <c r="D48" s="63" t="s">
        <v>74</v>
      </c>
      <c r="E48" s="63">
        <v>2.5000000000000001E-2</v>
      </c>
      <c r="F48" s="63">
        <f t="shared" si="1"/>
        <v>25</v>
      </c>
    </row>
    <row r="49" spans="1:6" s="54" customFormat="1" ht="16.5">
      <c r="A49" s="63" t="s">
        <v>399</v>
      </c>
      <c r="B49" s="63" t="s">
        <v>400</v>
      </c>
      <c r="C49" s="63">
        <v>10</v>
      </c>
      <c r="D49" s="63" t="s">
        <v>364</v>
      </c>
      <c r="E49" s="63">
        <v>0.5</v>
      </c>
      <c r="F49" s="63">
        <f t="shared" si="1"/>
        <v>5</v>
      </c>
    </row>
    <row r="50" spans="1:6" s="54" customFormat="1" ht="16.5">
      <c r="A50" s="63" t="s">
        <v>401</v>
      </c>
      <c r="B50" s="63" t="s">
        <v>65</v>
      </c>
      <c r="C50" s="63">
        <v>2</v>
      </c>
      <c r="D50" s="63" t="s">
        <v>402</v>
      </c>
      <c r="E50" s="63">
        <v>0</v>
      </c>
      <c r="F50" s="63">
        <f t="shared" si="1"/>
        <v>0</v>
      </c>
    </row>
    <row r="51" spans="1:6" s="54" customFormat="1" ht="16.5">
      <c r="A51" s="63" t="s">
        <v>403</v>
      </c>
      <c r="B51" s="63" t="s">
        <v>65</v>
      </c>
      <c r="C51" s="63">
        <v>1</v>
      </c>
      <c r="D51" s="63" t="s">
        <v>61</v>
      </c>
      <c r="E51" s="63">
        <v>0</v>
      </c>
      <c r="F51" s="63">
        <f t="shared" si="1"/>
        <v>0</v>
      </c>
    </row>
    <row r="52" spans="1:6" s="54" customFormat="1" ht="16.5">
      <c r="A52" s="63" t="s">
        <v>87</v>
      </c>
      <c r="B52" s="63" t="s">
        <v>404</v>
      </c>
      <c r="C52" s="63">
        <v>5</v>
      </c>
      <c r="D52" s="63" t="s">
        <v>307</v>
      </c>
      <c r="E52" s="63">
        <v>0</v>
      </c>
      <c r="F52" s="63">
        <f t="shared" si="1"/>
        <v>0</v>
      </c>
    </row>
    <row r="53" spans="1:6" s="54" customFormat="1" ht="16.5">
      <c r="A53" s="63" t="s">
        <v>405</v>
      </c>
      <c r="B53" s="63" t="s">
        <v>406</v>
      </c>
      <c r="C53" s="63">
        <v>2</v>
      </c>
      <c r="D53" s="63" t="s">
        <v>275</v>
      </c>
      <c r="E53" s="63">
        <v>39</v>
      </c>
      <c r="F53" s="63">
        <f t="shared" si="1"/>
        <v>78</v>
      </c>
    </row>
    <row r="54" spans="1:6" ht="16.5">
      <c r="A54" s="3" t="s">
        <v>407</v>
      </c>
      <c r="B54" s="3" t="s">
        <v>408</v>
      </c>
      <c r="C54" s="3">
        <v>1</v>
      </c>
      <c r="D54" s="3" t="s">
        <v>275</v>
      </c>
      <c r="E54" s="3">
        <v>80.5</v>
      </c>
      <c r="F54" s="3">
        <f t="shared" si="1"/>
        <v>80.5</v>
      </c>
    </row>
    <row r="55" spans="1:6" ht="16.5">
      <c r="A55" s="3" t="s">
        <v>407</v>
      </c>
      <c r="B55" s="3" t="s">
        <v>409</v>
      </c>
      <c r="C55" s="3">
        <v>1</v>
      </c>
      <c r="D55" s="3" t="s">
        <v>275</v>
      </c>
      <c r="E55" s="3">
        <v>150.5</v>
      </c>
      <c r="F55" s="3">
        <f t="shared" si="1"/>
        <v>150.5</v>
      </c>
    </row>
    <row r="56" spans="1:6" ht="16.5">
      <c r="A56" s="3" t="s">
        <v>407</v>
      </c>
      <c r="B56" s="3" t="s">
        <v>410</v>
      </c>
      <c r="C56" s="3">
        <v>2</v>
      </c>
      <c r="D56" s="3" t="s">
        <v>275</v>
      </c>
      <c r="E56" s="3">
        <v>135.5</v>
      </c>
      <c r="F56" s="3">
        <f t="shared" si="1"/>
        <v>271</v>
      </c>
    </row>
    <row r="57" spans="1:6" ht="16.5">
      <c r="A57" s="3" t="s">
        <v>411</v>
      </c>
      <c r="B57" s="3" t="s">
        <v>412</v>
      </c>
      <c r="C57" s="3">
        <v>3</v>
      </c>
      <c r="D57" s="3" t="s">
        <v>86</v>
      </c>
      <c r="E57" s="3">
        <v>10</v>
      </c>
      <c r="F57" s="3">
        <f t="shared" si="1"/>
        <v>30</v>
      </c>
    </row>
    <row r="58" spans="1:6" ht="16.5">
      <c r="A58" s="3" t="s">
        <v>413</v>
      </c>
      <c r="B58" s="3" t="s">
        <v>404</v>
      </c>
      <c r="C58" s="3">
        <v>0.5</v>
      </c>
      <c r="D58" s="3" t="s">
        <v>414</v>
      </c>
      <c r="E58" s="3">
        <v>10</v>
      </c>
      <c r="F58" s="3">
        <f t="shared" si="1"/>
        <v>5</v>
      </c>
    </row>
    <row r="59" spans="1:6" ht="16.5">
      <c r="A59" s="3" t="s">
        <v>415</v>
      </c>
      <c r="B59" s="3" t="s">
        <v>416</v>
      </c>
      <c r="C59" s="3">
        <v>3</v>
      </c>
      <c r="D59" s="3" t="s">
        <v>256</v>
      </c>
      <c r="E59" s="3">
        <v>3.6</v>
      </c>
      <c r="F59" s="3">
        <f t="shared" si="1"/>
        <v>10.8</v>
      </c>
    </row>
    <row r="60" spans="1:6" ht="16.5">
      <c r="A60" s="3" t="s">
        <v>417</v>
      </c>
      <c r="B60" s="3" t="s">
        <v>418</v>
      </c>
      <c r="C60" s="3">
        <v>8</v>
      </c>
      <c r="D60" s="3" t="s">
        <v>9</v>
      </c>
      <c r="E60" s="3">
        <v>10</v>
      </c>
      <c r="F60" s="3">
        <f t="shared" si="1"/>
        <v>80</v>
      </c>
    </row>
    <row r="61" spans="1:6" ht="16.5">
      <c r="A61" s="3" t="s">
        <v>419</v>
      </c>
      <c r="B61" s="3" t="s">
        <v>420</v>
      </c>
      <c r="C61" s="3">
        <v>0.4</v>
      </c>
      <c r="D61" s="3" t="s">
        <v>280</v>
      </c>
      <c r="E61" s="3">
        <v>380</v>
      </c>
      <c r="F61" s="3">
        <f t="shared" si="1"/>
        <v>152</v>
      </c>
    </row>
    <row r="62" spans="1:6" ht="16.5">
      <c r="A62" s="3" t="s">
        <v>421</v>
      </c>
      <c r="B62" s="3" t="s">
        <v>422</v>
      </c>
      <c r="C62" s="3">
        <v>7</v>
      </c>
      <c r="D62" s="3" t="s">
        <v>280</v>
      </c>
      <c r="E62" s="3">
        <v>260</v>
      </c>
      <c r="F62" s="3">
        <f t="shared" si="1"/>
        <v>1820</v>
      </c>
    </row>
    <row r="63" spans="1:6" ht="16.5">
      <c r="A63" s="3" t="s">
        <v>423</v>
      </c>
      <c r="B63" s="3" t="s">
        <v>424</v>
      </c>
      <c r="C63" s="3">
        <v>1</v>
      </c>
      <c r="D63" s="3" t="s">
        <v>13</v>
      </c>
      <c r="E63" s="3">
        <v>73</v>
      </c>
      <c r="F63" s="3">
        <f t="shared" si="1"/>
        <v>73</v>
      </c>
    </row>
    <row r="64" spans="1:6" ht="16.5">
      <c r="A64" s="3" t="s">
        <v>425</v>
      </c>
      <c r="B64" s="3" t="s">
        <v>426</v>
      </c>
      <c r="C64" s="3">
        <v>1.51</v>
      </c>
      <c r="D64" s="3" t="s">
        <v>280</v>
      </c>
      <c r="E64" s="3">
        <v>330</v>
      </c>
      <c r="F64" s="3">
        <v>500</v>
      </c>
    </row>
    <row r="65" spans="1:6" ht="16.5">
      <c r="A65" s="3" t="s">
        <v>427</v>
      </c>
      <c r="B65" s="3" t="s">
        <v>428</v>
      </c>
      <c r="C65" s="3">
        <v>3</v>
      </c>
      <c r="D65" s="3" t="s">
        <v>429</v>
      </c>
      <c r="E65" s="3">
        <v>5</v>
      </c>
      <c r="F65" s="3">
        <f t="shared" ref="F65:F69" si="2">C65*E65</f>
        <v>15</v>
      </c>
    </row>
    <row r="66" spans="1:6" ht="16.5">
      <c r="A66" s="3" t="s">
        <v>430</v>
      </c>
      <c r="B66" s="3" t="s">
        <v>431</v>
      </c>
      <c r="C66" s="3">
        <v>2</v>
      </c>
      <c r="D66" s="3" t="s">
        <v>13</v>
      </c>
      <c r="E66" s="3">
        <v>54</v>
      </c>
      <c r="F66" s="3">
        <f t="shared" si="2"/>
        <v>108</v>
      </c>
    </row>
    <row r="67" spans="1:6" ht="16.5">
      <c r="A67" s="3" t="s">
        <v>432</v>
      </c>
      <c r="B67" s="3" t="s">
        <v>433</v>
      </c>
      <c r="C67" s="3">
        <v>0.44</v>
      </c>
      <c r="D67" s="3" t="s">
        <v>280</v>
      </c>
      <c r="E67" s="3">
        <v>330</v>
      </c>
      <c r="F67" s="65">
        <v>160</v>
      </c>
    </row>
    <row r="68" spans="1:6" ht="16.5">
      <c r="A68" s="3" t="s">
        <v>434</v>
      </c>
      <c r="B68" s="3"/>
      <c r="C68" s="3">
        <v>0.7</v>
      </c>
      <c r="D68" s="3" t="s">
        <v>435</v>
      </c>
      <c r="E68" s="3"/>
      <c r="F68" s="3">
        <v>260</v>
      </c>
    </row>
    <row r="69" spans="1:6" ht="26.25" customHeight="1">
      <c r="A69" s="29" t="s">
        <v>436</v>
      </c>
      <c r="B69" s="29"/>
      <c r="C69" s="29">
        <v>36</v>
      </c>
      <c r="D69" s="29" t="s">
        <v>437</v>
      </c>
      <c r="E69" s="29">
        <v>300</v>
      </c>
      <c r="F69" s="29">
        <f t="shared" si="2"/>
        <v>10800</v>
      </c>
    </row>
    <row r="70" spans="1:6" ht="26.25" customHeight="1">
      <c r="A70" s="127" t="s">
        <v>177</v>
      </c>
      <c r="B70" s="128"/>
      <c r="C70" s="130">
        <f>SUM(F2:F69)</f>
        <v>29374.85</v>
      </c>
      <c r="D70" s="131"/>
      <c r="E70" s="131"/>
      <c r="F70" s="132"/>
    </row>
  </sheetData>
  <mergeCells count="2">
    <mergeCell ref="A70:B70"/>
    <mergeCell ref="C70:F70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L15" sqref="L15"/>
    </sheetView>
  </sheetViews>
  <sheetFormatPr defaultColWidth="9" defaultRowHeight="15"/>
  <cols>
    <col min="1" max="1" width="6.75" style="49" customWidth="1"/>
    <col min="2" max="2" width="10.25" style="49" customWidth="1"/>
    <col min="3" max="4" width="29.375" style="49" customWidth="1"/>
    <col min="5" max="5" width="9.25" style="49" customWidth="1"/>
    <col min="6" max="6" width="6.75" style="49" customWidth="1"/>
    <col min="7" max="7" width="9.125" style="49" customWidth="1"/>
    <col min="8" max="8" width="9.25" style="49" customWidth="1"/>
    <col min="9" max="16384" width="9" style="49"/>
  </cols>
  <sheetData>
    <row r="1" spans="1:8" ht="18.75">
      <c r="A1" s="50" t="s">
        <v>438</v>
      </c>
      <c r="B1" s="50" t="s">
        <v>439</v>
      </c>
      <c r="C1" s="50" t="s">
        <v>1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6</v>
      </c>
    </row>
    <row r="2" spans="1:8" ht="18.75">
      <c r="A2" s="133">
        <v>1</v>
      </c>
      <c r="B2" s="133" t="s">
        <v>440</v>
      </c>
      <c r="C2" s="50" t="s">
        <v>441</v>
      </c>
      <c r="D2" s="50" t="s">
        <v>442</v>
      </c>
      <c r="E2" s="50">
        <v>1</v>
      </c>
      <c r="F2" s="50" t="s">
        <v>443</v>
      </c>
      <c r="G2" s="50">
        <v>2935</v>
      </c>
      <c r="H2" s="133">
        <v>3235</v>
      </c>
    </row>
    <row r="3" spans="1:8" ht="18.75">
      <c r="A3" s="134"/>
      <c r="B3" s="134"/>
      <c r="C3" s="50" t="s">
        <v>444</v>
      </c>
      <c r="D3" s="50" t="s">
        <v>65</v>
      </c>
      <c r="E3" s="50">
        <v>1</v>
      </c>
      <c r="F3" s="50" t="s">
        <v>443</v>
      </c>
      <c r="G3" s="50">
        <v>300</v>
      </c>
      <c r="H3" s="134"/>
    </row>
    <row r="4" spans="1:8" ht="18.75">
      <c r="A4" s="50">
        <v>2</v>
      </c>
      <c r="B4" s="50" t="s">
        <v>445</v>
      </c>
      <c r="C4" s="50" t="s">
        <v>446</v>
      </c>
      <c r="D4" s="50" t="s">
        <v>447</v>
      </c>
      <c r="E4" s="50">
        <v>2</v>
      </c>
      <c r="F4" s="50" t="s">
        <v>443</v>
      </c>
      <c r="G4" s="50">
        <v>700</v>
      </c>
      <c r="H4" s="50">
        <f>E4*G4</f>
        <v>1400</v>
      </c>
    </row>
    <row r="5" spans="1:8" ht="18.75">
      <c r="A5" s="133">
        <v>3</v>
      </c>
      <c r="B5" s="133" t="s">
        <v>448</v>
      </c>
      <c r="C5" s="50" t="s">
        <v>449</v>
      </c>
      <c r="D5" s="50" t="s">
        <v>450</v>
      </c>
      <c r="E5" s="50">
        <v>4</v>
      </c>
      <c r="F5" s="50" t="s">
        <v>443</v>
      </c>
      <c r="G5" s="50">
        <v>2060</v>
      </c>
      <c r="H5" s="133">
        <v>8945</v>
      </c>
    </row>
    <row r="6" spans="1:8" ht="18.75">
      <c r="A6" s="135"/>
      <c r="B6" s="135"/>
      <c r="C6" s="50" t="s">
        <v>451</v>
      </c>
      <c r="D6" s="50" t="s">
        <v>452</v>
      </c>
      <c r="E6" s="50">
        <v>6</v>
      </c>
      <c r="F6" s="50" t="s">
        <v>327</v>
      </c>
      <c r="G6" s="52">
        <v>52.7</v>
      </c>
      <c r="H6" s="135"/>
    </row>
    <row r="7" spans="1:8" ht="18.75">
      <c r="A7" s="135"/>
      <c r="B7" s="135"/>
      <c r="C7" s="53" t="s">
        <v>453</v>
      </c>
      <c r="D7" s="53" t="s">
        <v>454</v>
      </c>
      <c r="E7" s="53">
        <v>2</v>
      </c>
      <c r="F7" s="53" t="s">
        <v>13</v>
      </c>
      <c r="G7" s="53">
        <v>63</v>
      </c>
      <c r="H7" s="135"/>
    </row>
    <row r="8" spans="1:8" ht="18.75">
      <c r="A8" s="135"/>
      <c r="B8" s="135"/>
      <c r="C8" s="53" t="s">
        <v>453</v>
      </c>
      <c r="D8" s="53" t="s">
        <v>455</v>
      </c>
      <c r="E8" s="53">
        <v>2</v>
      </c>
      <c r="F8" s="53" t="s">
        <v>13</v>
      </c>
      <c r="G8" s="53">
        <v>63</v>
      </c>
      <c r="H8" s="135"/>
    </row>
    <row r="9" spans="1:8" ht="18.75">
      <c r="A9" s="135"/>
      <c r="B9" s="135"/>
      <c r="C9" s="50" t="s">
        <v>456</v>
      </c>
      <c r="D9" s="50">
        <v>49563</v>
      </c>
      <c r="E9" s="50">
        <v>2</v>
      </c>
      <c r="F9" s="50" t="s">
        <v>13</v>
      </c>
      <c r="G9" s="52">
        <v>30.3</v>
      </c>
      <c r="H9" s="135"/>
    </row>
    <row r="10" spans="1:8" ht="18.75">
      <c r="A10" s="135"/>
      <c r="B10" s="135"/>
      <c r="C10" s="50" t="s">
        <v>457</v>
      </c>
      <c r="D10" s="50">
        <v>49564</v>
      </c>
      <c r="E10" s="50">
        <v>1</v>
      </c>
      <c r="F10" s="50" t="s">
        <v>13</v>
      </c>
      <c r="G10" s="52">
        <v>23.1</v>
      </c>
      <c r="H10" s="135"/>
    </row>
    <row r="11" spans="1:8" ht="18.75">
      <c r="A11" s="135"/>
      <c r="B11" s="135"/>
      <c r="C11" s="50" t="s">
        <v>457</v>
      </c>
      <c r="D11" s="50">
        <v>48804</v>
      </c>
      <c r="E11" s="50">
        <v>1</v>
      </c>
      <c r="F11" s="50" t="s">
        <v>13</v>
      </c>
      <c r="G11" s="52">
        <v>28</v>
      </c>
      <c r="H11" s="135"/>
    </row>
    <row r="12" spans="1:8" ht="18.75">
      <c r="A12" s="134"/>
      <c r="B12" s="134"/>
      <c r="C12" s="50" t="s">
        <v>386</v>
      </c>
      <c r="D12" s="50" t="s">
        <v>387</v>
      </c>
      <c r="E12" s="50">
        <v>3</v>
      </c>
      <c r="F12" s="50" t="s">
        <v>9</v>
      </c>
      <c r="G12" s="52">
        <v>8.1999999999999993</v>
      </c>
      <c r="H12" s="134"/>
    </row>
    <row r="13" spans="1:8" ht="18.75">
      <c r="A13" s="133">
        <v>4</v>
      </c>
      <c r="B13" s="133" t="s">
        <v>204</v>
      </c>
      <c r="C13" s="50" t="s">
        <v>458</v>
      </c>
      <c r="D13" s="50" t="s">
        <v>459</v>
      </c>
      <c r="E13" s="50">
        <v>3.5139999999999998</v>
      </c>
      <c r="F13" s="50" t="s">
        <v>280</v>
      </c>
      <c r="G13" s="50">
        <v>590</v>
      </c>
      <c r="H13" s="133">
        <v>3210</v>
      </c>
    </row>
    <row r="14" spans="1:8" ht="18.75">
      <c r="A14" s="135"/>
      <c r="B14" s="135"/>
      <c r="C14" s="50" t="s">
        <v>460</v>
      </c>
      <c r="D14" s="50" t="s">
        <v>461</v>
      </c>
      <c r="E14" s="50">
        <v>6.2679999999999998</v>
      </c>
      <c r="F14" s="50" t="s">
        <v>52</v>
      </c>
      <c r="G14" s="50">
        <v>120</v>
      </c>
      <c r="H14" s="135"/>
    </row>
    <row r="15" spans="1:8" ht="18.75">
      <c r="A15" s="135"/>
      <c r="B15" s="135"/>
      <c r="C15" s="50" t="s">
        <v>462</v>
      </c>
      <c r="D15" s="50">
        <v>325</v>
      </c>
      <c r="E15" s="50">
        <v>1</v>
      </c>
      <c r="F15" s="50" t="s">
        <v>307</v>
      </c>
      <c r="G15" s="50">
        <v>60</v>
      </c>
      <c r="H15" s="135"/>
    </row>
    <row r="16" spans="1:8" ht="18.75">
      <c r="A16" s="135"/>
      <c r="B16" s="135"/>
      <c r="C16" s="133" t="s">
        <v>444</v>
      </c>
      <c r="D16" s="50" t="s">
        <v>463</v>
      </c>
      <c r="E16" s="50">
        <v>3.5139999999999998</v>
      </c>
      <c r="F16" s="50" t="s">
        <v>280</v>
      </c>
      <c r="G16" s="50">
        <v>30</v>
      </c>
      <c r="H16" s="135"/>
    </row>
    <row r="17" spans="1:8" ht="18.75">
      <c r="A17" s="135"/>
      <c r="B17" s="135"/>
      <c r="C17" s="135"/>
      <c r="D17" s="50" t="s">
        <v>464</v>
      </c>
      <c r="E17" s="50">
        <v>2</v>
      </c>
      <c r="F17" s="50" t="s">
        <v>465</v>
      </c>
      <c r="G17" s="50">
        <v>35</v>
      </c>
      <c r="H17" s="135"/>
    </row>
    <row r="18" spans="1:8" ht="18.75">
      <c r="A18" s="135"/>
      <c r="B18" s="135"/>
      <c r="C18" s="134"/>
      <c r="D18" s="50" t="s">
        <v>466</v>
      </c>
      <c r="E18" s="50">
        <v>2</v>
      </c>
      <c r="F18" s="50" t="s">
        <v>86</v>
      </c>
      <c r="G18" s="50">
        <v>15</v>
      </c>
      <c r="H18" s="135"/>
    </row>
    <row r="19" spans="1:8" ht="18.75">
      <c r="A19" s="134"/>
      <c r="B19" s="134"/>
      <c r="C19" s="50" t="s">
        <v>467</v>
      </c>
      <c r="D19" s="50" t="s">
        <v>65</v>
      </c>
      <c r="E19" s="50">
        <v>1</v>
      </c>
      <c r="F19" s="50" t="s">
        <v>468</v>
      </c>
      <c r="G19" s="50">
        <v>120</v>
      </c>
      <c r="H19" s="134"/>
    </row>
    <row r="20" spans="1:8" ht="18.75">
      <c r="A20" s="50">
        <v>5</v>
      </c>
      <c r="B20" s="50" t="s">
        <v>226</v>
      </c>
      <c r="C20" s="50" t="s">
        <v>469</v>
      </c>
      <c r="D20" s="50" t="s">
        <v>470</v>
      </c>
      <c r="E20" s="50">
        <v>17.3</v>
      </c>
      <c r="F20" s="50" t="s">
        <v>280</v>
      </c>
      <c r="G20" s="50">
        <v>55</v>
      </c>
      <c r="H20" s="50">
        <v>950</v>
      </c>
    </row>
    <row r="21" spans="1:8" ht="18.75">
      <c r="A21" s="51">
        <v>6</v>
      </c>
      <c r="B21" s="51" t="s">
        <v>471</v>
      </c>
      <c r="C21" s="50" t="s">
        <v>472</v>
      </c>
      <c r="D21" s="50" t="s">
        <v>473</v>
      </c>
      <c r="E21" s="50">
        <v>2.4700000000000002</v>
      </c>
      <c r="F21" s="50" t="s">
        <v>280</v>
      </c>
      <c r="G21" s="50">
        <v>180</v>
      </c>
      <c r="H21" s="51">
        <v>450</v>
      </c>
    </row>
    <row r="22" spans="1:8" ht="18.75">
      <c r="A22" s="133">
        <v>7</v>
      </c>
      <c r="B22" s="133" t="s">
        <v>210</v>
      </c>
      <c r="C22" s="50" t="s">
        <v>474</v>
      </c>
      <c r="D22" s="50" t="s">
        <v>475</v>
      </c>
      <c r="E22" s="50">
        <v>10.54</v>
      </c>
      <c r="F22" s="50" t="s">
        <v>280</v>
      </c>
      <c r="G22" s="50">
        <v>588</v>
      </c>
      <c r="H22" s="133">
        <v>7100</v>
      </c>
    </row>
    <row r="23" spans="1:8" ht="18.75">
      <c r="A23" s="135"/>
      <c r="B23" s="135"/>
      <c r="C23" s="50" t="s">
        <v>476</v>
      </c>
      <c r="D23" s="50" t="s">
        <v>477</v>
      </c>
      <c r="E23" s="50">
        <v>2</v>
      </c>
      <c r="F23" s="50" t="s">
        <v>443</v>
      </c>
      <c r="G23" s="50">
        <v>500</v>
      </c>
      <c r="H23" s="135"/>
    </row>
    <row r="24" spans="1:8" ht="18.75">
      <c r="A24" s="134"/>
      <c r="B24" s="134"/>
      <c r="C24" s="50" t="s">
        <v>478</v>
      </c>
      <c r="D24" s="50" t="s">
        <v>65</v>
      </c>
      <c r="E24" s="50">
        <v>1</v>
      </c>
      <c r="F24" s="50" t="s">
        <v>296</v>
      </c>
      <c r="G24" s="50">
        <v>300</v>
      </c>
      <c r="H24" s="134"/>
    </row>
    <row r="25" spans="1:8" ht="26.25" customHeight="1">
      <c r="A25" s="106" t="s">
        <v>88</v>
      </c>
      <c r="B25" s="107"/>
      <c r="C25" s="107"/>
      <c r="D25" s="108">
        <f>SUM(H2:H24)</f>
        <v>25290</v>
      </c>
      <c r="E25" s="108"/>
      <c r="F25" s="108"/>
      <c r="G25" s="108"/>
      <c r="H25" s="108"/>
    </row>
  </sheetData>
  <mergeCells count="15">
    <mergeCell ref="A25:C25"/>
    <mergeCell ref="D25:H25"/>
    <mergeCell ref="A2:A3"/>
    <mergeCell ref="A5:A12"/>
    <mergeCell ref="A13:A19"/>
    <mergeCell ref="A22:A24"/>
    <mergeCell ref="B2:B3"/>
    <mergeCell ref="B5:B12"/>
    <mergeCell ref="B13:B19"/>
    <mergeCell ref="B22:B24"/>
    <mergeCell ref="C16:C18"/>
    <mergeCell ref="H2:H3"/>
    <mergeCell ref="H5:H12"/>
    <mergeCell ref="H13:H19"/>
    <mergeCell ref="H22:H24"/>
  </mergeCells>
  <phoneticPr fontId="3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7"/>
  <sheetViews>
    <sheetView topLeftCell="A4" workbookViewId="0">
      <selection activeCell="H20" sqref="H20"/>
    </sheetView>
  </sheetViews>
  <sheetFormatPr defaultColWidth="9" defaultRowHeight="13.5"/>
  <cols>
    <col min="1" max="1" width="24.25" customWidth="1"/>
    <col min="2" max="2" width="18.25" customWidth="1"/>
    <col min="8" max="8" width="8.875" customWidth="1"/>
  </cols>
  <sheetData>
    <row r="1" spans="1:8" ht="16.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</row>
    <row r="2" spans="1:8" ht="16.5">
      <c r="A2" s="4" t="s">
        <v>479</v>
      </c>
      <c r="B2" s="4" t="s">
        <v>480</v>
      </c>
      <c r="C2" s="4">
        <v>2</v>
      </c>
      <c r="D2" s="4" t="s">
        <v>481</v>
      </c>
      <c r="E2" s="4">
        <v>340</v>
      </c>
      <c r="F2" s="4">
        <f>C2*E2</f>
        <v>680</v>
      </c>
    </row>
    <row r="3" spans="1:8" ht="16.5">
      <c r="A3" s="4" t="s">
        <v>482</v>
      </c>
      <c r="B3" s="4" t="s">
        <v>480</v>
      </c>
      <c r="C3" s="4">
        <v>1</v>
      </c>
      <c r="D3" s="4" t="s">
        <v>481</v>
      </c>
      <c r="E3" s="4">
        <v>330</v>
      </c>
      <c r="F3" s="4">
        <f t="shared" ref="F3:F36" si="0">C3*E3</f>
        <v>330</v>
      </c>
    </row>
    <row r="4" spans="1:8" ht="16.5">
      <c r="A4" s="4" t="s">
        <v>483</v>
      </c>
      <c r="B4" s="4"/>
      <c r="C4" s="4">
        <v>1</v>
      </c>
      <c r="D4" s="4" t="s">
        <v>275</v>
      </c>
      <c r="E4" s="4">
        <v>65</v>
      </c>
      <c r="F4" s="4">
        <f t="shared" si="0"/>
        <v>65</v>
      </c>
      <c r="H4" s="48"/>
    </row>
    <row r="5" spans="1:8" ht="16.5">
      <c r="A5" s="4" t="s">
        <v>484</v>
      </c>
      <c r="B5" s="4" t="s">
        <v>485</v>
      </c>
      <c r="C5" s="4">
        <v>59</v>
      </c>
      <c r="D5" s="4" t="s">
        <v>256</v>
      </c>
      <c r="E5" s="4">
        <v>38</v>
      </c>
      <c r="F5" s="4">
        <f t="shared" si="0"/>
        <v>2242</v>
      </c>
    </row>
    <row r="6" spans="1:8" ht="16.5">
      <c r="A6" s="4" t="s">
        <v>486</v>
      </c>
      <c r="B6" s="4" t="s">
        <v>487</v>
      </c>
      <c r="C6" s="4">
        <v>10</v>
      </c>
      <c r="D6" s="4" t="s">
        <v>256</v>
      </c>
      <c r="E6" s="4">
        <v>38</v>
      </c>
      <c r="F6" s="4">
        <f t="shared" si="0"/>
        <v>380</v>
      </c>
    </row>
    <row r="7" spans="1:8" ht="16.5">
      <c r="A7" s="4" t="s">
        <v>488</v>
      </c>
      <c r="B7" s="4" t="s">
        <v>489</v>
      </c>
      <c r="C7" s="4">
        <v>2</v>
      </c>
      <c r="D7" s="4" t="s">
        <v>275</v>
      </c>
      <c r="E7" s="4">
        <v>165</v>
      </c>
      <c r="F7" s="4">
        <f t="shared" si="0"/>
        <v>330</v>
      </c>
    </row>
    <row r="8" spans="1:8" ht="16.5">
      <c r="A8" s="4" t="s">
        <v>490</v>
      </c>
      <c r="B8" s="4" t="s">
        <v>491</v>
      </c>
      <c r="C8" s="4">
        <v>2</v>
      </c>
      <c r="D8" s="4" t="s">
        <v>275</v>
      </c>
      <c r="E8" s="4">
        <v>180</v>
      </c>
      <c r="F8" s="4">
        <f t="shared" si="0"/>
        <v>360</v>
      </c>
    </row>
    <row r="9" spans="1:8" ht="16.5">
      <c r="A9" s="4" t="s">
        <v>492</v>
      </c>
      <c r="B9" s="4" t="s">
        <v>493</v>
      </c>
      <c r="C9" s="4">
        <v>3</v>
      </c>
      <c r="D9" s="4" t="s">
        <v>275</v>
      </c>
      <c r="E9" s="4">
        <v>170</v>
      </c>
      <c r="F9" s="4">
        <f t="shared" si="0"/>
        <v>510</v>
      </c>
    </row>
    <row r="10" spans="1:8" ht="16.5">
      <c r="A10" s="4" t="s">
        <v>494</v>
      </c>
      <c r="B10" s="4" t="s">
        <v>495</v>
      </c>
      <c r="C10" s="4">
        <v>9</v>
      </c>
      <c r="D10" s="4" t="s">
        <v>481</v>
      </c>
      <c r="E10" s="4">
        <v>170</v>
      </c>
      <c r="F10" s="4">
        <f t="shared" si="0"/>
        <v>1530</v>
      </c>
    </row>
    <row r="11" spans="1:8" ht="16.5">
      <c r="A11" s="4" t="s">
        <v>496</v>
      </c>
      <c r="B11" s="4" t="s">
        <v>497</v>
      </c>
      <c r="C11" s="4">
        <v>88</v>
      </c>
      <c r="D11" s="4" t="s">
        <v>498</v>
      </c>
      <c r="E11" s="4">
        <v>1.2</v>
      </c>
      <c r="F11" s="4">
        <f t="shared" si="0"/>
        <v>105.6</v>
      </c>
    </row>
    <row r="12" spans="1:8" ht="16.5">
      <c r="A12" s="4" t="s">
        <v>499</v>
      </c>
      <c r="B12" s="4" t="s">
        <v>497</v>
      </c>
      <c r="C12" s="4">
        <v>48</v>
      </c>
      <c r="D12" s="4" t="s">
        <v>498</v>
      </c>
      <c r="E12" s="4">
        <v>1.2</v>
      </c>
      <c r="F12" s="4">
        <f t="shared" si="0"/>
        <v>57.6</v>
      </c>
    </row>
    <row r="13" spans="1:8" ht="16.5">
      <c r="A13" s="4" t="s">
        <v>500</v>
      </c>
      <c r="B13" s="4" t="s">
        <v>501</v>
      </c>
      <c r="C13" s="4">
        <v>2</v>
      </c>
      <c r="D13" s="4" t="s">
        <v>66</v>
      </c>
      <c r="E13" s="4">
        <v>25</v>
      </c>
      <c r="F13" s="4">
        <f t="shared" si="0"/>
        <v>50</v>
      </c>
    </row>
    <row r="14" spans="1:8" ht="16.5">
      <c r="A14" s="4" t="s">
        <v>502</v>
      </c>
      <c r="B14" s="4" t="s">
        <v>503</v>
      </c>
      <c r="C14" s="4">
        <v>2.2999999999999998</v>
      </c>
      <c r="D14" s="4" t="s">
        <v>66</v>
      </c>
      <c r="E14" s="4">
        <v>98</v>
      </c>
      <c r="F14" s="4">
        <f t="shared" si="0"/>
        <v>225.4</v>
      </c>
    </row>
    <row r="15" spans="1:8" ht="16.5">
      <c r="A15" s="4" t="s">
        <v>504</v>
      </c>
      <c r="B15" s="4" t="s">
        <v>505</v>
      </c>
      <c r="C15" s="4">
        <v>3</v>
      </c>
      <c r="D15" s="4" t="s">
        <v>66</v>
      </c>
      <c r="E15" s="4">
        <v>12</v>
      </c>
      <c r="F15" s="4">
        <f t="shared" si="0"/>
        <v>36</v>
      </c>
    </row>
    <row r="16" spans="1:8" ht="16.5">
      <c r="A16" s="4" t="s">
        <v>506</v>
      </c>
      <c r="B16" s="4" t="s">
        <v>507</v>
      </c>
      <c r="C16" s="4">
        <v>1</v>
      </c>
      <c r="D16" s="4" t="s">
        <v>508</v>
      </c>
      <c r="E16" s="4">
        <v>9</v>
      </c>
      <c r="F16" s="4">
        <f t="shared" si="0"/>
        <v>9</v>
      </c>
    </row>
    <row r="17" spans="1:6" ht="16.5">
      <c r="A17" s="4" t="s">
        <v>509</v>
      </c>
      <c r="B17" s="4" t="s">
        <v>510</v>
      </c>
      <c r="C17" s="4">
        <v>26</v>
      </c>
      <c r="D17" s="4" t="s">
        <v>66</v>
      </c>
      <c r="E17" s="4">
        <v>2.5</v>
      </c>
      <c r="F17" s="4">
        <f t="shared" si="0"/>
        <v>65</v>
      </c>
    </row>
    <row r="18" spans="1:6" ht="16.5">
      <c r="A18" s="4" t="s">
        <v>511</v>
      </c>
      <c r="B18" s="4" t="s">
        <v>512</v>
      </c>
      <c r="C18" s="4">
        <v>35</v>
      </c>
      <c r="D18" s="4" t="s">
        <v>364</v>
      </c>
      <c r="E18" s="4">
        <v>1</v>
      </c>
      <c r="F18" s="4">
        <f t="shared" si="0"/>
        <v>35</v>
      </c>
    </row>
    <row r="19" spans="1:6" ht="16.5">
      <c r="A19" s="4" t="s">
        <v>511</v>
      </c>
      <c r="B19" s="4" t="s">
        <v>513</v>
      </c>
      <c r="C19" s="4">
        <v>0</v>
      </c>
      <c r="D19" s="4" t="s">
        <v>364</v>
      </c>
      <c r="E19" s="4">
        <v>1</v>
      </c>
      <c r="F19" s="4">
        <f t="shared" si="0"/>
        <v>0</v>
      </c>
    </row>
    <row r="20" spans="1:6" ht="16.5">
      <c r="A20" s="4" t="s">
        <v>514</v>
      </c>
      <c r="B20" s="4" t="s">
        <v>515</v>
      </c>
      <c r="C20" s="4">
        <v>0</v>
      </c>
      <c r="D20" s="4" t="s">
        <v>66</v>
      </c>
      <c r="E20" s="4">
        <v>8</v>
      </c>
      <c r="F20" s="4">
        <f t="shared" si="0"/>
        <v>0</v>
      </c>
    </row>
    <row r="21" spans="1:6" ht="16.5">
      <c r="A21" s="4" t="s">
        <v>516</v>
      </c>
      <c r="B21" s="4"/>
      <c r="C21" s="4">
        <v>1</v>
      </c>
      <c r="D21" s="4" t="s">
        <v>13</v>
      </c>
      <c r="E21" s="4">
        <v>3</v>
      </c>
      <c r="F21" s="4">
        <f t="shared" si="0"/>
        <v>3</v>
      </c>
    </row>
    <row r="22" spans="1:6" ht="16.5">
      <c r="A22" s="4" t="s">
        <v>517</v>
      </c>
      <c r="B22" s="4"/>
      <c r="C22" s="4">
        <v>1</v>
      </c>
      <c r="D22" s="4" t="s">
        <v>66</v>
      </c>
      <c r="E22" s="4">
        <v>5</v>
      </c>
      <c r="F22" s="4">
        <f t="shared" si="0"/>
        <v>5</v>
      </c>
    </row>
    <row r="23" spans="1:6" ht="16.5">
      <c r="A23" s="4" t="s">
        <v>518</v>
      </c>
      <c r="B23" s="4"/>
      <c r="C23" s="4">
        <v>12</v>
      </c>
      <c r="D23" s="4" t="s">
        <v>519</v>
      </c>
      <c r="E23" s="4">
        <v>0.8</v>
      </c>
      <c r="F23" s="4">
        <f t="shared" si="0"/>
        <v>9.6</v>
      </c>
    </row>
    <row r="24" spans="1:6" ht="16.5">
      <c r="A24" s="4" t="s">
        <v>520</v>
      </c>
      <c r="B24" s="4" t="s">
        <v>521</v>
      </c>
      <c r="C24" s="4">
        <v>1</v>
      </c>
      <c r="D24" s="4" t="s">
        <v>307</v>
      </c>
      <c r="E24" s="4">
        <v>2</v>
      </c>
      <c r="F24" s="4">
        <f t="shared" si="0"/>
        <v>2</v>
      </c>
    </row>
    <row r="25" spans="1:6" ht="16.5">
      <c r="A25" s="4" t="s">
        <v>522</v>
      </c>
      <c r="B25" s="4" t="s">
        <v>523</v>
      </c>
      <c r="C25" s="4">
        <v>1</v>
      </c>
      <c r="D25" s="4" t="s">
        <v>307</v>
      </c>
      <c r="E25" s="4">
        <v>5</v>
      </c>
      <c r="F25" s="4">
        <f t="shared" si="0"/>
        <v>5</v>
      </c>
    </row>
    <row r="26" spans="1:6" ht="16.5">
      <c r="A26" s="4" t="s">
        <v>522</v>
      </c>
      <c r="B26" s="4" t="s">
        <v>524</v>
      </c>
      <c r="C26" s="4">
        <v>1</v>
      </c>
      <c r="D26" s="4" t="s">
        <v>307</v>
      </c>
      <c r="E26" s="4">
        <v>8</v>
      </c>
      <c r="F26" s="4">
        <f t="shared" si="0"/>
        <v>8</v>
      </c>
    </row>
    <row r="27" spans="1:6" ht="16.5">
      <c r="A27" s="4" t="s">
        <v>525</v>
      </c>
      <c r="B27" s="4"/>
      <c r="C27" s="4">
        <v>4</v>
      </c>
      <c r="D27" s="4" t="s">
        <v>307</v>
      </c>
      <c r="E27" s="4">
        <v>0</v>
      </c>
      <c r="F27" s="4">
        <f t="shared" si="0"/>
        <v>0</v>
      </c>
    </row>
    <row r="28" spans="1:6" ht="16.5">
      <c r="A28" s="4" t="s">
        <v>526</v>
      </c>
      <c r="B28" s="4" t="s">
        <v>527</v>
      </c>
      <c r="C28" s="4">
        <v>2</v>
      </c>
      <c r="D28" s="4" t="s">
        <v>307</v>
      </c>
      <c r="E28" s="4">
        <v>0</v>
      </c>
      <c r="F28" s="4">
        <f t="shared" si="0"/>
        <v>0</v>
      </c>
    </row>
    <row r="29" spans="1:6" ht="16.5">
      <c r="A29" s="4" t="s">
        <v>526</v>
      </c>
      <c r="B29" s="4" t="s">
        <v>521</v>
      </c>
      <c r="C29" s="4">
        <v>1</v>
      </c>
      <c r="D29" s="4" t="s">
        <v>307</v>
      </c>
      <c r="E29" s="4">
        <v>0</v>
      </c>
      <c r="F29" s="4">
        <f t="shared" si="0"/>
        <v>0</v>
      </c>
    </row>
    <row r="30" spans="1:6" ht="16.5">
      <c r="A30" s="4" t="s">
        <v>526</v>
      </c>
      <c r="B30" s="4" t="s">
        <v>404</v>
      </c>
      <c r="C30" s="4">
        <v>1</v>
      </c>
      <c r="D30" s="4" t="s">
        <v>307</v>
      </c>
      <c r="E30" s="4">
        <v>0</v>
      </c>
      <c r="F30" s="4">
        <f t="shared" si="0"/>
        <v>0</v>
      </c>
    </row>
    <row r="31" spans="1:6" ht="16.5">
      <c r="A31" s="4" t="s">
        <v>528</v>
      </c>
      <c r="B31" s="4" t="s">
        <v>404</v>
      </c>
      <c r="C31" s="4">
        <v>1</v>
      </c>
      <c r="D31" s="4" t="s">
        <v>307</v>
      </c>
      <c r="E31" s="4">
        <v>0</v>
      </c>
      <c r="F31" s="4">
        <f t="shared" si="0"/>
        <v>0</v>
      </c>
    </row>
    <row r="32" spans="1:6" ht="16.5">
      <c r="A32" s="4" t="s">
        <v>528</v>
      </c>
      <c r="B32" s="4" t="s">
        <v>529</v>
      </c>
      <c r="C32" s="4">
        <v>3</v>
      </c>
      <c r="D32" s="4" t="s">
        <v>307</v>
      </c>
      <c r="E32" s="4">
        <v>0</v>
      </c>
      <c r="F32" s="4">
        <f t="shared" si="0"/>
        <v>0</v>
      </c>
    </row>
    <row r="33" spans="1:6" ht="16.5">
      <c r="A33" s="4" t="s">
        <v>528</v>
      </c>
      <c r="B33" s="4" t="s">
        <v>527</v>
      </c>
      <c r="C33" s="4">
        <v>6</v>
      </c>
      <c r="D33" s="4" t="s">
        <v>307</v>
      </c>
      <c r="E33" s="4">
        <v>0</v>
      </c>
      <c r="F33" s="4">
        <f t="shared" si="0"/>
        <v>0</v>
      </c>
    </row>
    <row r="34" spans="1:6" ht="16.5">
      <c r="A34" s="4" t="s">
        <v>530</v>
      </c>
      <c r="B34" s="4" t="s">
        <v>531</v>
      </c>
      <c r="C34" s="4">
        <v>1</v>
      </c>
      <c r="D34" s="4" t="s">
        <v>307</v>
      </c>
      <c r="E34" s="4">
        <v>0</v>
      </c>
      <c r="F34" s="4">
        <f t="shared" si="0"/>
        <v>0</v>
      </c>
    </row>
    <row r="35" spans="1:6" ht="16.5">
      <c r="A35" s="4" t="s">
        <v>530</v>
      </c>
      <c r="B35" s="4" t="s">
        <v>532</v>
      </c>
      <c r="C35" s="4">
        <v>2</v>
      </c>
      <c r="D35" s="4" t="s">
        <v>307</v>
      </c>
      <c r="E35" s="4">
        <v>0</v>
      </c>
      <c r="F35" s="4">
        <f t="shared" si="0"/>
        <v>0</v>
      </c>
    </row>
    <row r="36" spans="1:6" ht="26.25" customHeight="1">
      <c r="A36" s="34" t="s">
        <v>533</v>
      </c>
      <c r="B36" s="34"/>
      <c r="C36" s="34">
        <v>30</v>
      </c>
      <c r="D36" s="34" t="s">
        <v>437</v>
      </c>
      <c r="E36" s="34">
        <v>300</v>
      </c>
      <c r="F36" s="34">
        <f t="shared" si="0"/>
        <v>9000</v>
      </c>
    </row>
    <row r="37" spans="1:6" ht="26.25" customHeight="1">
      <c r="A37" s="106" t="s">
        <v>88</v>
      </c>
      <c r="B37" s="112"/>
      <c r="C37" s="106">
        <f>SUM(F2:F36)</f>
        <v>16043.2</v>
      </c>
      <c r="D37" s="107"/>
      <c r="E37" s="107"/>
      <c r="F37" s="112"/>
    </row>
  </sheetData>
  <mergeCells count="2">
    <mergeCell ref="A37:B37"/>
    <mergeCell ref="C37:F37"/>
  </mergeCells>
  <phoneticPr fontId="3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0"/>
  <sheetViews>
    <sheetView topLeftCell="A29" workbookViewId="0">
      <selection activeCell="F57" sqref="F57"/>
    </sheetView>
  </sheetViews>
  <sheetFormatPr defaultColWidth="9" defaultRowHeight="13.5"/>
  <cols>
    <col min="1" max="1" width="13" customWidth="1"/>
    <col min="3" max="4" width="9" style="41"/>
    <col min="5" max="5" width="10.625" customWidth="1"/>
  </cols>
  <sheetData>
    <row r="1" spans="1:7" ht="16.5">
      <c r="A1" s="2" t="s">
        <v>534</v>
      </c>
      <c r="B1" s="2" t="s">
        <v>439</v>
      </c>
      <c r="C1" s="42" t="s">
        <v>535</v>
      </c>
      <c r="D1" s="42" t="s">
        <v>536</v>
      </c>
      <c r="E1" s="2" t="s">
        <v>537</v>
      </c>
      <c r="F1" s="2" t="s">
        <v>88</v>
      </c>
      <c r="G1" s="43"/>
    </row>
    <row r="2" spans="1:7" ht="16.5">
      <c r="A2" s="136" t="s">
        <v>195</v>
      </c>
      <c r="B2" s="2" t="s">
        <v>538</v>
      </c>
      <c r="C2" s="42">
        <v>3.67</v>
      </c>
      <c r="D2" s="42">
        <v>3.26</v>
      </c>
      <c r="E2" s="44">
        <f>C2*D2</f>
        <v>11.9642</v>
      </c>
      <c r="F2" s="139">
        <f>SUM(E2:E6)</f>
        <v>46.1877</v>
      </c>
    </row>
    <row r="3" spans="1:7" ht="16.5">
      <c r="A3" s="137"/>
      <c r="B3" s="2" t="s">
        <v>539</v>
      </c>
      <c r="C3" s="42">
        <v>1.47</v>
      </c>
      <c r="D3" s="42">
        <v>1.27</v>
      </c>
      <c r="E3" s="44">
        <f t="shared" ref="E3:E48" si="0">C3*D3</f>
        <v>1.8669</v>
      </c>
      <c r="F3" s="140"/>
    </row>
    <row r="4" spans="1:7" ht="16.5">
      <c r="A4" s="137"/>
      <c r="B4" s="2" t="s">
        <v>540</v>
      </c>
      <c r="C4" s="42">
        <v>9.0399999999999991</v>
      </c>
      <c r="D4" s="42">
        <v>2.69</v>
      </c>
      <c r="E4" s="44">
        <f t="shared" si="0"/>
        <v>24.317599999999999</v>
      </c>
      <c r="F4" s="140"/>
    </row>
    <row r="5" spans="1:7" ht="16.5">
      <c r="A5" s="137"/>
      <c r="B5" s="2" t="s">
        <v>541</v>
      </c>
      <c r="C5" s="42">
        <v>3.1</v>
      </c>
      <c r="D5" s="42">
        <v>2.06</v>
      </c>
      <c r="E5" s="44">
        <f t="shared" si="0"/>
        <v>6.3860000000000001</v>
      </c>
      <c r="F5" s="140"/>
    </row>
    <row r="6" spans="1:7" ht="16.5">
      <c r="A6" s="138"/>
      <c r="B6" s="2" t="s">
        <v>542</v>
      </c>
      <c r="C6" s="42">
        <v>1.74</v>
      </c>
      <c r="D6" s="42">
        <v>0.95</v>
      </c>
      <c r="E6" s="44">
        <f t="shared" si="0"/>
        <v>1.653</v>
      </c>
      <c r="F6" s="141"/>
    </row>
    <row r="7" spans="1:7" ht="16.5">
      <c r="A7" s="136" t="s">
        <v>198</v>
      </c>
      <c r="B7" s="2" t="s">
        <v>538</v>
      </c>
      <c r="C7" s="42">
        <v>3.08</v>
      </c>
      <c r="D7" s="42">
        <v>2.4700000000000002</v>
      </c>
      <c r="E7" s="44">
        <f t="shared" si="0"/>
        <v>7.6075999999999997</v>
      </c>
      <c r="F7" s="139">
        <f>SUM(E7:E10)</f>
        <v>31.046800000000001</v>
      </c>
    </row>
    <row r="8" spans="1:7" ht="16.5">
      <c r="A8" s="137"/>
      <c r="B8" s="2" t="s">
        <v>540</v>
      </c>
      <c r="C8" s="42">
        <v>7.6</v>
      </c>
      <c r="D8" s="42">
        <v>2.69</v>
      </c>
      <c r="E8" s="44">
        <f t="shared" si="0"/>
        <v>20.443999999999999</v>
      </c>
      <c r="F8" s="140"/>
    </row>
    <row r="9" spans="1:7" ht="16.5">
      <c r="A9" s="137"/>
      <c r="B9" s="2" t="s">
        <v>541</v>
      </c>
      <c r="C9" s="42">
        <v>1.24</v>
      </c>
      <c r="D9" s="42">
        <v>1.23</v>
      </c>
      <c r="E9" s="44">
        <f t="shared" si="0"/>
        <v>1.5251999999999999</v>
      </c>
      <c r="F9" s="140"/>
    </row>
    <row r="10" spans="1:7" ht="16.5">
      <c r="A10" s="138"/>
      <c r="B10" s="2" t="s">
        <v>542</v>
      </c>
      <c r="C10" s="42">
        <v>1.96</v>
      </c>
      <c r="D10" s="42">
        <v>0.75</v>
      </c>
      <c r="E10" s="44">
        <f t="shared" si="0"/>
        <v>1.47</v>
      </c>
      <c r="F10" s="141"/>
    </row>
    <row r="11" spans="1:7" ht="16.5">
      <c r="A11" s="136" t="s">
        <v>543</v>
      </c>
      <c r="B11" s="2" t="s">
        <v>538</v>
      </c>
      <c r="C11" s="42">
        <v>2.65</v>
      </c>
      <c r="D11" s="42">
        <v>1.98</v>
      </c>
      <c r="E11" s="44">
        <f t="shared" si="0"/>
        <v>5.2469999999999999</v>
      </c>
      <c r="F11" s="139">
        <f>SUM(E11:E17)</f>
        <v>25.262899999999998</v>
      </c>
    </row>
    <row r="12" spans="1:7" ht="16.5">
      <c r="A12" s="137"/>
      <c r="B12" s="2" t="s">
        <v>540</v>
      </c>
      <c r="C12" s="42">
        <v>4.47</v>
      </c>
      <c r="D12" s="42">
        <v>2.27</v>
      </c>
      <c r="E12" s="44">
        <f t="shared" si="0"/>
        <v>10.1469</v>
      </c>
      <c r="F12" s="140"/>
    </row>
    <row r="13" spans="1:7" ht="16.5">
      <c r="A13" s="137"/>
      <c r="B13" s="2" t="s">
        <v>541</v>
      </c>
      <c r="C13" s="42">
        <v>2.69</v>
      </c>
      <c r="D13" s="42">
        <v>2.04</v>
      </c>
      <c r="E13" s="44">
        <f t="shared" si="0"/>
        <v>5.4875999999999996</v>
      </c>
      <c r="F13" s="140"/>
    </row>
    <row r="14" spans="1:7" ht="16.5">
      <c r="A14" s="137"/>
      <c r="B14" s="2" t="s">
        <v>542</v>
      </c>
      <c r="C14" s="42">
        <v>1.68</v>
      </c>
      <c r="D14" s="42">
        <v>1</v>
      </c>
      <c r="E14" s="44">
        <f t="shared" si="0"/>
        <v>1.68</v>
      </c>
      <c r="F14" s="140"/>
    </row>
    <row r="15" spans="1:7" ht="16.5">
      <c r="A15" s="137"/>
      <c r="B15" s="2" t="s">
        <v>544</v>
      </c>
      <c r="C15" s="42">
        <v>2.2000000000000002</v>
      </c>
      <c r="D15" s="42">
        <v>0.54</v>
      </c>
      <c r="E15" s="44">
        <f t="shared" si="0"/>
        <v>1.1879999999999999</v>
      </c>
      <c r="F15" s="140"/>
    </row>
    <row r="16" spans="1:7" ht="16.5">
      <c r="A16" s="137"/>
      <c r="B16" s="2" t="s">
        <v>545</v>
      </c>
      <c r="C16" s="42">
        <v>1.98</v>
      </c>
      <c r="D16" s="42">
        <v>0.47</v>
      </c>
      <c r="E16" s="44">
        <f t="shared" si="0"/>
        <v>0.93059999999999998</v>
      </c>
      <c r="F16" s="140"/>
    </row>
    <row r="17" spans="1:6" ht="16.5">
      <c r="A17" s="138"/>
      <c r="B17" s="2" t="s">
        <v>546</v>
      </c>
      <c r="C17" s="42">
        <v>1.24</v>
      </c>
      <c r="D17" s="42">
        <v>0.47</v>
      </c>
      <c r="E17" s="44">
        <f t="shared" si="0"/>
        <v>0.58279999999999998</v>
      </c>
      <c r="F17" s="141"/>
    </row>
    <row r="18" spans="1:6" ht="16.5">
      <c r="A18" s="136" t="s">
        <v>547</v>
      </c>
      <c r="B18" s="2" t="s">
        <v>538</v>
      </c>
      <c r="C18" s="42">
        <v>2.7</v>
      </c>
      <c r="D18" s="42">
        <v>2.21</v>
      </c>
      <c r="E18" s="44">
        <f t="shared" si="0"/>
        <v>5.9669999999999996</v>
      </c>
      <c r="F18" s="139">
        <f>SUM(E18:E25)</f>
        <v>23.0443</v>
      </c>
    </row>
    <row r="19" spans="1:6" ht="16.5">
      <c r="A19" s="137"/>
      <c r="B19" s="2" t="s">
        <v>540</v>
      </c>
      <c r="C19" s="42">
        <v>2.95</v>
      </c>
      <c r="D19" s="42">
        <v>2.27</v>
      </c>
      <c r="E19" s="44">
        <f t="shared" si="0"/>
        <v>6.6965000000000003</v>
      </c>
      <c r="F19" s="140"/>
    </row>
    <row r="20" spans="1:6" ht="16.5">
      <c r="A20" s="137"/>
      <c r="B20" s="2" t="s">
        <v>541</v>
      </c>
      <c r="C20" s="42">
        <v>2.69</v>
      </c>
      <c r="D20" s="42">
        <v>1.98</v>
      </c>
      <c r="E20" s="44">
        <f t="shared" si="0"/>
        <v>5.3262</v>
      </c>
      <c r="F20" s="140"/>
    </row>
    <row r="21" spans="1:6" ht="16.5">
      <c r="A21" s="137"/>
      <c r="B21" s="2" t="s">
        <v>542</v>
      </c>
      <c r="C21" s="42">
        <v>2.2000000000000002</v>
      </c>
      <c r="D21" s="42">
        <v>0.88</v>
      </c>
      <c r="E21" s="44">
        <f t="shared" si="0"/>
        <v>1.9359999999999999</v>
      </c>
      <c r="F21" s="140"/>
    </row>
    <row r="22" spans="1:6" ht="16.5">
      <c r="A22" s="137"/>
      <c r="B22" s="2" t="s">
        <v>544</v>
      </c>
      <c r="C22" s="42">
        <v>2.21</v>
      </c>
      <c r="D22" s="42">
        <v>0.48</v>
      </c>
      <c r="E22" s="44">
        <f t="shared" si="0"/>
        <v>1.0608</v>
      </c>
      <c r="F22" s="140"/>
    </row>
    <row r="23" spans="1:6" ht="16.5">
      <c r="A23" s="137"/>
      <c r="B23" s="2" t="s">
        <v>545</v>
      </c>
      <c r="C23" s="42">
        <v>1.45</v>
      </c>
      <c r="D23" s="42">
        <v>0.62</v>
      </c>
      <c r="E23" s="44">
        <f t="shared" si="0"/>
        <v>0.89900000000000002</v>
      </c>
      <c r="F23" s="140"/>
    </row>
    <row r="24" spans="1:6" ht="16.5">
      <c r="A24" s="137"/>
      <c r="B24" s="2" t="s">
        <v>546</v>
      </c>
      <c r="C24" s="42">
        <v>1.05</v>
      </c>
      <c r="D24" s="42">
        <v>0.69</v>
      </c>
      <c r="E24" s="44">
        <f t="shared" si="0"/>
        <v>0.72450000000000003</v>
      </c>
      <c r="F24" s="140"/>
    </row>
    <row r="25" spans="1:6" ht="16.5">
      <c r="A25" s="138"/>
      <c r="B25" s="2" t="s">
        <v>548</v>
      </c>
      <c r="C25" s="42">
        <v>1.01</v>
      </c>
      <c r="D25" s="42">
        <v>0.43</v>
      </c>
      <c r="E25" s="44">
        <f t="shared" si="0"/>
        <v>0.43430000000000002</v>
      </c>
      <c r="F25" s="141"/>
    </row>
    <row r="26" spans="1:6" ht="16.5">
      <c r="A26" s="136" t="s">
        <v>182</v>
      </c>
      <c r="B26" s="2" t="s">
        <v>549</v>
      </c>
      <c r="C26" s="42">
        <v>3.78</v>
      </c>
      <c r="D26" s="42">
        <v>3.66</v>
      </c>
      <c r="E26" s="44">
        <f t="shared" si="0"/>
        <v>13.8348</v>
      </c>
      <c r="F26" s="139">
        <f>SUM(E26:E35)</f>
        <v>52.138100000000001</v>
      </c>
    </row>
    <row r="27" spans="1:6" ht="16.5">
      <c r="A27" s="137"/>
      <c r="B27" s="2" t="s">
        <v>550</v>
      </c>
      <c r="C27" s="42">
        <v>4</v>
      </c>
      <c r="D27" s="42">
        <v>0.68</v>
      </c>
      <c r="E27" s="44">
        <f t="shared" si="0"/>
        <v>2.72</v>
      </c>
      <c r="F27" s="140"/>
    </row>
    <row r="28" spans="1:6" ht="16.5">
      <c r="A28" s="137"/>
      <c r="B28" s="2" t="s">
        <v>551</v>
      </c>
      <c r="C28" s="42">
        <v>4</v>
      </c>
      <c r="D28" s="42">
        <v>0.68</v>
      </c>
      <c r="E28" s="44">
        <f t="shared" si="0"/>
        <v>2.72</v>
      </c>
      <c r="F28" s="140"/>
    </row>
    <row r="29" spans="1:6" ht="16.5">
      <c r="A29" s="137"/>
      <c r="B29" s="2" t="s">
        <v>552</v>
      </c>
      <c r="C29" s="42">
        <v>3.04</v>
      </c>
      <c r="D29" s="42">
        <v>1.7</v>
      </c>
      <c r="E29" s="44">
        <f t="shared" si="0"/>
        <v>5.1680000000000001</v>
      </c>
      <c r="F29" s="140"/>
    </row>
    <row r="30" spans="1:6" ht="16.5">
      <c r="A30" s="137"/>
      <c r="B30" s="2" t="s">
        <v>553</v>
      </c>
      <c r="C30" s="42">
        <v>4.3</v>
      </c>
      <c r="D30" s="42">
        <v>0.68</v>
      </c>
      <c r="E30" s="44">
        <f t="shared" si="0"/>
        <v>2.9239999999999999</v>
      </c>
      <c r="F30" s="140"/>
    </row>
    <row r="31" spans="1:6" ht="16.5">
      <c r="A31" s="137"/>
      <c r="B31" s="2" t="s">
        <v>554</v>
      </c>
      <c r="C31" s="42">
        <v>3.54</v>
      </c>
      <c r="D31" s="42">
        <v>0.21</v>
      </c>
      <c r="E31" s="44">
        <f t="shared" si="0"/>
        <v>0.74339999999999995</v>
      </c>
      <c r="F31" s="140"/>
    </row>
    <row r="32" spans="1:6" ht="16.5">
      <c r="A32" s="137"/>
      <c r="B32" s="2" t="s">
        <v>540</v>
      </c>
      <c r="C32" s="42">
        <v>9.18</v>
      </c>
      <c r="D32" s="42">
        <v>2.41</v>
      </c>
      <c r="E32" s="44">
        <f t="shared" si="0"/>
        <v>22.123799999999999</v>
      </c>
      <c r="F32" s="140"/>
    </row>
    <row r="33" spans="1:6" ht="16.5">
      <c r="A33" s="137"/>
      <c r="B33" s="2" t="s">
        <v>541</v>
      </c>
      <c r="C33" s="42">
        <v>2.94</v>
      </c>
      <c r="D33" s="42">
        <v>0.34</v>
      </c>
      <c r="E33" s="44">
        <f t="shared" si="0"/>
        <v>0.99960000000000004</v>
      </c>
      <c r="F33" s="140"/>
    </row>
    <row r="34" spans="1:6" ht="16.5">
      <c r="A34" s="137"/>
      <c r="B34" s="2" t="s">
        <v>542</v>
      </c>
      <c r="C34" s="42">
        <v>1.04</v>
      </c>
      <c r="D34" s="42">
        <v>0.51</v>
      </c>
      <c r="E34" s="44">
        <f t="shared" si="0"/>
        <v>0.53039999999999998</v>
      </c>
      <c r="F34" s="140"/>
    </row>
    <row r="35" spans="1:6" ht="16.5">
      <c r="A35" s="138"/>
      <c r="B35" s="2" t="s">
        <v>544</v>
      </c>
      <c r="C35" s="42">
        <v>0.87</v>
      </c>
      <c r="D35" s="42">
        <v>0.43</v>
      </c>
      <c r="E35" s="44">
        <f t="shared" si="0"/>
        <v>0.37409999999999999</v>
      </c>
      <c r="F35" s="141"/>
    </row>
    <row r="36" spans="1:6" ht="16.5">
      <c r="A36" s="136" t="s">
        <v>186</v>
      </c>
      <c r="B36" s="2" t="s">
        <v>538</v>
      </c>
      <c r="C36" s="42">
        <v>3.21</v>
      </c>
      <c r="D36" s="42">
        <v>2.5</v>
      </c>
      <c r="E36" s="44">
        <f t="shared" si="0"/>
        <v>8.0250000000000004</v>
      </c>
      <c r="F36" s="139">
        <f>SUM(E36:E38)</f>
        <v>27.6493</v>
      </c>
    </row>
    <row r="37" spans="1:6" ht="16.5">
      <c r="A37" s="137"/>
      <c r="B37" s="2" t="s">
        <v>540</v>
      </c>
      <c r="C37" s="42">
        <v>7</v>
      </c>
      <c r="D37" s="42">
        <v>2.69</v>
      </c>
      <c r="E37" s="44">
        <f t="shared" si="0"/>
        <v>18.829999999999998</v>
      </c>
      <c r="F37" s="140"/>
    </row>
    <row r="38" spans="1:6" ht="16.5">
      <c r="A38" s="138"/>
      <c r="B38" s="2" t="s">
        <v>541</v>
      </c>
      <c r="C38" s="42">
        <v>1.69</v>
      </c>
      <c r="D38" s="42">
        <v>0.47</v>
      </c>
      <c r="E38" s="44">
        <f t="shared" si="0"/>
        <v>0.79430000000000001</v>
      </c>
      <c r="F38" s="141"/>
    </row>
    <row r="39" spans="1:6" ht="16.5">
      <c r="A39" s="136" t="s">
        <v>189</v>
      </c>
      <c r="B39" s="2" t="s">
        <v>538</v>
      </c>
      <c r="C39" s="42">
        <v>4.25</v>
      </c>
      <c r="D39" s="42">
        <v>1</v>
      </c>
      <c r="E39" s="44">
        <f t="shared" si="0"/>
        <v>4.25</v>
      </c>
      <c r="F39" s="139">
        <f>SUM(E39:E47)</f>
        <v>25.419899999999998</v>
      </c>
    </row>
    <row r="40" spans="1:6" ht="16.5">
      <c r="A40" s="137"/>
      <c r="B40" s="2" t="s">
        <v>540</v>
      </c>
      <c r="C40" s="42">
        <v>3.82</v>
      </c>
      <c r="D40" s="42">
        <v>2.69</v>
      </c>
      <c r="E40" s="44">
        <f t="shared" si="0"/>
        <v>10.2758</v>
      </c>
      <c r="F40" s="140"/>
    </row>
    <row r="41" spans="1:6" ht="16.5">
      <c r="A41" s="137"/>
      <c r="B41" s="2" t="s">
        <v>541</v>
      </c>
      <c r="C41" s="42">
        <v>2.79</v>
      </c>
      <c r="D41" s="42">
        <v>1.72</v>
      </c>
      <c r="E41" s="44">
        <f t="shared" si="0"/>
        <v>4.7988</v>
      </c>
      <c r="F41" s="140"/>
    </row>
    <row r="42" spans="1:6" ht="16.5">
      <c r="A42" s="137"/>
      <c r="B42" s="2" t="s">
        <v>542</v>
      </c>
      <c r="C42" s="42">
        <v>1.67</v>
      </c>
      <c r="D42" s="42">
        <v>1</v>
      </c>
      <c r="E42" s="44">
        <f t="shared" si="0"/>
        <v>1.67</v>
      </c>
      <c r="F42" s="140"/>
    </row>
    <row r="43" spans="1:6" ht="16.5">
      <c r="A43" s="137"/>
      <c r="B43" s="2" t="s">
        <v>544</v>
      </c>
      <c r="C43" s="42">
        <v>0.93</v>
      </c>
      <c r="D43" s="42">
        <v>0.74</v>
      </c>
      <c r="E43" s="44">
        <f t="shared" si="0"/>
        <v>0.68820000000000003</v>
      </c>
      <c r="F43" s="140"/>
    </row>
    <row r="44" spans="1:6" ht="16.5">
      <c r="A44" s="137"/>
      <c r="B44" s="2" t="s">
        <v>545</v>
      </c>
      <c r="C44" s="42">
        <v>0.93</v>
      </c>
      <c r="D44" s="42">
        <v>0.74</v>
      </c>
      <c r="E44" s="44">
        <f t="shared" si="0"/>
        <v>0.68820000000000003</v>
      </c>
      <c r="F44" s="140"/>
    </row>
    <row r="45" spans="1:6" ht="16.5">
      <c r="A45" s="137"/>
      <c r="B45" s="2" t="s">
        <v>546</v>
      </c>
      <c r="C45" s="42">
        <v>0.83</v>
      </c>
      <c r="D45" s="42">
        <v>0.83</v>
      </c>
      <c r="E45" s="44">
        <f t="shared" si="0"/>
        <v>0.68889999999999996</v>
      </c>
      <c r="F45" s="140"/>
    </row>
    <row r="46" spans="1:6" ht="16.5">
      <c r="A46" s="137"/>
      <c r="B46" s="2" t="s">
        <v>555</v>
      </c>
      <c r="C46" s="42">
        <v>3</v>
      </c>
      <c r="D46" s="42">
        <v>0.62</v>
      </c>
      <c r="E46" s="44">
        <f t="shared" si="0"/>
        <v>1.86</v>
      </c>
      <c r="F46" s="140"/>
    </row>
    <row r="47" spans="1:6" ht="16.5">
      <c r="A47" s="138"/>
      <c r="B47" s="2" t="s">
        <v>556</v>
      </c>
      <c r="C47" s="42">
        <v>1</v>
      </c>
      <c r="D47" s="42">
        <v>0.5</v>
      </c>
      <c r="E47" s="44">
        <f t="shared" si="0"/>
        <v>0.5</v>
      </c>
      <c r="F47" s="141"/>
    </row>
    <row r="48" spans="1:6" ht="16.5">
      <c r="A48" s="2" t="s">
        <v>557</v>
      </c>
      <c r="B48" s="2" t="s">
        <v>538</v>
      </c>
      <c r="C48" s="42">
        <v>4.7</v>
      </c>
      <c r="D48" s="42">
        <v>1.78</v>
      </c>
      <c r="E48" s="44">
        <f t="shared" si="0"/>
        <v>8.3659999999999997</v>
      </c>
      <c r="F48" s="44">
        <f>SUM(E48)</f>
        <v>8.3659999999999997</v>
      </c>
    </row>
    <row r="49" spans="1:6" ht="16.5">
      <c r="A49" s="45" t="s">
        <v>558</v>
      </c>
      <c r="B49" s="45">
        <v>238</v>
      </c>
      <c r="C49" s="46" t="s">
        <v>280</v>
      </c>
      <c r="D49" s="46" t="s">
        <v>5</v>
      </c>
      <c r="E49" s="45">
        <v>68</v>
      </c>
      <c r="F49" s="45" t="s">
        <v>559</v>
      </c>
    </row>
    <row r="50" spans="1:6" ht="16.5">
      <c r="A50" s="45" t="s">
        <v>560</v>
      </c>
      <c r="B50" s="45">
        <v>0.95</v>
      </c>
      <c r="C50" s="46" t="s">
        <v>561</v>
      </c>
      <c r="D50" s="46" t="s">
        <v>562</v>
      </c>
      <c r="E50" s="47">
        <v>15150</v>
      </c>
      <c r="F50" s="45" t="s">
        <v>559</v>
      </c>
    </row>
  </sheetData>
  <mergeCells count="14">
    <mergeCell ref="A36:A38"/>
    <mergeCell ref="A39:A47"/>
    <mergeCell ref="F2:F6"/>
    <mergeCell ref="F7:F10"/>
    <mergeCell ref="F11:F17"/>
    <mergeCell ref="F18:F25"/>
    <mergeCell ref="F26:F35"/>
    <mergeCell ref="F36:F38"/>
    <mergeCell ref="F39:F47"/>
    <mergeCell ref="A2:A6"/>
    <mergeCell ref="A7:A10"/>
    <mergeCell ref="A11:A17"/>
    <mergeCell ref="A18:A25"/>
    <mergeCell ref="A26:A35"/>
  </mergeCells>
  <phoneticPr fontId="3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0"/>
  <sheetViews>
    <sheetView topLeftCell="A46" workbookViewId="0">
      <selection activeCell="H64" sqref="H64"/>
    </sheetView>
  </sheetViews>
  <sheetFormatPr defaultColWidth="9" defaultRowHeight="13.5"/>
  <cols>
    <col min="1" max="1" width="42.75" customWidth="1"/>
    <col min="2" max="2" width="40" bestFit="1" customWidth="1"/>
    <col min="3" max="3" width="9" style="37"/>
    <col min="5" max="5" width="11.25" customWidth="1"/>
    <col min="6" max="6" width="8.5" customWidth="1"/>
    <col min="7" max="8" width="9.25" customWidth="1"/>
  </cols>
  <sheetData>
    <row r="1" spans="1:9" s="16" customFormat="1" ht="16.5">
      <c r="A1" s="4" t="s">
        <v>1</v>
      </c>
      <c r="B1" s="4" t="s">
        <v>2</v>
      </c>
      <c r="C1" s="38" t="s">
        <v>3</v>
      </c>
      <c r="D1" s="3" t="s">
        <v>4</v>
      </c>
      <c r="E1" s="3" t="s">
        <v>563</v>
      </c>
      <c r="F1" s="3" t="s">
        <v>564</v>
      </c>
      <c r="G1" s="3" t="s">
        <v>565</v>
      </c>
      <c r="H1" s="3" t="s">
        <v>6</v>
      </c>
    </row>
    <row r="2" spans="1:9" s="16" customFormat="1" ht="16.5">
      <c r="A2" s="3" t="s">
        <v>566</v>
      </c>
      <c r="B2" s="3" t="s">
        <v>567</v>
      </c>
      <c r="C2" s="38">
        <v>2</v>
      </c>
      <c r="D2" s="3" t="s">
        <v>568</v>
      </c>
      <c r="E2" s="3">
        <v>6990</v>
      </c>
      <c r="F2" s="3">
        <v>3650</v>
      </c>
      <c r="G2" s="39">
        <v>2235.1311021104202</v>
      </c>
      <c r="H2" s="39">
        <f t="shared" ref="H2:H13" si="0">C2*G2</f>
        <v>4470.2622042208504</v>
      </c>
    </row>
    <row r="3" spans="1:9" s="16" customFormat="1" ht="16.5">
      <c r="A3" s="3" t="s">
        <v>569</v>
      </c>
      <c r="B3" s="3" t="s">
        <v>570</v>
      </c>
      <c r="C3" s="38">
        <v>2</v>
      </c>
      <c r="D3" s="3" t="s">
        <v>13</v>
      </c>
      <c r="E3" s="3">
        <v>1560</v>
      </c>
      <c r="F3" s="3">
        <v>780</v>
      </c>
      <c r="G3" s="39">
        <v>500</v>
      </c>
      <c r="H3" s="39">
        <f t="shared" si="0"/>
        <v>1000</v>
      </c>
    </row>
    <row r="4" spans="1:9" s="19" customFormat="1" ht="16.5">
      <c r="A4" s="3" t="s">
        <v>569</v>
      </c>
      <c r="B4" s="3" t="s">
        <v>571</v>
      </c>
      <c r="C4" s="38">
        <v>1</v>
      </c>
      <c r="D4" s="3" t="s">
        <v>13</v>
      </c>
      <c r="E4" s="3">
        <v>1690</v>
      </c>
      <c r="F4" s="3">
        <v>885</v>
      </c>
      <c r="G4" s="39">
        <v>500</v>
      </c>
      <c r="H4" s="39">
        <f t="shared" si="0"/>
        <v>500</v>
      </c>
      <c r="I4" s="16"/>
    </row>
    <row r="5" spans="1:9" s="16" customFormat="1" ht="16.5">
      <c r="A5" s="3" t="s">
        <v>572</v>
      </c>
      <c r="B5" s="3" t="s">
        <v>573</v>
      </c>
      <c r="C5" s="38">
        <v>1</v>
      </c>
      <c r="D5" s="3" t="s">
        <v>364</v>
      </c>
      <c r="E5" s="3">
        <v>2290</v>
      </c>
      <c r="F5" s="3">
        <v>1110</v>
      </c>
      <c r="G5" s="39">
        <v>732.25325090598994</v>
      </c>
      <c r="H5" s="39">
        <f t="shared" si="0"/>
        <v>732.25325090598994</v>
      </c>
    </row>
    <row r="6" spans="1:9" s="16" customFormat="1" ht="16.5">
      <c r="A6" s="3" t="s">
        <v>574</v>
      </c>
      <c r="B6" s="3" t="s">
        <v>575</v>
      </c>
      <c r="C6" s="38">
        <v>6</v>
      </c>
      <c r="D6" s="3" t="s">
        <v>402</v>
      </c>
      <c r="E6" s="3">
        <v>958</v>
      </c>
      <c r="F6" s="3">
        <v>525</v>
      </c>
      <c r="G6" s="39">
        <v>306.33127264975502</v>
      </c>
      <c r="H6" s="39">
        <f t="shared" si="0"/>
        <v>1837.98763589853</v>
      </c>
    </row>
    <row r="7" spans="1:9" s="16" customFormat="1" ht="16.5">
      <c r="A7" s="3" t="s">
        <v>576</v>
      </c>
      <c r="B7" s="3" t="s">
        <v>577</v>
      </c>
      <c r="C7" s="38">
        <v>1</v>
      </c>
      <c r="D7" s="3" t="s">
        <v>364</v>
      </c>
      <c r="E7" s="3">
        <v>11668</v>
      </c>
      <c r="F7" s="3">
        <v>6150</v>
      </c>
      <c r="G7" s="39">
        <v>3730</v>
      </c>
      <c r="H7" s="39">
        <f t="shared" si="0"/>
        <v>3730</v>
      </c>
    </row>
    <row r="8" spans="1:9" s="16" customFormat="1" ht="16.5">
      <c r="A8" s="3" t="s">
        <v>578</v>
      </c>
      <c r="B8" s="3" t="s">
        <v>579</v>
      </c>
      <c r="C8" s="38">
        <v>1</v>
      </c>
      <c r="D8" s="3" t="s">
        <v>364</v>
      </c>
      <c r="E8" s="3">
        <v>8652</v>
      </c>
      <c r="F8" s="3">
        <v>4530</v>
      </c>
      <c r="G8" s="39">
        <v>2766</v>
      </c>
      <c r="H8" s="39">
        <f t="shared" si="0"/>
        <v>2766</v>
      </c>
    </row>
    <row r="9" spans="1:9" s="16" customFormat="1" ht="16.5">
      <c r="A9" s="3" t="s">
        <v>580</v>
      </c>
      <c r="B9" s="3" t="s">
        <v>581</v>
      </c>
      <c r="C9" s="38">
        <v>0</v>
      </c>
      <c r="D9" s="3" t="s">
        <v>364</v>
      </c>
      <c r="E9" s="3">
        <v>5565</v>
      </c>
      <c r="F9" s="3">
        <v>2915</v>
      </c>
      <c r="G9" s="39">
        <v>1779.47132807504</v>
      </c>
      <c r="H9" s="39">
        <f t="shared" si="0"/>
        <v>0</v>
      </c>
    </row>
    <row r="10" spans="1:9" s="16" customFormat="1" ht="16.5">
      <c r="A10" s="3" t="s">
        <v>582</v>
      </c>
      <c r="B10" s="3" t="s">
        <v>583</v>
      </c>
      <c r="C10" s="38">
        <v>1</v>
      </c>
      <c r="D10" s="3" t="s">
        <v>402</v>
      </c>
      <c r="E10" s="3">
        <v>1765</v>
      </c>
      <c r="F10" s="3">
        <v>930</v>
      </c>
      <c r="G10" s="39">
        <v>564</v>
      </c>
      <c r="H10" s="39">
        <f t="shared" si="0"/>
        <v>564</v>
      </c>
    </row>
    <row r="11" spans="1:9" s="16" customFormat="1" ht="16.5">
      <c r="A11" s="3" t="s">
        <v>584</v>
      </c>
      <c r="B11" s="3" t="s">
        <v>585</v>
      </c>
      <c r="C11" s="38">
        <v>1</v>
      </c>
      <c r="D11" s="3" t="s">
        <v>402</v>
      </c>
      <c r="E11" s="3">
        <v>1050</v>
      </c>
      <c r="F11" s="3">
        <v>550</v>
      </c>
      <c r="G11" s="39">
        <v>335</v>
      </c>
      <c r="H11" s="39">
        <f t="shared" si="0"/>
        <v>335</v>
      </c>
    </row>
    <row r="12" spans="1:9" s="16" customFormat="1" ht="16.5">
      <c r="A12" s="3" t="s">
        <v>586</v>
      </c>
      <c r="B12" s="3" t="s">
        <v>587</v>
      </c>
      <c r="C12" s="38">
        <v>1</v>
      </c>
      <c r="D12" s="3" t="s">
        <v>364</v>
      </c>
      <c r="E12" s="3">
        <v>4810</v>
      </c>
      <c r="F12" s="3">
        <v>2100</v>
      </c>
      <c r="G12" s="39">
        <v>1538.0515881475201</v>
      </c>
      <c r="H12" s="39">
        <f t="shared" si="0"/>
        <v>1538.0515881475201</v>
      </c>
    </row>
    <row r="13" spans="1:9" s="16" customFormat="1" ht="16.5">
      <c r="A13" s="3" t="s">
        <v>588</v>
      </c>
      <c r="B13" s="3" t="s">
        <v>589</v>
      </c>
      <c r="C13" s="38">
        <v>2</v>
      </c>
      <c r="D13" s="3" t="s">
        <v>568</v>
      </c>
      <c r="E13" s="3">
        <v>3950</v>
      </c>
      <c r="F13" s="3">
        <v>1580</v>
      </c>
      <c r="G13" s="39">
        <v>1263.0569175016001</v>
      </c>
      <c r="H13" s="39">
        <f t="shared" si="0"/>
        <v>2526.1138350032002</v>
      </c>
    </row>
    <row r="14" spans="1:9" ht="26.25" customHeight="1">
      <c r="A14" s="127" t="s">
        <v>88</v>
      </c>
      <c r="B14" s="128"/>
      <c r="C14" s="142">
        <f>SUM(H2:H13)</f>
        <v>19999.668514176101</v>
      </c>
      <c r="D14" s="143"/>
      <c r="E14" s="143"/>
      <c r="F14" s="143"/>
      <c r="G14" s="143"/>
      <c r="H14" s="144"/>
    </row>
    <row r="21" spans="1:6" ht="16.5">
      <c r="A21" s="4" t="s">
        <v>1</v>
      </c>
      <c r="B21" s="4" t="s">
        <v>2</v>
      </c>
      <c r="C21" s="40" t="s">
        <v>3</v>
      </c>
      <c r="D21" s="4" t="s">
        <v>4</v>
      </c>
      <c r="E21" s="4" t="s">
        <v>5</v>
      </c>
      <c r="F21" s="4" t="s">
        <v>6</v>
      </c>
    </row>
    <row r="22" spans="1:6" ht="16.5">
      <c r="A22" s="4" t="s">
        <v>590</v>
      </c>
      <c r="B22" s="4" t="s">
        <v>591</v>
      </c>
      <c r="C22" s="40">
        <v>1</v>
      </c>
      <c r="D22" s="4" t="s">
        <v>592</v>
      </c>
      <c r="E22" s="4">
        <v>1959</v>
      </c>
      <c r="F22" s="4">
        <f t="shared" ref="F22:F37" si="1">C22*E22</f>
        <v>1959</v>
      </c>
    </row>
    <row r="23" spans="1:6" ht="16.5">
      <c r="A23" s="3" t="s">
        <v>593</v>
      </c>
      <c r="B23" s="3" t="s">
        <v>594</v>
      </c>
      <c r="C23" s="38">
        <v>1</v>
      </c>
      <c r="D23" s="3" t="s">
        <v>13</v>
      </c>
      <c r="E23" s="3">
        <v>77.5</v>
      </c>
      <c r="F23" s="3">
        <f t="shared" si="1"/>
        <v>77.5</v>
      </c>
    </row>
    <row r="24" spans="1:6" ht="16.5">
      <c r="A24" s="3" t="s">
        <v>595</v>
      </c>
      <c r="B24" s="3" t="s">
        <v>596</v>
      </c>
      <c r="C24" s="38">
        <v>1</v>
      </c>
      <c r="D24" s="3" t="s">
        <v>592</v>
      </c>
      <c r="E24" s="3">
        <v>1294</v>
      </c>
      <c r="F24" s="3">
        <f t="shared" si="1"/>
        <v>1294</v>
      </c>
    </row>
    <row r="25" spans="1:6" ht="16.5">
      <c r="A25" s="3" t="s">
        <v>597</v>
      </c>
      <c r="B25" s="3" t="s">
        <v>598</v>
      </c>
      <c r="C25" s="38">
        <v>1</v>
      </c>
      <c r="D25" s="3" t="s">
        <v>592</v>
      </c>
      <c r="E25" s="3">
        <v>82</v>
      </c>
      <c r="F25" s="3">
        <f t="shared" si="1"/>
        <v>82</v>
      </c>
    </row>
    <row r="26" spans="1:6" ht="16.5">
      <c r="A26" s="3" t="s">
        <v>599</v>
      </c>
      <c r="B26" s="3" t="s">
        <v>600</v>
      </c>
      <c r="C26" s="38">
        <v>1</v>
      </c>
      <c r="D26" s="3" t="s">
        <v>9</v>
      </c>
      <c r="E26" s="3">
        <v>30.9</v>
      </c>
      <c r="F26" s="3">
        <f t="shared" si="1"/>
        <v>30.9</v>
      </c>
    </row>
    <row r="27" spans="1:6" ht="16.5">
      <c r="A27" s="8" t="s">
        <v>601</v>
      </c>
      <c r="B27" s="8" t="s">
        <v>602</v>
      </c>
      <c r="C27" s="36">
        <v>1</v>
      </c>
      <c r="D27" s="8" t="s">
        <v>468</v>
      </c>
      <c r="E27" s="8">
        <v>98</v>
      </c>
      <c r="F27" s="8">
        <f t="shared" si="1"/>
        <v>98</v>
      </c>
    </row>
    <row r="28" spans="1:6" ht="16.5">
      <c r="A28" s="8" t="s">
        <v>603</v>
      </c>
      <c r="B28" s="8" t="s">
        <v>604</v>
      </c>
      <c r="C28" s="36">
        <v>1</v>
      </c>
      <c r="D28" s="8" t="s">
        <v>13</v>
      </c>
      <c r="E28" s="8">
        <v>100</v>
      </c>
      <c r="F28" s="8">
        <f t="shared" si="1"/>
        <v>100</v>
      </c>
    </row>
    <row r="29" spans="1:6" ht="16.5">
      <c r="A29" s="3" t="s">
        <v>605</v>
      </c>
      <c r="B29" s="3" t="s">
        <v>254</v>
      </c>
      <c r="C29" s="38">
        <v>1</v>
      </c>
      <c r="D29" s="3" t="s">
        <v>592</v>
      </c>
      <c r="E29" s="3">
        <v>149</v>
      </c>
      <c r="F29" s="3">
        <f t="shared" si="1"/>
        <v>149</v>
      </c>
    </row>
    <row r="30" spans="1:6" ht="16.5">
      <c r="A30" s="3" t="s">
        <v>606</v>
      </c>
      <c r="B30" s="3" t="s">
        <v>607</v>
      </c>
      <c r="C30" s="38">
        <v>1</v>
      </c>
      <c r="D30" s="3" t="s">
        <v>592</v>
      </c>
      <c r="E30" s="3">
        <v>494</v>
      </c>
      <c r="F30" s="3">
        <f t="shared" si="1"/>
        <v>494</v>
      </c>
    </row>
    <row r="31" spans="1:6" ht="16.5">
      <c r="A31" s="3" t="s">
        <v>608</v>
      </c>
      <c r="B31" s="3" t="s">
        <v>609</v>
      </c>
      <c r="C31" s="38">
        <v>1</v>
      </c>
      <c r="D31" s="3" t="s">
        <v>592</v>
      </c>
      <c r="E31" s="3">
        <v>29</v>
      </c>
      <c r="F31" s="3">
        <f t="shared" si="1"/>
        <v>29</v>
      </c>
    </row>
    <row r="32" spans="1:6" ht="16.5">
      <c r="A32" s="3" t="s">
        <v>610</v>
      </c>
      <c r="B32" s="3" t="s">
        <v>611</v>
      </c>
      <c r="C32" s="38">
        <v>1</v>
      </c>
      <c r="D32" s="3" t="s">
        <v>592</v>
      </c>
      <c r="E32" s="3">
        <v>2440</v>
      </c>
      <c r="F32" s="3">
        <f t="shared" si="1"/>
        <v>2440</v>
      </c>
    </row>
    <row r="33" spans="1:6" ht="16.5">
      <c r="A33" s="3" t="s">
        <v>612</v>
      </c>
      <c r="B33" s="3" t="s">
        <v>613</v>
      </c>
      <c r="C33" s="38">
        <v>1</v>
      </c>
      <c r="D33" s="3" t="s">
        <v>592</v>
      </c>
      <c r="E33" s="3">
        <v>2613</v>
      </c>
      <c r="F33" s="3">
        <f t="shared" si="1"/>
        <v>2613</v>
      </c>
    </row>
    <row r="34" spans="1:6" ht="16.5">
      <c r="A34" s="3" t="s">
        <v>614</v>
      </c>
      <c r="B34" s="3" t="s">
        <v>615</v>
      </c>
      <c r="C34" s="38">
        <v>5</v>
      </c>
      <c r="D34" s="3" t="s">
        <v>52</v>
      </c>
      <c r="E34" s="3">
        <v>40</v>
      </c>
      <c r="F34" s="3">
        <f t="shared" si="1"/>
        <v>200</v>
      </c>
    </row>
    <row r="35" spans="1:6" ht="16.5">
      <c r="A35" s="3" t="s">
        <v>616</v>
      </c>
      <c r="B35" s="3" t="s">
        <v>617</v>
      </c>
      <c r="C35" s="38">
        <v>1</v>
      </c>
      <c r="D35" s="3" t="s">
        <v>327</v>
      </c>
      <c r="E35" s="3">
        <v>20</v>
      </c>
      <c r="F35" s="3">
        <f t="shared" si="1"/>
        <v>20</v>
      </c>
    </row>
    <row r="36" spans="1:6" ht="16.5">
      <c r="A36" s="3" t="s">
        <v>618</v>
      </c>
      <c r="B36" s="3" t="s">
        <v>619</v>
      </c>
      <c r="C36" s="38">
        <v>1</v>
      </c>
      <c r="D36" s="3" t="s">
        <v>327</v>
      </c>
      <c r="E36" s="3">
        <v>48</v>
      </c>
      <c r="F36" s="3">
        <f t="shared" si="1"/>
        <v>48</v>
      </c>
    </row>
    <row r="37" spans="1:6" ht="16.5">
      <c r="A37" s="8" t="s">
        <v>620</v>
      </c>
      <c r="B37" s="8" t="s">
        <v>621</v>
      </c>
      <c r="C37" s="39">
        <v>8</v>
      </c>
      <c r="D37" s="8" t="s">
        <v>52</v>
      </c>
      <c r="E37" s="8">
        <v>90</v>
      </c>
      <c r="F37" s="8">
        <f t="shared" si="1"/>
        <v>720</v>
      </c>
    </row>
    <row r="38" spans="1:6" ht="16.5">
      <c r="A38" s="8" t="s">
        <v>622</v>
      </c>
      <c r="B38" s="8" t="s">
        <v>623</v>
      </c>
      <c r="C38" s="8">
        <v>4.3</v>
      </c>
      <c r="D38" s="8" t="s">
        <v>52</v>
      </c>
      <c r="E38" s="8">
        <v>56</v>
      </c>
      <c r="F38" s="8">
        <f t="shared" ref="F38:F43" si="2">C38*E38</f>
        <v>240.8</v>
      </c>
    </row>
    <row r="39" spans="1:6" ht="16.5">
      <c r="A39" s="8" t="s">
        <v>624</v>
      </c>
      <c r="B39" s="8" t="s">
        <v>625</v>
      </c>
      <c r="C39" s="39">
        <v>6</v>
      </c>
      <c r="D39" s="8" t="s">
        <v>52</v>
      </c>
      <c r="E39" s="8">
        <v>80</v>
      </c>
      <c r="F39" s="8">
        <f t="shared" si="2"/>
        <v>480</v>
      </c>
    </row>
    <row r="40" spans="1:6" ht="16.5">
      <c r="A40" s="8" t="s">
        <v>624</v>
      </c>
      <c r="B40" s="8" t="s">
        <v>621</v>
      </c>
      <c r="C40" s="39">
        <v>5</v>
      </c>
      <c r="D40" s="8" t="s">
        <v>52</v>
      </c>
      <c r="E40" s="8">
        <v>80</v>
      </c>
      <c r="F40" s="8">
        <f t="shared" si="2"/>
        <v>400</v>
      </c>
    </row>
    <row r="41" spans="1:6" ht="16.5">
      <c r="A41" s="8" t="s">
        <v>626</v>
      </c>
      <c r="B41" s="8" t="s">
        <v>627</v>
      </c>
      <c r="C41" s="8">
        <v>5.4</v>
      </c>
      <c r="D41" s="8" t="s">
        <v>52</v>
      </c>
      <c r="E41" s="8">
        <v>37</v>
      </c>
      <c r="F41" s="8">
        <f t="shared" si="2"/>
        <v>199.8</v>
      </c>
    </row>
    <row r="42" spans="1:6" ht="16.5">
      <c r="A42" s="8" t="s">
        <v>628</v>
      </c>
      <c r="B42" s="8" t="s">
        <v>629</v>
      </c>
      <c r="C42" s="39">
        <v>1</v>
      </c>
      <c r="D42" s="8" t="s">
        <v>296</v>
      </c>
      <c r="E42" s="8">
        <v>580</v>
      </c>
      <c r="F42" s="8">
        <f t="shared" si="2"/>
        <v>580</v>
      </c>
    </row>
    <row r="43" spans="1:6" ht="16.5">
      <c r="A43" s="8" t="s">
        <v>628</v>
      </c>
      <c r="B43" s="8" t="s">
        <v>630</v>
      </c>
      <c r="C43" s="39">
        <v>1</v>
      </c>
      <c r="D43" s="8" t="s">
        <v>296</v>
      </c>
      <c r="E43" s="8">
        <v>218.4</v>
      </c>
      <c r="F43" s="8">
        <f t="shared" si="2"/>
        <v>218.4</v>
      </c>
    </row>
    <row r="44" spans="1:6" s="16" customFormat="1" ht="16.5">
      <c r="A44" s="3" t="s">
        <v>631</v>
      </c>
      <c r="B44" s="3" t="s">
        <v>632</v>
      </c>
      <c r="C44" s="38">
        <v>1</v>
      </c>
      <c r="D44" s="3" t="s">
        <v>633</v>
      </c>
      <c r="E44" s="3">
        <v>270</v>
      </c>
      <c r="F44" s="3">
        <f t="shared" ref="F44:F61" si="3">C44*E44</f>
        <v>270</v>
      </c>
    </row>
    <row r="45" spans="1:6" s="16" customFormat="1" ht="16.5">
      <c r="A45" s="3" t="s">
        <v>634</v>
      </c>
      <c r="B45" s="3" t="s">
        <v>635</v>
      </c>
      <c r="C45" s="38">
        <v>1</v>
      </c>
      <c r="D45" s="3" t="s">
        <v>13</v>
      </c>
      <c r="E45" s="3">
        <v>130</v>
      </c>
      <c r="F45" s="3">
        <f t="shared" si="3"/>
        <v>130</v>
      </c>
    </row>
    <row r="46" spans="1:6" s="16" customFormat="1" ht="16.5">
      <c r="A46" s="3" t="s">
        <v>636</v>
      </c>
      <c r="B46" s="3" t="s">
        <v>637</v>
      </c>
      <c r="C46" s="38">
        <v>3</v>
      </c>
      <c r="D46" s="3" t="s">
        <v>232</v>
      </c>
      <c r="E46" s="3">
        <v>34.6</v>
      </c>
      <c r="F46" s="3">
        <f t="shared" si="3"/>
        <v>103.8</v>
      </c>
    </row>
    <row r="47" spans="1:6" s="16" customFormat="1" ht="16.5">
      <c r="A47" s="3" t="s">
        <v>638</v>
      </c>
      <c r="B47" s="3" t="s">
        <v>639</v>
      </c>
      <c r="C47" s="38">
        <v>3</v>
      </c>
      <c r="D47" s="3" t="s">
        <v>232</v>
      </c>
      <c r="E47" s="3">
        <v>43</v>
      </c>
      <c r="F47" s="3">
        <f t="shared" si="3"/>
        <v>129</v>
      </c>
    </row>
    <row r="48" spans="1:6" s="16" customFormat="1" ht="16.5">
      <c r="A48" s="82" t="s">
        <v>1097</v>
      </c>
      <c r="B48" s="82" t="s">
        <v>1098</v>
      </c>
      <c r="C48" s="38">
        <v>1</v>
      </c>
      <c r="D48" s="82" t="s">
        <v>1099</v>
      </c>
      <c r="E48" s="92">
        <v>11</v>
      </c>
      <c r="F48" s="92">
        <f t="shared" si="3"/>
        <v>11</v>
      </c>
    </row>
    <row r="49" spans="1:6" ht="16.5">
      <c r="A49" s="3" t="s">
        <v>640</v>
      </c>
      <c r="B49" s="3" t="s">
        <v>641</v>
      </c>
      <c r="C49" s="38">
        <v>1</v>
      </c>
      <c r="D49" s="3" t="s">
        <v>592</v>
      </c>
      <c r="E49" s="3">
        <v>96</v>
      </c>
      <c r="F49" s="3">
        <f t="shared" si="3"/>
        <v>96</v>
      </c>
    </row>
    <row r="50" spans="1:6" ht="16.5">
      <c r="A50" s="3" t="s">
        <v>642</v>
      </c>
      <c r="B50" s="3" t="s">
        <v>643</v>
      </c>
      <c r="C50" s="38">
        <v>1</v>
      </c>
      <c r="D50" s="3" t="s">
        <v>13</v>
      </c>
      <c r="E50" s="3">
        <v>55.9</v>
      </c>
      <c r="F50" s="3">
        <f t="shared" si="3"/>
        <v>55.9</v>
      </c>
    </row>
    <row r="51" spans="1:6" ht="16.5">
      <c r="A51" s="3" t="s">
        <v>644</v>
      </c>
      <c r="B51" s="3" t="s">
        <v>645</v>
      </c>
      <c r="C51" s="38">
        <v>1</v>
      </c>
      <c r="D51" s="3" t="s">
        <v>13</v>
      </c>
      <c r="E51" s="3">
        <v>48</v>
      </c>
      <c r="F51" s="3">
        <f t="shared" si="3"/>
        <v>48</v>
      </c>
    </row>
    <row r="52" spans="1:6" ht="16.5">
      <c r="A52" s="3" t="s">
        <v>644</v>
      </c>
      <c r="B52" s="3" t="s">
        <v>646</v>
      </c>
      <c r="C52" s="38">
        <v>1</v>
      </c>
      <c r="D52" s="3" t="s">
        <v>13</v>
      </c>
      <c r="E52" s="3">
        <v>48</v>
      </c>
      <c r="F52" s="3">
        <f t="shared" si="3"/>
        <v>48</v>
      </c>
    </row>
    <row r="53" spans="1:6" ht="16.5">
      <c r="A53" s="3" t="s">
        <v>647</v>
      </c>
      <c r="B53" s="3" t="s">
        <v>648</v>
      </c>
      <c r="C53" s="38">
        <v>1</v>
      </c>
      <c r="D53" s="3" t="s">
        <v>13</v>
      </c>
      <c r="E53" s="3">
        <v>21</v>
      </c>
      <c r="F53" s="3">
        <f t="shared" si="3"/>
        <v>21</v>
      </c>
    </row>
    <row r="54" spans="1:6" ht="16.5">
      <c r="A54" s="3" t="s">
        <v>649</v>
      </c>
      <c r="B54" s="3" t="s">
        <v>650</v>
      </c>
      <c r="C54" s="38">
        <v>2</v>
      </c>
      <c r="D54" s="3" t="s">
        <v>364</v>
      </c>
      <c r="E54" s="3">
        <v>197</v>
      </c>
      <c r="F54" s="3">
        <f t="shared" si="3"/>
        <v>394</v>
      </c>
    </row>
    <row r="55" spans="1:6" ht="16.5">
      <c r="A55" s="3" t="s">
        <v>651</v>
      </c>
      <c r="B55" s="3" t="s">
        <v>652</v>
      </c>
      <c r="C55" s="38">
        <v>1</v>
      </c>
      <c r="D55" s="3" t="s">
        <v>232</v>
      </c>
      <c r="E55" s="3">
        <v>81</v>
      </c>
      <c r="F55" s="3">
        <f t="shared" si="3"/>
        <v>81</v>
      </c>
    </row>
    <row r="56" spans="1:6" ht="16.5">
      <c r="A56" s="82" t="s">
        <v>1068</v>
      </c>
      <c r="B56" s="82" t="s">
        <v>1070</v>
      </c>
      <c r="C56" s="38">
        <v>1</v>
      </c>
      <c r="D56" s="3" t="s">
        <v>296</v>
      </c>
      <c r="E56" s="3">
        <v>114</v>
      </c>
      <c r="F56" s="3">
        <f t="shared" si="3"/>
        <v>114</v>
      </c>
    </row>
    <row r="57" spans="1:6" ht="16.5">
      <c r="A57" s="3" t="s">
        <v>653</v>
      </c>
      <c r="B57" s="3" t="s">
        <v>654</v>
      </c>
      <c r="C57" s="38">
        <v>1</v>
      </c>
      <c r="D57" s="3" t="s">
        <v>568</v>
      </c>
      <c r="E57" s="3">
        <v>0</v>
      </c>
      <c r="F57" s="3">
        <f t="shared" si="3"/>
        <v>0</v>
      </c>
    </row>
    <row r="58" spans="1:6" ht="16.5">
      <c r="A58" s="82" t="s">
        <v>1085</v>
      </c>
      <c r="B58" s="82" t="s">
        <v>1086</v>
      </c>
      <c r="C58" s="38">
        <v>1</v>
      </c>
      <c r="D58" s="92" t="s">
        <v>568</v>
      </c>
      <c r="E58" s="92">
        <v>169.1</v>
      </c>
      <c r="F58" s="92">
        <f t="shared" si="3"/>
        <v>169.1</v>
      </c>
    </row>
    <row r="59" spans="1:6" ht="16.5">
      <c r="A59" s="3" t="s">
        <v>655</v>
      </c>
      <c r="B59" s="3" t="s">
        <v>656</v>
      </c>
      <c r="C59" s="38">
        <v>1</v>
      </c>
      <c r="D59" s="3" t="s">
        <v>568</v>
      </c>
      <c r="E59" s="3">
        <v>39</v>
      </c>
      <c r="F59" s="3">
        <f t="shared" si="3"/>
        <v>39</v>
      </c>
    </row>
    <row r="60" spans="1:6" ht="16.5">
      <c r="A60" s="82" t="s">
        <v>1119</v>
      </c>
      <c r="B60" s="82" t="s">
        <v>1120</v>
      </c>
      <c r="C60" s="38">
        <v>1</v>
      </c>
      <c r="D60" s="82" t="s">
        <v>1121</v>
      </c>
      <c r="E60" s="92">
        <v>99</v>
      </c>
      <c r="F60" s="92">
        <f t="shared" si="3"/>
        <v>99</v>
      </c>
    </row>
    <row r="61" spans="1:6" ht="16.5">
      <c r="A61" s="3" t="s">
        <v>657</v>
      </c>
      <c r="B61" s="3" t="s">
        <v>658</v>
      </c>
      <c r="C61" s="38">
        <v>2</v>
      </c>
      <c r="D61" s="3" t="s">
        <v>13</v>
      </c>
      <c r="E61" s="3">
        <v>30.3</v>
      </c>
      <c r="F61" s="3">
        <f t="shared" si="3"/>
        <v>60.6</v>
      </c>
    </row>
    <row r="62" spans="1:6" ht="16.5">
      <c r="A62" s="3" t="s">
        <v>659</v>
      </c>
      <c r="B62" s="3" t="s">
        <v>660</v>
      </c>
      <c r="C62" s="38">
        <v>2</v>
      </c>
      <c r="D62" s="3" t="s">
        <v>364</v>
      </c>
      <c r="E62" s="3">
        <v>73</v>
      </c>
      <c r="F62" s="3">
        <f t="shared" ref="F62:F69" si="4">C62*E62</f>
        <v>146</v>
      </c>
    </row>
    <row r="63" spans="1:6" ht="16.5">
      <c r="A63" s="3" t="s">
        <v>661</v>
      </c>
      <c r="B63" s="82" t="s">
        <v>1138</v>
      </c>
      <c r="C63" s="38">
        <v>1</v>
      </c>
      <c r="D63" s="3" t="s">
        <v>348</v>
      </c>
      <c r="E63" s="3">
        <v>42.4</v>
      </c>
      <c r="F63" s="3">
        <f t="shared" si="4"/>
        <v>42.4</v>
      </c>
    </row>
    <row r="64" spans="1:6" ht="16.5">
      <c r="A64" s="82" t="s">
        <v>1137</v>
      </c>
      <c r="B64" s="82" t="s">
        <v>1139</v>
      </c>
      <c r="C64" s="38">
        <v>1</v>
      </c>
      <c r="D64" s="92" t="s">
        <v>348</v>
      </c>
      <c r="E64" s="92">
        <v>11.9</v>
      </c>
      <c r="F64" s="92">
        <f t="shared" si="4"/>
        <v>11.9</v>
      </c>
    </row>
    <row r="65" spans="1:6" ht="16.5">
      <c r="A65" s="3" t="s">
        <v>662</v>
      </c>
      <c r="B65" s="82" t="s">
        <v>1069</v>
      </c>
      <c r="C65" s="38">
        <v>1</v>
      </c>
      <c r="D65" s="3" t="s">
        <v>296</v>
      </c>
      <c r="E65" s="3">
        <v>97.6</v>
      </c>
      <c r="F65" s="3">
        <f t="shared" si="4"/>
        <v>97.6</v>
      </c>
    </row>
    <row r="66" spans="1:6" ht="16.5">
      <c r="A66" s="3" t="s">
        <v>663</v>
      </c>
      <c r="B66" s="3" t="s">
        <v>664</v>
      </c>
      <c r="C66" s="38">
        <v>1</v>
      </c>
      <c r="D66" s="3" t="s">
        <v>296</v>
      </c>
      <c r="E66" s="3">
        <v>93.7</v>
      </c>
      <c r="F66" s="3">
        <f t="shared" si="4"/>
        <v>93.7</v>
      </c>
    </row>
    <row r="67" spans="1:6" ht="16.5">
      <c r="A67" s="3" t="s">
        <v>665</v>
      </c>
      <c r="B67" s="3" t="s">
        <v>666</v>
      </c>
      <c r="C67" s="38">
        <v>10</v>
      </c>
      <c r="D67" s="3" t="s">
        <v>307</v>
      </c>
      <c r="E67" s="3">
        <v>3.98</v>
      </c>
      <c r="F67" s="3">
        <f t="shared" si="4"/>
        <v>39.799999999999997</v>
      </c>
    </row>
    <row r="68" spans="1:6" ht="16.5">
      <c r="A68" s="8" t="s">
        <v>667</v>
      </c>
      <c r="B68" s="8" t="s">
        <v>668</v>
      </c>
      <c r="C68" s="36">
        <v>2</v>
      </c>
      <c r="D68" s="8" t="s">
        <v>402</v>
      </c>
      <c r="E68" s="8">
        <f>97.72/2</f>
        <v>48.86</v>
      </c>
      <c r="F68" s="8">
        <f t="shared" si="4"/>
        <v>97.72</v>
      </c>
    </row>
    <row r="69" spans="1:6" ht="16.5">
      <c r="A69" s="8" t="s">
        <v>669</v>
      </c>
      <c r="B69" s="8" t="s">
        <v>670</v>
      </c>
      <c r="C69" s="36">
        <v>1</v>
      </c>
      <c r="D69" s="8" t="s">
        <v>364</v>
      </c>
      <c r="E69" s="8">
        <v>62.5</v>
      </c>
      <c r="F69" s="8">
        <f t="shared" si="4"/>
        <v>62.5</v>
      </c>
    </row>
    <row r="70" spans="1:6" ht="21.75">
      <c r="A70" s="145" t="s">
        <v>88</v>
      </c>
      <c r="B70" s="145"/>
      <c r="C70" s="146">
        <f>SUM(F22:F69)</f>
        <v>14934.419999999996</v>
      </c>
      <c r="D70" s="146"/>
      <c r="E70" s="146"/>
      <c r="F70" s="146"/>
    </row>
  </sheetData>
  <mergeCells count="4">
    <mergeCell ref="A14:B14"/>
    <mergeCell ref="C14:H14"/>
    <mergeCell ref="A70:B70"/>
    <mergeCell ref="C70:F70"/>
  </mergeCells>
  <phoneticPr fontId="3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水电</vt:lpstr>
      <vt:lpstr>灯具</vt:lpstr>
      <vt:lpstr>泥工</vt:lpstr>
      <vt:lpstr>吊顶</vt:lpstr>
      <vt:lpstr>木工</vt:lpstr>
      <vt:lpstr>门窗</vt:lpstr>
      <vt:lpstr>油漆</vt:lpstr>
      <vt:lpstr>肌理壁膜</vt:lpstr>
      <vt:lpstr>客厅房间软装</vt:lpstr>
      <vt:lpstr>卫生间阳台软装</vt:lpstr>
      <vt:lpstr>厨房软装</vt:lpstr>
      <vt:lpstr>其他用具</vt:lpstr>
      <vt:lpstr>图书</vt:lpstr>
      <vt:lpstr>合计</vt:lpstr>
      <vt:lpstr>剩余材料</vt:lpstr>
      <vt:lpstr>公共卫生间</vt:lpstr>
      <vt:lpstr>鞋柜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2015-12-28T08:47:00Z</cp:lastPrinted>
  <dcterms:created xsi:type="dcterms:W3CDTF">2015-12-27T13:16:00Z</dcterms:created>
  <dcterms:modified xsi:type="dcterms:W3CDTF">2017-01-04T12:47:05Z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