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irmament1985\Desktop\"/>
    </mc:Choice>
  </mc:AlternateContent>
  <bookViews>
    <workbookView xWindow="0" yWindow="0" windowWidth="19200" windowHeight="7065" activeTab="1"/>
  </bookViews>
  <sheets>
    <sheet name="分析统计" sheetId="7" r:id="rId1"/>
    <sheet name="交房版预算决算表20161216" sheetId="6" r:id="rId2"/>
    <sheet name="门槛石尺寸及支出" sheetId="4" r:id="rId3"/>
  </sheets>
  <definedNames>
    <definedName name="_xlnm._FilterDatabase" localSheetId="1" hidden="1">交房版预算决算表20161216!$A$1:$R$1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E238" i="6" l="1"/>
  <c r="I18" i="4" l="1"/>
  <c r="J18" i="4" s="1"/>
  <c r="G18" i="4"/>
  <c r="I17" i="4"/>
  <c r="G17" i="4"/>
  <c r="J17" i="4" s="1"/>
  <c r="I16" i="4"/>
  <c r="J16" i="4" s="1"/>
  <c r="G16" i="4"/>
  <c r="J14" i="4"/>
  <c r="H14" i="4"/>
  <c r="J13" i="4"/>
  <c r="I11" i="4"/>
  <c r="G11" i="4"/>
  <c r="J11" i="4" s="1"/>
  <c r="I10" i="4"/>
  <c r="G10" i="4"/>
  <c r="J10" i="4" s="1"/>
  <c r="I9" i="4"/>
  <c r="G9" i="4"/>
  <c r="J9" i="4" s="1"/>
  <c r="I8" i="4"/>
  <c r="G8" i="4"/>
  <c r="J8" i="4" s="1"/>
  <c r="G7" i="4"/>
  <c r="J7" i="4" s="1"/>
  <c r="G6" i="4"/>
  <c r="J6" i="4" s="1"/>
  <c r="G5" i="4"/>
  <c r="J5" i="4" s="1"/>
  <c r="G4" i="4"/>
  <c r="J4" i="4" s="1"/>
  <c r="J20" i="4" s="1"/>
  <c r="M238" i="6"/>
  <c r="L238" i="6"/>
  <c r="K238" i="6"/>
  <c r="G238" i="6"/>
  <c r="G237" i="6"/>
  <c r="G236" i="6"/>
  <c r="G235" i="6"/>
  <c r="G234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0" i="6"/>
  <c r="G209" i="6"/>
  <c r="G208" i="6"/>
  <c r="G207" i="6"/>
  <c r="G206" i="6"/>
  <c r="G205" i="6"/>
  <c r="G204" i="6"/>
  <c r="G203" i="6"/>
  <c r="G202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6" i="6"/>
  <c r="G145" i="6"/>
  <c r="G144" i="6"/>
  <c r="G143" i="6"/>
  <c r="G142" i="6"/>
  <c r="G141" i="6"/>
  <c r="G140" i="6"/>
  <c r="G139" i="6"/>
  <c r="G138" i="6"/>
  <c r="G137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0" i="6"/>
  <c r="G39" i="6"/>
  <c r="G38" i="6"/>
  <c r="G37" i="6"/>
  <c r="G36" i="6"/>
  <c r="G35" i="6"/>
  <c r="G34" i="6"/>
  <c r="K33" i="6"/>
  <c r="G30" i="6"/>
  <c r="G28" i="6"/>
  <c r="G27" i="6"/>
  <c r="G26" i="6"/>
  <c r="G25" i="6"/>
  <c r="G24" i="6"/>
  <c r="G23" i="6"/>
  <c r="G22" i="6"/>
  <c r="G21" i="6"/>
  <c r="G13" i="6"/>
  <c r="L12" i="6"/>
  <c r="K12" i="6"/>
  <c r="G11" i="6"/>
  <c r="G9" i="6"/>
  <c r="G8" i="6"/>
  <c r="G2" i="6"/>
</calcChain>
</file>

<file path=xl/sharedStrings.xml><?xml version="1.0" encoding="utf-8"?>
<sst xmlns="http://schemas.openxmlformats.org/spreadsheetml/2006/main" count="2016" uniqueCount="647">
  <si>
    <t>序号</t>
  </si>
  <si>
    <t>房间</t>
  </si>
  <si>
    <t>分类</t>
  </si>
  <si>
    <t>项目</t>
  </si>
  <si>
    <t>超支
核算</t>
  </si>
  <si>
    <t>备注</t>
  </si>
  <si>
    <t>说明</t>
  </si>
  <si>
    <t>数量</t>
  </si>
  <si>
    <t>单位</t>
  </si>
  <si>
    <t>单价</t>
  </si>
  <si>
    <t>余款</t>
  </si>
  <si>
    <t>品牌</t>
  </si>
  <si>
    <t>型号</t>
  </si>
  <si>
    <t>购买地点</t>
  </si>
  <si>
    <t>商家联系方式</t>
  </si>
  <si>
    <t>整体</t>
  </si>
  <si>
    <t>半包工程费</t>
  </si>
  <si>
    <t>-</t>
  </si>
  <si>
    <t>半包，含吊顶一口价，不含电视背景墙造型</t>
  </si>
  <si>
    <t>装修公司</t>
  </si>
  <si>
    <t>吊顶4000元，简单电视背景墙造型1000元</t>
  </si>
  <si>
    <t>电视背景墙</t>
  </si>
  <si>
    <t>电视背景墙1200元 洗衣机台人工费800元</t>
  </si>
  <si>
    <t>人工费</t>
  </si>
  <si>
    <t>开工红包</t>
  </si>
  <si>
    <t>杂</t>
  </si>
  <si>
    <t>物业押金或鉴定费</t>
  </si>
  <si>
    <t>押金</t>
  </si>
  <si>
    <t>物业</t>
  </si>
  <si>
    <t>装修押金</t>
  </si>
  <si>
    <t>预付费</t>
  </si>
  <si>
    <t>搬运及垃圾清理</t>
  </si>
  <si>
    <t>物业收</t>
  </si>
  <si>
    <t>物业收垃圾费</t>
  </si>
  <si>
    <t>断路器</t>
  </si>
  <si>
    <t>空开 漏保</t>
  </si>
  <si>
    <t>个</t>
  </si>
  <si>
    <t>施耐德</t>
  </si>
  <si>
    <t>京东</t>
  </si>
  <si>
    <t>空开11个 漏保1个</t>
  </si>
  <si>
    <t>开关插座</t>
  </si>
  <si>
    <t>开关插座面板</t>
  </si>
  <si>
    <t>地插 防溅盒6个</t>
  </si>
  <si>
    <t>施耐德 开关 10个  王也京东账号买</t>
  </si>
  <si>
    <t>施耐德 插座</t>
  </si>
  <si>
    <t>施耐德 插座 20个 开关一个</t>
  </si>
  <si>
    <t>施耐德 开关22个</t>
  </si>
  <si>
    <t xml:space="preserve">网孔插座 </t>
  </si>
  <si>
    <t>插座10个 开关3个 电视插座1</t>
  </si>
  <si>
    <t>当当</t>
  </si>
  <si>
    <t>插座 凑单 当当</t>
  </si>
  <si>
    <t>淘宝</t>
  </si>
  <si>
    <t>HDMI线</t>
  </si>
  <si>
    <t>视频线</t>
  </si>
  <si>
    <t>条</t>
  </si>
  <si>
    <t>飞利浦</t>
  </si>
  <si>
    <t>HDMI2.0 10米</t>
  </si>
  <si>
    <t>弱电箱</t>
  </si>
  <si>
    <t>套</t>
  </si>
  <si>
    <t>e代家园</t>
  </si>
  <si>
    <t>带电视电话模块</t>
  </si>
  <si>
    <t>多发一个，剩余1个</t>
  </si>
  <si>
    <t>照明灯饰</t>
  </si>
  <si>
    <t>筒灯射灯</t>
  </si>
  <si>
    <t>飞利浦射灯</t>
  </si>
  <si>
    <t>LED筒灯 闪灵系列 6.5W 3.5寸 银色 暖光</t>
  </si>
  <si>
    <t>筒灯 2.5</t>
  </si>
  <si>
    <t>飞利浦 筒灯 4个2.5寸   筒灯 3个  射灯1个 2.5寸   灯泡 5个</t>
  </si>
  <si>
    <t>灯带</t>
  </si>
  <si>
    <t>欧普灯带</t>
  </si>
  <si>
    <t>米</t>
  </si>
  <si>
    <t>欧普</t>
  </si>
  <si>
    <t>led灯带</t>
  </si>
  <si>
    <t>led灯带 24米 加电源 欧普</t>
  </si>
  <si>
    <t>硬装材料</t>
  </si>
  <si>
    <t>地漏</t>
  </si>
  <si>
    <t>潜水艇</t>
  </si>
  <si>
    <t>红星美凯龙</t>
  </si>
  <si>
    <t>门槛石</t>
  </si>
  <si>
    <t>7扇门和阳台/黑金沙，印度红/代购</t>
  </si>
  <si>
    <t>平</t>
  </si>
  <si>
    <t>大理石</t>
  </si>
  <si>
    <t>黑金沙/印度红</t>
  </si>
  <si>
    <t>代购</t>
  </si>
  <si>
    <t>窗台石</t>
  </si>
  <si>
    <t>飘窗、落地窗/人造石-金线米黄等</t>
  </si>
  <si>
    <t>人造石</t>
  </si>
  <si>
    <t>白色</t>
  </si>
  <si>
    <t>五金配件</t>
  </si>
  <si>
    <t>未预算</t>
  </si>
  <si>
    <t>九牧</t>
  </si>
  <si>
    <t>水龙头/角阀</t>
  </si>
  <si>
    <t>水龙头4个 角阀10个 拖把池下水1个</t>
  </si>
  <si>
    <t>波纹管 球阀</t>
  </si>
  <si>
    <t>五金店</t>
  </si>
  <si>
    <t>波纹水管九牧4根 36 天然气球阀2个 60</t>
  </si>
  <si>
    <t>冲击钻配件等</t>
  </si>
  <si>
    <t>封边条 热风 生胶带，电绝缘胶带 玻璃胶3桶  螺丝刀 钻头</t>
  </si>
  <si>
    <t>工具</t>
  </si>
  <si>
    <t>杂项</t>
  </si>
  <si>
    <t>地拖线39 热风机55 冲击钻 切磨配件54</t>
  </si>
  <si>
    <t>膨胀螺栓</t>
  </si>
  <si>
    <t>膨胀螺丝套</t>
  </si>
  <si>
    <t>宜家</t>
  </si>
  <si>
    <t>膨胀螺栓 宜家260件套</t>
  </si>
  <si>
    <t>门厅及走廊</t>
  </si>
  <si>
    <t>家具</t>
  </si>
  <si>
    <t>门口鞋柜</t>
  </si>
  <si>
    <t>门外</t>
  </si>
  <si>
    <t>杂牌</t>
  </si>
  <si>
    <t>安全门</t>
  </si>
  <si>
    <t>甲级</t>
  </si>
  <si>
    <t>扇</t>
  </si>
  <si>
    <t>华爵</t>
  </si>
  <si>
    <t>甲级安全门</t>
  </si>
  <si>
    <t>国安居</t>
  </si>
  <si>
    <r>
      <t>2</t>
    </r>
    <r>
      <rPr>
        <sz val="11"/>
        <color theme="1"/>
        <rFont val="等线"/>
        <charset val="134"/>
        <scheme val="minor"/>
      </rPr>
      <t>0160308安装卧室门</t>
    </r>
  </si>
  <si>
    <t>瓷砖</t>
  </si>
  <si>
    <t>花色铺贴</t>
  </si>
  <si>
    <t>块</t>
  </si>
  <si>
    <t>金欧雅</t>
  </si>
  <si>
    <t>600*600</t>
  </si>
  <si>
    <t>黑金花走边，含加工费160</t>
  </si>
  <si>
    <t>入门立柜</t>
  </si>
  <si>
    <t>定制立顶镜柜</t>
  </si>
  <si>
    <t>箭牌衣柜</t>
  </si>
  <si>
    <t>定制</t>
  </si>
  <si>
    <t>定制衣柜 共7400 差800  箭牌衣柜</t>
  </si>
  <si>
    <t>百隆</t>
  </si>
  <si>
    <t xml:space="preserve">奥地利百隆五金/BLUM快装铰链/明装阻尼器原装进口正品通用把手侧 </t>
  </si>
  <si>
    <t>门廊灯</t>
  </si>
  <si>
    <t>筒灯或吸顶灯</t>
  </si>
  <si>
    <t>软装饰品</t>
  </si>
  <si>
    <t>墙画</t>
  </si>
  <si>
    <t>玄关处</t>
  </si>
  <si>
    <t>走廊转角处</t>
  </si>
  <si>
    <t>张</t>
  </si>
  <si>
    <t>油画</t>
  </si>
  <si>
    <t>桂林</t>
  </si>
  <si>
    <t>走廊装饰画  大吉象 阳朔购</t>
  </si>
  <si>
    <t>画框</t>
  </si>
  <si>
    <t>黑色画框 90*60</t>
  </si>
  <si>
    <t>墙画壁架</t>
  </si>
  <si>
    <t>宜家墙画壁架</t>
  </si>
  <si>
    <t>壁架</t>
  </si>
  <si>
    <t>入户地毯</t>
  </si>
  <si>
    <t>客厅</t>
  </si>
  <si>
    <t>二线品牌</t>
  </si>
  <si>
    <t>原石80405</t>
  </si>
  <si>
    <t>瓷砖搬运</t>
  </si>
  <si>
    <t>原石80406</t>
  </si>
  <si>
    <t>搬运费</t>
  </si>
  <si>
    <t>地脚线</t>
  </si>
  <si>
    <t>原石80407</t>
  </si>
  <si>
    <t>800 一开七 加工</t>
  </si>
  <si>
    <t>电视墙</t>
  </si>
  <si>
    <t>阳台门改造</t>
  </si>
  <si>
    <t>门框提高3公分</t>
  </si>
  <si>
    <r>
      <t>1</t>
    </r>
    <r>
      <rPr>
        <sz val="11"/>
        <color theme="1"/>
        <rFont val="等线"/>
        <charset val="134"/>
        <scheme val="minor"/>
      </rPr>
      <t>00*6平加铜条150*2</t>
    </r>
  </si>
  <si>
    <t>沙发</t>
  </si>
  <si>
    <t>曲美/宜家等  
一加二加三</t>
  </si>
  <si>
    <t>瓦伦图</t>
  </si>
  <si>
    <t>沙发3+1 宜家瓦伦图</t>
  </si>
  <si>
    <t>茶几</t>
  </si>
  <si>
    <t>宜家/木墨等</t>
  </si>
  <si>
    <t>沙发边桌</t>
  </si>
  <si>
    <t>三角边桌 退货</t>
  </si>
  <si>
    <t>手架</t>
  </si>
  <si>
    <t>宜家/脚蹬</t>
  </si>
  <si>
    <t>电视柜(简单木工做)</t>
  </si>
  <si>
    <t>与电视背景墙造型</t>
  </si>
  <si>
    <t>楷模大朴</t>
  </si>
  <si>
    <t>DE15</t>
  </si>
  <si>
    <t>惠州</t>
  </si>
  <si>
    <t>电视柜 楷模大朴</t>
  </si>
  <si>
    <t>休闲椅</t>
  </si>
  <si>
    <t>单椅</t>
  </si>
  <si>
    <t>家电</t>
  </si>
  <si>
    <t>电视</t>
  </si>
  <si>
    <t>小米电视/60寸</t>
  </si>
  <si>
    <t>空调</t>
  </si>
  <si>
    <t>3匹立柱式 等张大妈购入</t>
  </si>
  <si>
    <t>顶灯</t>
  </si>
  <si>
    <t>吸顶灯</t>
  </si>
  <si>
    <t>松下</t>
  </si>
  <si>
    <t>HHLAZ2003 璀璨星空</t>
  </si>
  <si>
    <t>送台灯 特价买入</t>
  </si>
  <si>
    <t>壁灯</t>
  </si>
  <si>
    <t>吧台处</t>
  </si>
  <si>
    <t>壁灯 灯泡</t>
  </si>
  <si>
    <t>地毯</t>
  </si>
  <si>
    <t>宜家或淘宝</t>
  </si>
  <si>
    <t>窗帘</t>
  </si>
  <si>
    <t>淘宝或宜家</t>
  </si>
  <si>
    <t>宜家 两幅拼一副  加配件及加工费</t>
  </si>
  <si>
    <t>沙发背景 3个</t>
  </si>
  <si>
    <t>壁画</t>
  </si>
  <si>
    <t>壁画 宜家 140*100cm</t>
  </si>
  <si>
    <t>花瓶</t>
  </si>
  <si>
    <t>宜家花瓶</t>
  </si>
  <si>
    <t>花瓶3个玻璃3个白瓷</t>
  </si>
  <si>
    <t>抱枕软包</t>
  </si>
  <si>
    <t>纺织品</t>
  </si>
  <si>
    <t>沙发抱枕380 床单80 改床头100</t>
  </si>
  <si>
    <t>装饰品</t>
  </si>
  <si>
    <t>主卧</t>
  </si>
  <si>
    <t>房门</t>
  </si>
  <si>
    <t>烤漆门</t>
  </si>
  <si>
    <t>什木坊</t>
  </si>
  <si>
    <t>白色烤漆</t>
  </si>
  <si>
    <t>地板</t>
  </si>
  <si>
    <t>实木地板</t>
  </si>
  <si>
    <t>安信地板</t>
  </si>
  <si>
    <t>橡木手刮复古、小麦色浅 510*125*18</t>
  </si>
  <si>
    <t>全包300元一平
安装43.4平 用料28箱（24支 1.53平每箱）
人工小费122元
木地板共计 12900元。</t>
  </si>
  <si>
    <t>层板桌</t>
  </si>
  <si>
    <t>定制层板桌</t>
  </si>
  <si>
    <t>红橡木定制  实木</t>
  </si>
  <si>
    <t>主卧层板支架 3付</t>
  </si>
  <si>
    <t>开放式衣柜</t>
  </si>
  <si>
    <t>组装衣柜/三斗柜/立镜/宜家</t>
  </si>
  <si>
    <t>艾格特</t>
  </si>
  <si>
    <t xml:space="preserve">  宜家 艾格特系列框架网篮等1045元  层板158 三斗柜399</t>
  </si>
  <si>
    <t>纱帘 两个</t>
  </si>
  <si>
    <t>射灯</t>
  </si>
  <si>
    <t>3头吸顶灯和灯泡</t>
  </si>
  <si>
    <t>床（包括床头柜）</t>
  </si>
  <si>
    <t>购买或改造</t>
  </si>
  <si>
    <t>提塞尔</t>
  </si>
  <si>
    <t>主卧床 宜家提塞尔</t>
  </si>
  <si>
    <t>床</t>
  </si>
  <si>
    <t>利旧改造/床头柜</t>
  </si>
  <si>
    <t>拉克</t>
  </si>
  <si>
    <t>拉克方桌</t>
  </si>
  <si>
    <t>床垫</t>
  </si>
  <si>
    <t>网购
张大妈推荐</t>
  </si>
  <si>
    <t>赫森</t>
  </si>
  <si>
    <t>主卧 床垫 宜家赫森 半价 90cm*2</t>
  </si>
  <si>
    <t>卧室用椅子</t>
  </si>
  <si>
    <t>晒太阳、看书用</t>
  </si>
  <si>
    <t>把</t>
  </si>
  <si>
    <t>伊姆斯</t>
  </si>
  <si>
    <t>伊姆斯摇椅</t>
  </si>
  <si>
    <t>置物架</t>
  </si>
  <si>
    <t>隐藏式书架</t>
  </si>
  <si>
    <t>隐形书架</t>
  </si>
  <si>
    <t>梳妆台</t>
  </si>
  <si>
    <t>宜家等</t>
  </si>
  <si>
    <t>百灵</t>
  </si>
  <si>
    <t>白色百灵梳妆台 70宽</t>
  </si>
  <si>
    <t>高凳</t>
  </si>
  <si>
    <t>路由器</t>
  </si>
  <si>
    <t>42寸 网购</t>
  </si>
  <si>
    <t>床头灯</t>
  </si>
  <si>
    <t>一吊灯一壁灯</t>
  </si>
  <si>
    <t>安装费，利旧</t>
  </si>
  <si>
    <t>床上用品</t>
  </si>
  <si>
    <t>四件套 配色</t>
  </si>
  <si>
    <t>床褥（羊毛） 180cm 宜家</t>
  </si>
  <si>
    <t>兰叙</t>
  </si>
  <si>
    <t>60支</t>
  </si>
  <si>
    <t>床品四件套  兰叙 60支纯棉</t>
  </si>
  <si>
    <t>淘宝 宜家</t>
  </si>
  <si>
    <t>两套窗帘拼接  7折</t>
  </si>
  <si>
    <t>软木框</t>
  </si>
  <si>
    <t>层板桌前</t>
  </si>
  <si>
    <t>软木框两个</t>
  </si>
  <si>
    <t>床背景墙</t>
  </si>
  <si>
    <t>调色 或画框</t>
  </si>
  <si>
    <t>挂画</t>
  </si>
  <si>
    <t>梦露 黑白画</t>
  </si>
  <si>
    <t>羊皮</t>
  </si>
  <si>
    <t>路考特</t>
  </si>
  <si>
    <t>羊皮 半价</t>
  </si>
  <si>
    <t>衣架</t>
  </si>
  <si>
    <t>衣架等</t>
  </si>
  <si>
    <t>衣架两组，门后衣挂，圆圈衣架等</t>
  </si>
  <si>
    <t>次卧</t>
  </si>
  <si>
    <t>全包，包安装、地脚线、收边条</t>
  </si>
  <si>
    <t>恒祥17W方形</t>
  </si>
  <si>
    <t>软垫</t>
  </si>
  <si>
    <t>特价处理</t>
  </si>
  <si>
    <t>衣柜</t>
  </si>
  <si>
    <t>整体衣柜</t>
  </si>
  <si>
    <t>帕克斯</t>
  </si>
  <si>
    <t>次卧衣柜 宜家帕克思系列</t>
  </si>
  <si>
    <t>1匹变频</t>
  </si>
  <si>
    <t>上拉式</t>
  </si>
  <si>
    <t>窗帘配件</t>
  </si>
  <si>
    <t>挂杆等配件</t>
  </si>
  <si>
    <t>儿童房</t>
  </si>
  <si>
    <t>斯多瓦</t>
  </si>
  <si>
    <t>儿童房 衣柜 宜家 斯多瓦系列</t>
  </si>
  <si>
    <t>书房</t>
  </si>
  <si>
    <t>书柜</t>
  </si>
  <si>
    <t>定制书架</t>
  </si>
  <si>
    <t>毕利</t>
  </si>
  <si>
    <t>书房书架 宜家 毕利 5*40cm</t>
  </si>
  <si>
    <t>落地钟</t>
  </si>
  <si>
    <t>黑色落地钟书架</t>
  </si>
  <si>
    <t>隔断矮柜</t>
  </si>
  <si>
    <t>定制矮柜</t>
  </si>
  <si>
    <t>书桌</t>
  </si>
  <si>
    <t>宜家/淘宝原木</t>
  </si>
  <si>
    <t>贝肯特</t>
  </si>
  <si>
    <t>样品处理  贝肯特 灰色 160*80</t>
  </si>
  <si>
    <t>办公椅</t>
  </si>
  <si>
    <t>宜家/网购</t>
  </si>
  <si>
    <t>马库斯</t>
  </si>
  <si>
    <t>电脑椅 宜家 马库斯</t>
  </si>
  <si>
    <t>古筝挂钩</t>
  </si>
  <si>
    <t>苹果电脑/组装电脑</t>
  </si>
  <si>
    <t>两块显示屏，高配</t>
  </si>
  <si>
    <t>音响</t>
  </si>
  <si>
    <t>路由器等</t>
  </si>
  <si>
    <t>美国网件</t>
  </si>
  <si>
    <t>HHLAZ1532</t>
  </si>
  <si>
    <t>小饰品</t>
  </si>
  <si>
    <t>饰品</t>
  </si>
  <si>
    <t>小木马 闹钟</t>
  </si>
  <si>
    <t>办公收纳</t>
  </si>
  <si>
    <t>宜家收纳</t>
  </si>
  <si>
    <t>书桌垫</t>
  </si>
  <si>
    <t>厨房</t>
  </si>
  <si>
    <t>设计灰色简洁格调</t>
  </si>
  <si>
    <t>平米</t>
  </si>
  <si>
    <t>蒙娜丽莎</t>
  </si>
  <si>
    <t>大厨系列</t>
  </si>
  <si>
    <t>厨房地砖和墙砖  主卫腰线  淘宝购入  物流费到付。风格偏离</t>
  </si>
  <si>
    <t>物流费用</t>
  </si>
  <si>
    <t>吊顶</t>
  </si>
  <si>
    <t>便宜就好</t>
  </si>
  <si>
    <t>法狮龙</t>
  </si>
  <si>
    <t>商店</t>
  </si>
  <si>
    <t>138元每平 收边条30元米</t>
  </si>
  <si>
    <t>铝合金门</t>
  </si>
  <si>
    <t>时代辉业</t>
  </si>
  <si>
    <t>2200*800</t>
  </si>
  <si>
    <t>整体橱柜</t>
  </si>
  <si>
    <t>宜家柜体</t>
  </si>
  <si>
    <t>米多橱柜</t>
  </si>
  <si>
    <r>
      <t>橱柜底柜/维丁格白色面板</t>
    </r>
    <r>
      <rPr>
        <sz val="11"/>
        <color theme="1"/>
        <rFont val="等线"/>
        <charset val="134"/>
        <scheme val="minor"/>
      </rPr>
      <t>/80+20+88+80</t>
    </r>
  </si>
  <si>
    <t>防潮垫退货</t>
  </si>
  <si>
    <t>本地石英石台面</t>
  </si>
  <si>
    <t>万顺达石业</t>
  </si>
  <si>
    <t>惠阳</t>
  </si>
  <si>
    <t>配件（橱柜配套增）</t>
  </si>
  <si>
    <t>挂杆、壁柜</t>
  </si>
  <si>
    <t>格兰代</t>
  </si>
  <si>
    <t>80cm不锈钢置物架</t>
  </si>
  <si>
    <r>
      <t>8</t>
    </r>
    <r>
      <rPr>
        <sz val="11"/>
        <color theme="1"/>
        <rFont val="等线"/>
        <charset val="134"/>
        <scheme val="minor"/>
      </rPr>
      <t>0和120cm搁板各一、挂杆、磁性刀架、锅盖架等</t>
    </r>
  </si>
  <si>
    <t>层板架</t>
  </si>
  <si>
    <t>宜家挂条式</t>
  </si>
  <si>
    <t>厨房壁架 艾格特</t>
  </si>
  <si>
    <t>橱柜、水槽、热水器管道安装</t>
  </si>
  <si>
    <t>DIY安装</t>
  </si>
  <si>
    <t>锅碗瓢勺</t>
  </si>
  <si>
    <t>张大妈择机购入</t>
  </si>
  <si>
    <t>酒杯 厨房餐具等 宜家</t>
  </si>
  <si>
    <t>刀具及其他</t>
  </si>
  <si>
    <t>利旧</t>
  </si>
  <si>
    <t>厨房收纳</t>
  </si>
  <si>
    <t>收纳</t>
  </si>
  <si>
    <t>瓦瑞拉盒子</t>
  </si>
  <si>
    <t>4大5小收纳盒</t>
  </si>
  <si>
    <t>5大</t>
  </si>
  <si>
    <t>水槽</t>
  </si>
  <si>
    <t>品牌水槽</t>
  </si>
  <si>
    <t>摩恩</t>
  </si>
  <si>
    <t xml:space="preserve">22026SL+70211+7014 </t>
  </si>
  <si>
    <t>含龙头</t>
  </si>
  <si>
    <t>抽油烟机、燃气灶</t>
  </si>
  <si>
    <t>神价格买入</t>
  </si>
  <si>
    <t>老板</t>
  </si>
  <si>
    <t>63Q3+9B19</t>
  </si>
  <si>
    <t>老板 油烟机 燃气灶套装 神价格  赠豆浆机 套刀</t>
  </si>
  <si>
    <t>洗碗机</t>
  </si>
  <si>
    <t>可58同城淘入</t>
  </si>
  <si>
    <t>灯</t>
  </si>
  <si>
    <t>集成吊顶灯</t>
  </si>
  <si>
    <t>亚马逊</t>
  </si>
  <si>
    <t>台面灯</t>
  </si>
  <si>
    <t>特价</t>
  </si>
  <si>
    <t>铝合金封窗</t>
  </si>
  <si>
    <t>推拉式 1.2厚
铝材 5个玻璃</t>
  </si>
  <si>
    <t>小推车</t>
  </si>
  <si>
    <t xml:space="preserve">宜家 </t>
  </si>
  <si>
    <t>8折促销</t>
  </si>
  <si>
    <t>厨房饰品</t>
  </si>
  <si>
    <t>小绿植等</t>
  </si>
  <si>
    <t>餐厅</t>
  </si>
  <si>
    <t>黑色不锈钢镜</t>
  </si>
  <si>
    <t>吊梁处理</t>
  </si>
  <si>
    <t>冰箱</t>
  </si>
  <si>
    <t>双开门</t>
  </si>
  <si>
    <t>微波炉/烤箱</t>
  </si>
  <si>
    <t>壁灯或吊灯</t>
  </si>
  <si>
    <t>宜家/淘宝</t>
  </si>
  <si>
    <t>盏</t>
  </si>
  <si>
    <t>吊灯</t>
  </si>
  <si>
    <t>餐厅吊灯 宜家 两盏</t>
  </si>
  <si>
    <t>餐桌</t>
  </si>
  <si>
    <t>宜家/曲美/淘宝原木</t>
  </si>
  <si>
    <t>欧皮</t>
  </si>
  <si>
    <r>
      <t>欧皮桌面1</t>
    </r>
    <r>
      <rPr>
        <sz val="11"/>
        <color theme="1"/>
        <rFont val="等线"/>
        <charset val="134"/>
        <scheme val="minor"/>
      </rPr>
      <t>000+维萨诺桌架1499</t>
    </r>
  </si>
  <si>
    <t>餐椅</t>
  </si>
  <si>
    <t>6张椅子</t>
  </si>
  <si>
    <t>诺纳斯</t>
  </si>
  <si>
    <t>餐厅餐椅 宜家诺纳斯4把</t>
  </si>
  <si>
    <t>高脚餐椅</t>
  </si>
  <si>
    <t>儿童高脚餐椅</t>
  </si>
  <si>
    <t>搁架</t>
  </si>
  <si>
    <t>靠墙搁架或柜子</t>
  </si>
  <si>
    <t>微波炉支架 2</t>
  </si>
  <si>
    <t>黑板墙</t>
  </si>
  <si>
    <t>黑板墙饰品</t>
  </si>
  <si>
    <t>软木</t>
  </si>
  <si>
    <t>黑板墙软木</t>
  </si>
  <si>
    <t>餐桌饰品</t>
  </si>
  <si>
    <t>桌垫或插花</t>
  </si>
  <si>
    <t>餐盘垫 9个 宜家</t>
  </si>
  <si>
    <t>餐具</t>
  </si>
  <si>
    <t xml:space="preserve">套碗 18件  宜家 蓝色 </t>
  </si>
  <si>
    <t>白色上菜架 两层</t>
  </si>
  <si>
    <t>主卫</t>
  </si>
  <si>
    <t>黑色，深灰色</t>
  </si>
  <si>
    <t>长安</t>
  </si>
  <si>
    <t>34821 黑白 300*450</t>
  </si>
  <si>
    <t>门</t>
  </si>
  <si>
    <t>玻璃门</t>
  </si>
  <si>
    <t>平米计算</t>
  </si>
  <si>
    <t>淋浴区隔断</t>
  </si>
  <si>
    <t>浴帘</t>
  </si>
  <si>
    <t>挡水条</t>
  </si>
  <si>
    <t>大理石基</t>
  </si>
  <si>
    <t>黑金花</t>
  </si>
  <si>
    <t>浴缸</t>
  </si>
  <si>
    <t>整体浴缸</t>
  </si>
  <si>
    <t>花洒</t>
  </si>
  <si>
    <t>高仪</t>
  </si>
  <si>
    <t>马桶</t>
  </si>
  <si>
    <t>品牌马桶</t>
  </si>
  <si>
    <t>九牧商店</t>
  </si>
  <si>
    <t>整体台盆柜</t>
  </si>
  <si>
    <t>古德莫</t>
  </si>
  <si>
    <t>高光天蓝色柜体淘宝代购1390，洗脸池盆595，支腿两个100，圆镜199</t>
  </si>
  <si>
    <t>水龙头</t>
  </si>
  <si>
    <t>网购</t>
  </si>
  <si>
    <t>贝乐</t>
  </si>
  <si>
    <t>贝乐卫浴  水龙头</t>
  </si>
  <si>
    <t>挂件</t>
  </si>
  <si>
    <t>五金挂件/宜家</t>
  </si>
  <si>
    <t>毛巾架</t>
  </si>
  <si>
    <t>凯伦德</t>
  </si>
  <si>
    <t>不锈钢挂件29.9+12.9，卫生纸架39.9，</t>
  </si>
  <si>
    <t>安装马桶、淋浴设备等</t>
  </si>
  <si>
    <t>DIY</t>
  </si>
  <si>
    <t>排气扇</t>
  </si>
  <si>
    <t>艾美特</t>
  </si>
  <si>
    <t>6寸排气扇</t>
  </si>
  <si>
    <t>镜前灯</t>
  </si>
  <si>
    <t>灯饰</t>
  </si>
  <si>
    <t>宜家壁灯</t>
  </si>
  <si>
    <t>智能马桶盖</t>
  </si>
  <si>
    <t>收纳柜</t>
  </si>
  <si>
    <t>凯伦得</t>
  </si>
  <si>
    <t>主卫肥皂盒洗手液牙缸三件套加支架 宜家 凯伦德</t>
  </si>
  <si>
    <t>公卫</t>
  </si>
  <si>
    <t>仿古砖加工</t>
  </si>
  <si>
    <t>含加工费119</t>
  </si>
  <si>
    <t>订货多出</t>
  </si>
  <si>
    <t>2000*700</t>
  </si>
  <si>
    <t>钻石型 900*1000</t>
  </si>
  <si>
    <t>M42</t>
  </si>
  <si>
    <t>活动优惠100</t>
  </si>
  <si>
    <t>美标</t>
  </si>
  <si>
    <t>CF-9173+CF-0T18</t>
  </si>
  <si>
    <t>高光白色柜体1195，洗脸池盆595，支腿两个100，圆镜199</t>
  </si>
  <si>
    <t>五金挂件</t>
  </si>
  <si>
    <t>不锈钢挂件29.9+12.9，卫生纸架39.9</t>
  </si>
  <si>
    <t>吊顶送</t>
  </si>
  <si>
    <t>圆形壁灯</t>
  </si>
  <si>
    <t>换衣凳</t>
  </si>
  <si>
    <t>大阳台</t>
  </si>
  <si>
    <t>300地砖</t>
  </si>
  <si>
    <t>花色</t>
  </si>
  <si>
    <t>墙砖修补</t>
  </si>
  <si>
    <t>物业同色砖</t>
  </si>
  <si>
    <t>隐形钢网</t>
  </si>
  <si>
    <t>隐形钢丝网封</t>
  </si>
  <si>
    <t>洗衣机台及拖布池</t>
  </si>
  <si>
    <t>人工及砖</t>
  </si>
  <si>
    <t>晾衣架</t>
  </si>
  <si>
    <t>简单 淘宝买入</t>
  </si>
  <si>
    <t>洗衣机</t>
  </si>
  <si>
    <t>波轮洗衣机--孩子用</t>
  </si>
  <si>
    <t>台</t>
  </si>
  <si>
    <t>美菱</t>
  </si>
  <si>
    <t>5.5公斤波轮自动</t>
  </si>
  <si>
    <t>洗衣机545  凑单鼻毛修剪器 电视插座 20151231</t>
  </si>
  <si>
    <t>西门子滚筒洗衣机
张大妈</t>
  </si>
  <si>
    <t>美的</t>
  </si>
  <si>
    <t>12W</t>
  </si>
  <si>
    <t>绿植</t>
  </si>
  <si>
    <t>一排小绿植</t>
  </si>
  <si>
    <t>小阳台</t>
  </si>
  <si>
    <t>防腐木</t>
  </si>
  <si>
    <t xml:space="preserve">防腐木 柚木色 </t>
  </si>
  <si>
    <t>燃气热水器</t>
  </si>
  <si>
    <t>能率/林内 
张大妈推荐购入</t>
  </si>
  <si>
    <t>能率</t>
  </si>
  <si>
    <t>13L</t>
  </si>
  <si>
    <t>易迅</t>
  </si>
  <si>
    <t>安装费另计</t>
  </si>
  <si>
    <t>热水循环泵</t>
  </si>
  <si>
    <t>回水循环</t>
  </si>
  <si>
    <t>威乐</t>
  </si>
  <si>
    <t>软管</t>
  </si>
  <si>
    <t>金属软管 角阀</t>
  </si>
  <si>
    <t>日丰</t>
  </si>
  <si>
    <t>角阀两个，软管三个，胶带-</t>
  </si>
  <si>
    <t>阳台窗帘</t>
  </si>
  <si>
    <t>落地窗</t>
  </si>
  <si>
    <t>总计</t>
  </si>
  <si>
    <t>门槛石数量尺寸</t>
  </si>
  <si>
    <t>位置</t>
  </si>
  <si>
    <t>长/mm</t>
  </si>
  <si>
    <t>宽/mm</t>
  </si>
  <si>
    <t>石材</t>
  </si>
  <si>
    <t>面积</t>
  </si>
  <si>
    <t>加工费</t>
  </si>
  <si>
    <t>价格</t>
  </si>
  <si>
    <t>入户防盗门</t>
  </si>
  <si>
    <t>印度红</t>
  </si>
  <si>
    <t>磨一边</t>
  </si>
  <si>
    <t>黑金沙</t>
  </si>
  <si>
    <t>磨两边</t>
  </si>
  <si>
    <t>加厚磨一边</t>
  </si>
  <si>
    <t>挡水条--钻石型淋浴房</t>
  </si>
  <si>
    <t>黑金花
（厚一些）</t>
  </si>
  <si>
    <t>人造石
（黑色）</t>
  </si>
  <si>
    <t>钻石型淋浴房，
具体尺寸见附图</t>
  </si>
  <si>
    <t>窗台</t>
  </si>
  <si>
    <t>人造石/石英石</t>
  </si>
  <si>
    <t>白色人造石</t>
  </si>
  <si>
    <t>桶</t>
    <phoneticPr fontId="4" type="noConversion"/>
  </si>
  <si>
    <t>淘宝</t>
    <phoneticPr fontId="4" type="noConversion"/>
  </si>
  <si>
    <t>黑板漆</t>
    <phoneticPr fontId="4" type="noConversion"/>
  </si>
  <si>
    <t>燃气安装</t>
    <phoneticPr fontId="4" type="noConversion"/>
  </si>
  <si>
    <t>燃气改管</t>
    <phoneticPr fontId="4" type="noConversion"/>
  </si>
  <si>
    <t>次</t>
    <phoneticPr fontId="4" type="noConversion"/>
  </si>
  <si>
    <t>华润</t>
    <phoneticPr fontId="4" type="noConversion"/>
  </si>
  <si>
    <t>-</t>
    <phoneticPr fontId="4" type="noConversion"/>
  </si>
  <si>
    <t>燃气改管线</t>
    <phoneticPr fontId="4" type="noConversion"/>
  </si>
  <si>
    <t>工具、耗材、等</t>
    <phoneticPr fontId="4" type="noConversion"/>
  </si>
  <si>
    <t>个</t>
    <phoneticPr fontId="4" type="noConversion"/>
  </si>
  <si>
    <t>三星</t>
    <phoneticPr fontId="4" type="noConversion"/>
  </si>
  <si>
    <t>双开门</t>
    <phoneticPr fontId="4" type="noConversion"/>
  </si>
  <si>
    <t>京东</t>
    <phoneticPr fontId="4" type="noConversion"/>
  </si>
  <si>
    <t>台</t>
    <phoneticPr fontId="4" type="noConversion"/>
  </si>
  <si>
    <t>LG</t>
    <phoneticPr fontId="4" type="noConversion"/>
  </si>
  <si>
    <t>滚筒</t>
    <phoneticPr fontId="4" type="noConversion"/>
  </si>
  <si>
    <t>家电</t>
    <phoneticPr fontId="4" type="noConversion"/>
  </si>
  <si>
    <t>扫地拖地机器人</t>
    <phoneticPr fontId="4" type="noConversion"/>
  </si>
  <si>
    <t>iRobt</t>
    <phoneticPr fontId="4" type="noConversion"/>
  </si>
  <si>
    <t>irobot扫地601拖地810组合特价2999，凑单22元梳子，满3000减400.赶上bug了</t>
    <phoneticPr fontId="4" type="noConversion"/>
  </si>
  <si>
    <t>irobot</t>
    <phoneticPr fontId="4" type="noConversion"/>
  </si>
  <si>
    <t>纱窗 防护网</t>
    <phoneticPr fontId="4" type="noConversion"/>
  </si>
  <si>
    <t>平</t>
    <phoneticPr fontId="4" type="noConversion"/>
  </si>
  <si>
    <t>纱窗</t>
    <phoneticPr fontId="4" type="noConversion"/>
  </si>
  <si>
    <t>商店</t>
    <phoneticPr fontId="4" type="noConversion"/>
  </si>
  <si>
    <r>
      <t>沙门 纱窗</t>
    </r>
    <r>
      <rPr>
        <sz val="11"/>
        <color indexed="8"/>
        <rFont val="等线"/>
        <charset val="134"/>
      </rPr>
      <t xml:space="preserve"> 防护网 共2800</t>
    </r>
    <phoneticPr fontId="4" type="noConversion"/>
  </si>
  <si>
    <t>宜家</t>
    <phoneticPr fontId="4" type="noConversion"/>
  </si>
  <si>
    <r>
      <t>餐盘虑架1</t>
    </r>
    <r>
      <rPr>
        <sz val="11"/>
        <color indexed="8"/>
        <rFont val="等线"/>
        <charset val="134"/>
      </rPr>
      <t>29</t>
    </r>
    <r>
      <rPr>
        <sz val="11"/>
        <color theme="1"/>
        <rFont val="等线"/>
        <charset val="134"/>
        <scheme val="minor"/>
      </rPr>
      <t xml:space="preserve"> 不锈钢虑架</t>
    </r>
    <r>
      <rPr>
        <sz val="11"/>
        <color indexed="8"/>
        <rFont val="等线"/>
        <charset val="134"/>
      </rPr>
      <t>89</t>
    </r>
    <phoneticPr fontId="4" type="noConversion"/>
  </si>
  <si>
    <r>
      <t xml:space="preserve">橱柜台面及电视柜 </t>
    </r>
    <r>
      <rPr>
        <sz val="11"/>
        <color indexed="8"/>
        <rFont val="等线"/>
        <charset val="134"/>
      </rPr>
      <t>20160823</t>
    </r>
    <phoneticPr fontId="4" type="noConversion"/>
  </si>
  <si>
    <t>电视柜台</t>
    <phoneticPr fontId="4" type="noConversion"/>
  </si>
  <si>
    <t>大理石基</t>
    <phoneticPr fontId="4" type="noConversion"/>
  </si>
  <si>
    <t>橱柜台面及电视柜 20160823</t>
  </si>
  <si>
    <t>安装费</t>
    <phoneticPr fontId="4" type="noConversion"/>
  </si>
  <si>
    <t>台灯</t>
    <phoneticPr fontId="4" type="noConversion"/>
  </si>
  <si>
    <t>无线充电</t>
    <phoneticPr fontId="4" type="noConversion"/>
  </si>
  <si>
    <t>无线充电台灯 IF大奖</t>
    <phoneticPr fontId="4" type="noConversion"/>
  </si>
  <si>
    <t>乐视</t>
    <phoneticPr fontId="4" type="noConversion"/>
  </si>
  <si>
    <t>X65</t>
    <phoneticPr fontId="4" type="noConversion"/>
  </si>
  <si>
    <t>乐视X65 90个月会员</t>
    <phoneticPr fontId="4" type="noConversion"/>
  </si>
  <si>
    <t>志高</t>
    <phoneticPr fontId="4" type="noConversion"/>
  </si>
  <si>
    <t>苏宁</t>
    <phoneticPr fontId="4" type="noConversion"/>
  </si>
  <si>
    <t>美的</t>
    <phoneticPr fontId="4" type="noConversion"/>
  </si>
  <si>
    <t>变频</t>
    <phoneticPr fontId="4" type="noConversion"/>
  </si>
  <si>
    <t>空调安装 打孔80开关90 两台旧空调安装300高空200铜管70加制冷剂200架子30等</t>
    <phoneticPr fontId="4" type="noConversion"/>
  </si>
  <si>
    <t>路程费50开口80止逆阀100</t>
    <phoneticPr fontId="4" type="noConversion"/>
  </si>
  <si>
    <t>特价圆桌 胡桃木</t>
    <phoneticPr fontId="4" type="noConversion"/>
  </si>
  <si>
    <t>门把手</t>
    <phoneticPr fontId="4" type="noConversion"/>
  </si>
  <si>
    <t>黄色踏脚凳</t>
    <phoneticPr fontId="4" type="noConversion"/>
  </si>
  <si>
    <t>杂</t>
    <phoneticPr fontId="4" type="noConversion"/>
  </si>
  <si>
    <r>
      <t>网篮 裤架</t>
    </r>
    <r>
      <rPr>
        <sz val="11"/>
        <color indexed="8"/>
        <rFont val="等线"/>
        <charset val="134"/>
      </rPr>
      <t xml:space="preserve"> 浴室杆等</t>
    </r>
    <phoneticPr fontId="4" type="noConversion"/>
  </si>
  <si>
    <t>梳妆凳</t>
    <phoneticPr fontId="4" type="noConversion"/>
  </si>
  <si>
    <t>特价</t>
    <phoneticPr fontId="4" type="noConversion"/>
  </si>
  <si>
    <t>佛龛</t>
    <phoneticPr fontId="4" type="noConversion"/>
  </si>
  <si>
    <t>好太太</t>
    <phoneticPr fontId="4" type="noConversion"/>
  </si>
  <si>
    <t>自己安装</t>
    <phoneticPr fontId="4" type="noConversion"/>
  </si>
  <si>
    <t>整体造型/含置物架</t>
    <phoneticPr fontId="4" type="noConversion"/>
  </si>
  <si>
    <t>套</t>
    <phoneticPr fontId="4" type="noConversion"/>
  </si>
  <si>
    <t>层板定制</t>
    <phoneticPr fontId="4" type="noConversion"/>
  </si>
  <si>
    <t>甲醛去除及测试</t>
    <phoneticPr fontId="4" type="noConversion"/>
  </si>
  <si>
    <t>活性炭 甲醛测试仪</t>
    <phoneticPr fontId="4" type="noConversion"/>
  </si>
  <si>
    <t>活性炭 租用甲醛测试仪</t>
    <phoneticPr fontId="4" type="noConversion"/>
  </si>
  <si>
    <t>副</t>
    <phoneticPr fontId="4" type="noConversion"/>
  </si>
  <si>
    <t>飞越巴黎</t>
    <phoneticPr fontId="4" type="noConversion"/>
  </si>
  <si>
    <t>主卫</t>
    <phoneticPr fontId="4" type="noConversion"/>
  </si>
  <si>
    <t>软装饰品</t>
    <phoneticPr fontId="4" type="noConversion"/>
  </si>
  <si>
    <t>窗帘</t>
    <phoneticPr fontId="4" type="noConversion"/>
  </si>
  <si>
    <t xml:space="preserve">宜家 </t>
    <phoneticPr fontId="4" type="noConversion"/>
  </si>
  <si>
    <t>张</t>
    <phoneticPr fontId="4" type="noConversion"/>
  </si>
  <si>
    <t>地毯</t>
    <phoneticPr fontId="4" type="noConversion"/>
  </si>
  <si>
    <t>宜家 米桶59 三个储物盒60 碗 浴帘等</t>
    <phoneticPr fontId="4" type="noConversion"/>
  </si>
  <si>
    <t>小黄花</t>
    <phoneticPr fontId="4" type="noConversion"/>
  </si>
  <si>
    <t>跳舞兰</t>
    <phoneticPr fontId="4" type="noConversion"/>
  </si>
  <si>
    <t>假花</t>
    <phoneticPr fontId="4" type="noConversion"/>
  </si>
  <si>
    <t>羽绒枕芯4个</t>
    <phoneticPr fontId="4" type="noConversion"/>
  </si>
  <si>
    <t>地垫等</t>
    <phoneticPr fontId="4" type="noConversion"/>
  </si>
  <si>
    <r>
      <t>地垫两个7</t>
    </r>
    <r>
      <rPr>
        <sz val="11"/>
        <color indexed="8"/>
        <rFont val="等线"/>
        <charset val="134"/>
      </rPr>
      <t>8 抽纸盒 等等</t>
    </r>
    <phoneticPr fontId="4" type="noConversion"/>
  </si>
  <si>
    <t>笔记本支架</t>
    <phoneticPr fontId="4" type="noConversion"/>
  </si>
  <si>
    <t>油瓶等</t>
    <phoneticPr fontId="4" type="noConversion"/>
  </si>
  <si>
    <t>油瓶 橱柜收纳凳</t>
    <phoneticPr fontId="4" type="noConversion"/>
  </si>
  <si>
    <r>
      <t>纱帘2</t>
    </r>
    <r>
      <rPr>
        <sz val="11"/>
        <color indexed="8"/>
        <rFont val="等线"/>
        <charset val="134"/>
      </rPr>
      <t>98 裁断手工150 配件60</t>
    </r>
    <phoneticPr fontId="4" type="noConversion"/>
  </si>
  <si>
    <r>
      <t>装修用工具耗材 钻头</t>
    </r>
    <r>
      <rPr>
        <sz val="11"/>
        <color indexed="8"/>
        <rFont val="等线"/>
        <charset val="134"/>
      </rPr>
      <t xml:space="preserve"> 等费用</t>
    </r>
    <phoneticPr fontId="4" type="noConversion"/>
  </si>
  <si>
    <t>谷歌送三菱一台空调</t>
    <phoneticPr fontId="4" type="noConversion"/>
  </si>
  <si>
    <t>没空间了，</t>
    <phoneticPr fontId="4" type="noConversion"/>
  </si>
  <si>
    <t>水电开通</t>
    <phoneticPr fontId="4" type="noConversion"/>
  </si>
  <si>
    <t>其他杂项</t>
  </si>
  <si>
    <t>其他杂项</t>
    <phoneticPr fontId="4" type="noConversion"/>
  </si>
  <si>
    <t>硬装材料</t>
    <phoneticPr fontId="4" type="noConversion"/>
  </si>
  <si>
    <t>顶灯</t>
    <phoneticPr fontId="4" type="noConversion"/>
  </si>
  <si>
    <t>半包工程费</t>
    <phoneticPr fontId="4" type="noConversion"/>
  </si>
  <si>
    <t>预算</t>
    <phoneticPr fontId="14" type="noConversion"/>
  </si>
  <si>
    <t>已付费用</t>
    <phoneticPr fontId="14" type="noConversion"/>
  </si>
  <si>
    <t>实际需支出</t>
    <phoneticPr fontId="14" type="noConversion"/>
  </si>
  <si>
    <t>总计</t>
    <phoneticPr fontId="14" type="noConversion"/>
  </si>
  <si>
    <t>求和项:预算</t>
  </si>
  <si>
    <t>求和项:已付费用</t>
  </si>
  <si>
    <t>数据</t>
  </si>
  <si>
    <t>行标签</t>
  </si>
  <si>
    <t>半包，对比装修公司报价及施工质量</t>
    <phoneticPr fontId="14" type="noConversion"/>
  </si>
  <si>
    <t>因装修公司老板跑路，部分施工未完等原因，合同谈的44800元，实际支付38100元。（省6700，亲自上阵施工）</t>
    <phoneticPr fontId="4" type="noConversion"/>
  </si>
  <si>
    <t>600*600</t>
    <phoneticPr fontId="14" type="noConversion"/>
  </si>
  <si>
    <t>建材城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</si>
</sst>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sz val="9"/>
      <name val="等线"/>
      <charset val="134"/>
    </font>
    <font>
      <sz val="11"/>
      <color indexed="8"/>
      <name val="等线"/>
      <charset val="134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4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22" fontId="0" fillId="7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pivotButton="1" applyBorder="1"/>
    <xf numFmtId="0" fontId="0" fillId="0" borderId="8" xfId="0" applyBorder="1"/>
    <xf numFmtId="0" fontId="0" fillId="0" borderId="9" xfId="0" applyBorder="1"/>
    <xf numFmtId="0" fontId="18" fillId="0" borderId="0" xfId="0" applyFont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NumberForma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NumberFormat="1" applyFont="1"/>
    <xf numFmtId="0" fontId="6" fillId="0" borderId="6" xfId="0" pivotButton="1" applyFont="1" applyBorder="1"/>
    <xf numFmtId="0" fontId="6" fillId="0" borderId="6" xfId="0" applyFont="1" applyBorder="1"/>
    <xf numFmtId="0" fontId="6" fillId="0" borderId="10" xfId="0" applyFont="1" applyBorder="1"/>
    <xf numFmtId="0" fontId="6" fillId="0" borderId="7" xfId="0" applyFont="1" applyBorder="1"/>
    <xf numFmtId="0" fontId="8" fillId="0" borderId="6" xfId="0" applyNumberFormat="1" applyFont="1" applyBorder="1"/>
    <xf numFmtId="0" fontId="8" fillId="0" borderId="9" xfId="0" applyNumberFormat="1" applyFont="1" applyBorder="1"/>
    <xf numFmtId="0" fontId="8" fillId="0" borderId="8" xfId="0" applyNumberFormat="1" applyFont="1" applyBorder="1"/>
    <xf numFmtId="0" fontId="17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8">
    <dxf>
      <font>
        <b/>
      </font>
    </dxf>
    <dxf>
      <font>
        <b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[20161216--装修预算决算样表.xlsx]分析统计!数据透视表1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房间费用占比</a:t>
            </a:r>
          </a:p>
        </c:rich>
      </c:tx>
      <c:layout>
        <c:manualLayout>
          <c:xMode val="edge"/>
          <c:yMode val="edge"/>
          <c:x val="0.69485173285442148"/>
          <c:y val="1.9791004385321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8.9650626235991987E-2"/>
              <c:y val="-2.0703933747412012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810810810810811"/>
                  <c:h val="0.10836438923395444"/>
                </c:manualLayout>
              </c15:layout>
            </c:ext>
          </c:extLst>
        </c:dLbl>
      </c:pivotFmt>
      <c:pivotFmt>
        <c:idx val="10"/>
        <c:dLbl>
          <c:idx val="0"/>
          <c:layout>
            <c:manualLayout>
              <c:x val="-3.6914963744232039E-2"/>
              <c:y val="2.0703933747411932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3.4278180619644036E-2"/>
              <c:y val="-3.726708074534161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5.5372445616348055E-2"/>
              <c:y val="3.726708074534154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3.4278180619644036E-2"/>
              <c:y val="1.2422360248447168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2.9004614370468054E-2"/>
              <c:y val="0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0"/>
              <c:y val="-3.312629399585921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5.8009228740936059E-2"/>
              <c:y val="-4.968944099378883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5372445616348055E-2"/>
              <c:y val="8.281573498964765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0098879367172049E-2"/>
              <c:y val="3.7267080745341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9551746868820042E-2"/>
              <c:y val="3.7267080745341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7462096242584045E-2"/>
              <c:y val="4.14078674948240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3731048121292047E-2"/>
              <c:y val="-2.48447204968944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4924192485168091E-2"/>
              <c:y val="8.28157349896480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4278180619644036E-2"/>
              <c:y val="-8.28157349896481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6367831245879543E-3"/>
              <c:y val="-3.7267080745341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193144363876068E-2"/>
              <c:y val="-5.38302277432712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937148018000718"/>
          <c:y val="0.16557754896022611"/>
          <c:w val="0.63758557866489496"/>
          <c:h val="0.53033816165470782"/>
        </c:manualLayout>
      </c:layout>
      <c:pieChart>
        <c:varyColors val="1"/>
        <c:ser>
          <c:idx val="0"/>
          <c:order val="0"/>
          <c:tx>
            <c:strRef>
              <c:f>分析统计!$B$1:$B$2</c:f>
              <c:strCache>
                <c:ptCount val="1"/>
                <c:pt idx="0">
                  <c:v>求和项:已付费用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D0-495A-98E4-13F5BF3DFB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D0-495A-98E4-13F5BF3DFB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D0-495A-98E4-13F5BF3DFB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D0-495A-98E4-13F5BF3DFB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D0-495A-98E4-13F5BF3DFB1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AD0-495A-98E4-13F5BF3DFB1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AD0-495A-98E4-13F5BF3DFB1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AD0-495A-98E4-13F5BF3DFB1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AD0-495A-98E4-13F5BF3DFB1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AD0-495A-98E4-13F5BF3DFB1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AD0-495A-98E4-13F5BF3DFB1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AD0-495A-98E4-13F5BF3DFB1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AD0-495A-98E4-13F5BF3DFB1F}"/>
              </c:ext>
            </c:extLst>
          </c:dPt>
          <c:dLbls>
            <c:dLbl>
              <c:idx val="4"/>
              <c:layout>
                <c:manualLayout>
                  <c:x val="-4.7462096242584045E-2"/>
                  <c:y val="4.14078674948240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AD0-495A-98E4-13F5BF3DFB1F}"/>
                </c:ext>
              </c:extLst>
            </c:dLbl>
            <c:dLbl>
              <c:idx val="5"/>
              <c:layout>
                <c:manualLayout>
                  <c:x val="-3.9551746868820042E-2"/>
                  <c:y val="3.7267080745341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AD0-495A-98E4-13F5BF3DFB1F}"/>
                </c:ext>
              </c:extLst>
            </c:dLbl>
            <c:dLbl>
              <c:idx val="6"/>
              <c:layout>
                <c:manualLayout>
                  <c:x val="-5.0098879367172049E-2"/>
                  <c:y val="3.7267080745341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2AD0-495A-98E4-13F5BF3DFB1F}"/>
                </c:ext>
              </c:extLst>
            </c:dLbl>
            <c:dLbl>
              <c:idx val="7"/>
              <c:layout>
                <c:manualLayout>
                  <c:x val="-5.5372445616348055E-2"/>
                  <c:y val="8.281573498964765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AD0-495A-98E4-13F5BF3DFB1F}"/>
                </c:ext>
              </c:extLst>
            </c:dLbl>
            <c:dLbl>
              <c:idx val="8"/>
              <c:layout>
                <c:manualLayout>
                  <c:x val="-2.3731048121292047E-2"/>
                  <c:y val="-2.4844720496894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2AD0-495A-98E4-13F5BF3DFB1F}"/>
                </c:ext>
              </c:extLst>
            </c:dLbl>
            <c:dLbl>
              <c:idx val="9"/>
              <c:layout>
                <c:manualLayout>
                  <c:x val="-7.1193144363876068E-2"/>
                  <c:y val="-5.38302277432712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2AD0-495A-98E4-13F5BF3DFB1F}"/>
                </c:ext>
              </c:extLst>
            </c:dLbl>
            <c:dLbl>
              <c:idx val="10"/>
              <c:layout>
                <c:manualLayout>
                  <c:x val="2.6367831245879543E-3"/>
                  <c:y val="-3.7267080745341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2AD0-495A-98E4-13F5BF3DFB1F}"/>
                </c:ext>
              </c:extLst>
            </c:dLbl>
            <c:dLbl>
              <c:idx val="11"/>
              <c:layout>
                <c:manualLayout>
                  <c:x val="3.4278180619644036E-2"/>
                  <c:y val="-8.28157349896481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2AD0-495A-98E4-13F5BF3DFB1F}"/>
                </c:ext>
              </c:extLst>
            </c:dLbl>
            <c:dLbl>
              <c:idx val="12"/>
              <c:layout>
                <c:manualLayout>
                  <c:x val="9.4924192485168091E-2"/>
                  <c:y val="8.281573498964803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2AD0-495A-98E4-13F5BF3DFB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分析统计!$A$3:$A$16</c:f>
              <c:strCache>
                <c:ptCount val="13"/>
                <c:pt idx="0">
                  <c:v>整体</c:v>
                </c:pt>
                <c:pt idx="1">
                  <c:v>客厅</c:v>
                </c:pt>
                <c:pt idx="2">
                  <c:v>主卧</c:v>
                </c:pt>
                <c:pt idx="3">
                  <c:v>厨房</c:v>
                </c:pt>
                <c:pt idx="4">
                  <c:v>次卧</c:v>
                </c:pt>
                <c:pt idx="5">
                  <c:v>主卫</c:v>
                </c:pt>
                <c:pt idx="6">
                  <c:v>公卫</c:v>
                </c:pt>
                <c:pt idx="7">
                  <c:v>书房</c:v>
                </c:pt>
                <c:pt idx="8">
                  <c:v>门厅及走廊</c:v>
                </c:pt>
                <c:pt idx="9">
                  <c:v>餐厅</c:v>
                </c:pt>
                <c:pt idx="10">
                  <c:v>小阳台</c:v>
                </c:pt>
                <c:pt idx="11">
                  <c:v>儿童房</c:v>
                </c:pt>
                <c:pt idx="12">
                  <c:v>大阳台</c:v>
                </c:pt>
              </c:strCache>
            </c:strRef>
          </c:cat>
          <c:val>
            <c:numRef>
              <c:f>分析统计!$B$3:$B$16</c:f>
              <c:numCache>
                <c:formatCode>General</c:formatCode>
                <c:ptCount val="13"/>
                <c:pt idx="0">
                  <c:v>46887.13</c:v>
                </c:pt>
                <c:pt idx="1">
                  <c:v>33083.199999999997</c:v>
                </c:pt>
                <c:pt idx="2">
                  <c:v>21686.299999999996</c:v>
                </c:pt>
                <c:pt idx="3">
                  <c:v>17527.68</c:v>
                </c:pt>
                <c:pt idx="4">
                  <c:v>10345</c:v>
                </c:pt>
                <c:pt idx="5">
                  <c:v>10295</c:v>
                </c:pt>
                <c:pt idx="6">
                  <c:v>10121.700000000001</c:v>
                </c:pt>
                <c:pt idx="7">
                  <c:v>9472.2000000000007</c:v>
                </c:pt>
                <c:pt idx="8">
                  <c:v>8776.7999999999993</c:v>
                </c:pt>
                <c:pt idx="9">
                  <c:v>7812.1</c:v>
                </c:pt>
                <c:pt idx="10">
                  <c:v>6399</c:v>
                </c:pt>
                <c:pt idx="11">
                  <c:v>5592</c:v>
                </c:pt>
                <c:pt idx="12">
                  <c:v>3506.01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AD0-495A-98E4-13F5BF3DFB1F}"/>
            </c:ext>
          </c:extLst>
        </c:ser>
        <c:ser>
          <c:idx val="1"/>
          <c:order val="1"/>
          <c:tx>
            <c:strRef>
              <c:f>分析统计!$C$1:$C$2</c:f>
              <c:strCache>
                <c:ptCount val="1"/>
                <c:pt idx="0">
                  <c:v>求和项:预算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2AD0-495A-98E4-13F5BF3DFB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2AD0-495A-98E4-13F5BF3DFB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AD0-495A-98E4-13F5BF3DFB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2AD0-495A-98E4-13F5BF3DFB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2AD0-495A-98E4-13F5BF3DFB1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2AD0-495A-98E4-13F5BF3DFB1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2AD0-495A-98E4-13F5BF3DFB1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2AD0-495A-98E4-13F5BF3DFB1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2AD0-495A-98E4-13F5BF3DFB1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2AD0-495A-98E4-13F5BF3DFB1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2AD0-495A-98E4-13F5BF3DFB1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2AD0-495A-98E4-13F5BF3DFB1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2AD0-495A-98E4-13F5BF3DFB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分析统计!$A$3:$A$16</c:f>
              <c:strCache>
                <c:ptCount val="13"/>
                <c:pt idx="0">
                  <c:v>整体</c:v>
                </c:pt>
                <c:pt idx="1">
                  <c:v>客厅</c:v>
                </c:pt>
                <c:pt idx="2">
                  <c:v>主卧</c:v>
                </c:pt>
                <c:pt idx="3">
                  <c:v>厨房</c:v>
                </c:pt>
                <c:pt idx="4">
                  <c:v>次卧</c:v>
                </c:pt>
                <c:pt idx="5">
                  <c:v>主卫</c:v>
                </c:pt>
                <c:pt idx="6">
                  <c:v>公卫</c:v>
                </c:pt>
                <c:pt idx="7">
                  <c:v>书房</c:v>
                </c:pt>
                <c:pt idx="8">
                  <c:v>门厅及走廊</c:v>
                </c:pt>
                <c:pt idx="9">
                  <c:v>餐厅</c:v>
                </c:pt>
                <c:pt idx="10">
                  <c:v>小阳台</c:v>
                </c:pt>
                <c:pt idx="11">
                  <c:v>儿童房</c:v>
                </c:pt>
                <c:pt idx="12">
                  <c:v>大阳台</c:v>
                </c:pt>
              </c:strCache>
            </c:strRef>
          </c:cat>
          <c:val>
            <c:numRef>
              <c:f>分析统计!$C$3:$C$16</c:f>
              <c:numCache>
                <c:formatCode>General</c:formatCode>
                <c:ptCount val="13"/>
                <c:pt idx="0">
                  <c:v>48130</c:v>
                </c:pt>
                <c:pt idx="1">
                  <c:v>17440</c:v>
                </c:pt>
                <c:pt idx="2">
                  <c:v>13450</c:v>
                </c:pt>
                <c:pt idx="3">
                  <c:v>17880</c:v>
                </c:pt>
                <c:pt idx="4">
                  <c:v>9000</c:v>
                </c:pt>
                <c:pt idx="5">
                  <c:v>12550</c:v>
                </c:pt>
                <c:pt idx="6">
                  <c:v>10600</c:v>
                </c:pt>
                <c:pt idx="7">
                  <c:v>6800</c:v>
                </c:pt>
                <c:pt idx="8">
                  <c:v>6395</c:v>
                </c:pt>
                <c:pt idx="9">
                  <c:v>4100</c:v>
                </c:pt>
                <c:pt idx="10">
                  <c:v>6000</c:v>
                </c:pt>
                <c:pt idx="11">
                  <c:v>6100</c:v>
                </c:pt>
                <c:pt idx="12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AD0-495A-98E4-13F5BF3DFB1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[20161216--装修预算决算样表.xlsx]分析统计!数据透视表2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分类费用占比</a:t>
            </a:r>
          </a:p>
        </c:rich>
      </c:tx>
      <c:layout>
        <c:manualLayout>
          <c:xMode val="edge"/>
          <c:yMode val="edge"/>
          <c:x val="0.70038525531129414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2.569043031470777E-2"/>
              <c:y val="2.6229508196721232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5.6518946692357096E-2"/>
              <c:y val="1.311475409836065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.11560693641618487"/>
              <c:y val="3.4972677595628415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1.5414258188824663E-2"/>
              <c:y val="1.311475409836065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0688040503465608"/>
              <c:y val="8.74316939890708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6720101258663996E-2"/>
              <c:y val="-2.6229508196721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3440202517328089E-2"/>
              <c:y val="-3.93442622950819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8096182265595283E-2"/>
              <c:y val="3.49726775956283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分析统计!$B$20</c:f>
              <c:strCache>
                <c:ptCount val="1"/>
                <c:pt idx="0">
                  <c:v>求和项:已付费用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0D-4FFE-BA3D-E32BB0FCBC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0D-4FFE-BA3D-E32BB0FCBC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0D-4FFE-BA3D-E32BB0FCBC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AC9-4145-A25F-88972D7C11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C9-4145-A25F-88972D7C11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C9-4145-A25F-88972D7C11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AC9-4145-A25F-88972D7C1165}"/>
              </c:ext>
            </c:extLst>
          </c:dPt>
          <c:dLbls>
            <c:dLbl>
              <c:idx val="3"/>
              <c:layout>
                <c:manualLayout>
                  <c:x val="-4.8096182265595283E-2"/>
                  <c:y val="3.49726775956283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AC9-4145-A25F-88972D7C1165}"/>
                </c:ext>
              </c:extLst>
            </c:dLbl>
            <c:dLbl>
              <c:idx val="4"/>
              <c:layout>
                <c:manualLayout>
                  <c:x val="-5.3440202517328089E-2"/>
                  <c:y val="-3.93442622950819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AC9-4145-A25F-88972D7C1165}"/>
                </c:ext>
              </c:extLst>
            </c:dLbl>
            <c:dLbl>
              <c:idx val="5"/>
              <c:layout>
                <c:manualLayout>
                  <c:x val="2.6720101258663996E-2"/>
                  <c:y val="-2.62295081967213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AC9-4145-A25F-88972D7C1165}"/>
                </c:ext>
              </c:extLst>
            </c:dLbl>
            <c:dLbl>
              <c:idx val="6"/>
              <c:layout>
                <c:manualLayout>
                  <c:x val="0.10688040503465608"/>
                  <c:y val="8.74316939890708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AC9-4145-A25F-88972D7C11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分析统计!$A$21:$A$28</c:f>
              <c:strCache>
                <c:ptCount val="7"/>
                <c:pt idx="0">
                  <c:v>硬装材料</c:v>
                </c:pt>
                <c:pt idx="1">
                  <c:v>家具</c:v>
                </c:pt>
                <c:pt idx="2">
                  <c:v>半包工程费</c:v>
                </c:pt>
                <c:pt idx="3">
                  <c:v>家电</c:v>
                </c:pt>
                <c:pt idx="4">
                  <c:v>软装饰品</c:v>
                </c:pt>
                <c:pt idx="5">
                  <c:v>照明灯饰</c:v>
                </c:pt>
                <c:pt idx="6">
                  <c:v>其他杂项</c:v>
                </c:pt>
              </c:strCache>
            </c:strRef>
          </c:cat>
          <c:val>
            <c:numRef>
              <c:f>分析统计!$B$21:$B$28</c:f>
              <c:numCache>
                <c:formatCode>General</c:formatCode>
                <c:ptCount val="7"/>
                <c:pt idx="0">
                  <c:v>66396.079999999987</c:v>
                </c:pt>
                <c:pt idx="1">
                  <c:v>41725</c:v>
                </c:pt>
                <c:pt idx="2">
                  <c:v>38809</c:v>
                </c:pt>
                <c:pt idx="3">
                  <c:v>27889.11</c:v>
                </c:pt>
                <c:pt idx="4">
                  <c:v>9519.0000000000018</c:v>
                </c:pt>
                <c:pt idx="5">
                  <c:v>6238.9299999999994</c:v>
                </c:pt>
                <c:pt idx="6">
                  <c:v>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9-4145-A25F-88972D7C1165}"/>
            </c:ext>
          </c:extLst>
        </c:ser>
        <c:ser>
          <c:idx val="1"/>
          <c:order val="1"/>
          <c:tx>
            <c:strRef>
              <c:f>分析统计!$C$20</c:f>
              <c:strCache>
                <c:ptCount val="1"/>
                <c:pt idx="0">
                  <c:v>求和项:预算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F0D-4FFE-BA3D-E32BB0FCBC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F0D-4FFE-BA3D-E32BB0FCBC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F0D-4FFE-BA3D-E32BB0FCBC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F0D-4FFE-BA3D-E32BB0FCBC1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F0D-4FFE-BA3D-E32BB0FCBC1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F0D-4FFE-BA3D-E32BB0FCBC1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F0D-4FFE-BA3D-E32BB0FCBC16}"/>
              </c:ext>
            </c:extLst>
          </c:dPt>
          <c:dLbls>
            <c:delete val="1"/>
          </c:dLbls>
          <c:cat>
            <c:strRef>
              <c:f>分析统计!$A$21:$A$28</c:f>
              <c:strCache>
                <c:ptCount val="7"/>
                <c:pt idx="0">
                  <c:v>硬装材料</c:v>
                </c:pt>
                <c:pt idx="1">
                  <c:v>家具</c:v>
                </c:pt>
                <c:pt idx="2">
                  <c:v>半包工程费</c:v>
                </c:pt>
                <c:pt idx="3">
                  <c:v>家电</c:v>
                </c:pt>
                <c:pt idx="4">
                  <c:v>软装饰品</c:v>
                </c:pt>
                <c:pt idx="5">
                  <c:v>照明灯饰</c:v>
                </c:pt>
                <c:pt idx="6">
                  <c:v>其他杂项</c:v>
                </c:pt>
              </c:strCache>
            </c:strRef>
          </c:cat>
          <c:val>
            <c:numRef>
              <c:f>分析统计!$C$21:$C$28</c:f>
              <c:numCache>
                <c:formatCode>General</c:formatCode>
                <c:ptCount val="7"/>
                <c:pt idx="0">
                  <c:v>65318</c:v>
                </c:pt>
                <c:pt idx="1">
                  <c:v>27087</c:v>
                </c:pt>
                <c:pt idx="2">
                  <c:v>43050</c:v>
                </c:pt>
                <c:pt idx="3">
                  <c:v>15850</c:v>
                </c:pt>
                <c:pt idx="4">
                  <c:v>2540</c:v>
                </c:pt>
                <c:pt idx="5">
                  <c:v>5820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9-4145-A25F-88972D7C11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1082675</xdr:colOff>
      <xdr:row>0</xdr:row>
      <xdr:rowOff>85725</xdr:rowOff>
    </xdr:from>
    <xdr:to>
      <xdr:col>10</xdr:col>
      <xdr:colOff>536575</xdr:colOff>
      <xdr:row>15</xdr:row>
      <xdr:rowOff>190500</xdr:rowOff>
    </xdr:to>
    <xdr:graphicFrame macro="">
      <xdr:nvGraphicFramePr>
        <xdr:cNvPr id="2" name="房间装修费用统计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1095375</xdr:colOff>
      <xdr:row>17</xdr:row>
      <xdr:rowOff>38099</xdr:rowOff>
    </xdr:from>
    <xdr:to>
      <xdr:col>10</xdr:col>
      <xdr:colOff>485776</xdr:colOff>
      <xdr:row>30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666750</xdr:colOff>
      <xdr:row>1</xdr:row>
      <xdr:rowOff>282575</xdr:rowOff>
    </xdr:from>
    <xdr:to>
      <xdr:col>15</xdr:col>
      <xdr:colOff>38100</xdr:colOff>
      <xdr:row>16</xdr:row>
      <xdr:rowOff>85725</xdr:rowOff>
    </xdr:to>
    <xdr:pic>
      <xdr:nvPicPr>
        <xdr:cNvPr id="4210" name="图片 1" descr="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825500"/>
          <a:ext cx="2800350" cy="3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雷立岗" refreshedDate="42720.960456018518" createdVersion="6" refreshedVersion="6" recordCount="236">
  <cacheSource type="worksheet">
    <worksheetSource ref="A1:R237" sheet="交房版预算决算表20161216"/>
  </cacheSource>
  <cacheFields count="18">
    <cacheField name="序号" numFmtId="0">
      <sharedItems containsSemiMixedTypes="0" containsString="0" containsNumber="1" containsInteger="1" minValue="1" maxValue="226"/>
    </cacheField>
    <cacheField name="房间" numFmtId="0">
      <sharedItems count="13">
        <s v="整体"/>
        <s v="门厅及走廊"/>
        <s v="客厅"/>
        <s v="主卧"/>
        <s v="次卧"/>
        <s v="儿童房"/>
        <s v="书房"/>
        <s v="厨房"/>
        <s v="餐厅"/>
        <s v="主卫"/>
        <s v="公卫"/>
        <s v="大阳台"/>
        <s v="小阳台"/>
      </sharedItems>
    </cacheField>
    <cacheField name="分类" numFmtId="0">
      <sharedItems count="7">
        <s v="半包工程费"/>
        <s v="其他杂项"/>
        <s v="照明灯饰"/>
        <s v="硬装材料"/>
        <s v="家具"/>
        <s v="软装饰品"/>
        <s v="家电"/>
      </sharedItems>
    </cacheField>
    <cacheField name="项目" numFmtId="0">
      <sharedItems/>
    </cacheField>
    <cacheField name="预算" numFmtId="0">
      <sharedItems containsSemiMixedTypes="0" containsString="0" containsNumber="1" containsInteger="1" minValue="0" maxValue="43000"/>
    </cacheField>
    <cacheField name="说明" numFmtId="0">
      <sharedItems containsMixedTypes="1" containsNumber="1" containsInteger="1" minValue="0" maxValue="0"/>
    </cacheField>
    <cacheField name="超支_x000a_核算" numFmtId="0">
      <sharedItems containsSemiMixedTypes="0" containsString="0" containsNumber="1" minValue="-2500" maxValue="4949"/>
    </cacheField>
    <cacheField name="数量" numFmtId="0">
      <sharedItems containsMixedTypes="1" containsNumber="1" minValue="0" maxValue="200"/>
    </cacheField>
    <cacheField name="单位" numFmtId="0">
      <sharedItems containsMixedTypes="1" containsNumber="1" containsInteger="1" minValue="0" maxValue="0"/>
    </cacheField>
    <cacheField name="单价" numFmtId="0">
      <sharedItems containsMixedTypes="1" containsNumber="1" minValue="0" maxValue="7538"/>
    </cacheField>
    <cacheField name="实际需支出" numFmtId="0">
      <sharedItems containsMixedTypes="1" containsNumber="1" minValue="-78" maxValue="42800"/>
    </cacheField>
    <cacheField name="已付费用" numFmtId="0">
      <sharedItems containsMixedTypes="1" containsNumber="1" minValue="-78" maxValue="34000"/>
    </cacheField>
    <cacheField name="余款" numFmtId="0">
      <sharedItems containsMixedTypes="1" containsNumber="1" containsInteger="1" minValue="0" maxValue="0"/>
    </cacheField>
    <cacheField name="品牌" numFmtId="0">
      <sharedItems containsMixedTypes="1" containsNumber="1" containsInteger="1" minValue="0" maxValue="0"/>
    </cacheField>
    <cacheField name="型号" numFmtId="0">
      <sharedItems containsMixedTypes="1" containsNumber="1" containsInteger="1" minValue="0" maxValue="27389000"/>
    </cacheField>
    <cacheField name="购买地点" numFmtId="0">
      <sharedItems containsMixedTypes="1" containsNumber="1" containsInteger="1" minValue="0" maxValue="0"/>
    </cacheField>
    <cacheField name="商家联系方式" numFmtId="0">
      <sharedItems containsDate="1" containsMixedTypes="1" minDate="1899-12-31T00:00:00" maxDate="1900-01-02T11:56:05"/>
    </cacheField>
    <cacheField name="备注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n v="1"/>
    <x v="0"/>
    <x v="0"/>
    <s v="半包工程费"/>
    <n v="43000"/>
    <s v="半包，对比七八家装修公司报价及施工质量"/>
    <n v="-200"/>
    <s v="-"/>
    <s v="-"/>
    <s v="-"/>
    <n v="42800"/>
    <n v="34000"/>
    <n v="0"/>
    <s v="欧尚居装饰公司"/>
    <s v="半包，含吊顶一口价，不含电视背景墙造型"/>
    <s v="装修公司"/>
    <s v="李书金_x000a_18707528381"/>
    <s v="吊顶4000元，简单电视背景墙造型1000元"/>
  </r>
  <r>
    <n v="1"/>
    <x v="0"/>
    <x v="0"/>
    <s v="半包工程费"/>
    <n v="0"/>
    <s v="因装修公司老板跑路，部分施工未完等原因，合同谈的44800元，实际支付38100元。（省6700，亲自上阵施工）"/>
    <n v="0"/>
    <s v="-"/>
    <s v="-"/>
    <s v="-"/>
    <n v="2000"/>
    <n v="0"/>
    <n v="0"/>
    <s v="欧尚居装饰公司"/>
    <s v="电视背景墙"/>
    <s v="装修公司"/>
    <s v="李书金_x000a_18707528381"/>
    <s v="电视背景墙1200元 洗衣机台人工费800元"/>
  </r>
  <r>
    <n v="1"/>
    <x v="0"/>
    <x v="0"/>
    <s v="半包工程费"/>
    <n v="0"/>
    <n v="0"/>
    <n v="0"/>
    <s v="-"/>
    <s v="-"/>
    <s v="-"/>
    <n v="0"/>
    <n v="3000"/>
    <n v="0"/>
    <s v="欧尚居装饰公司"/>
    <n v="0"/>
    <s v="装修公司"/>
    <s v="李书金_x000a_18707528381"/>
    <s v="李叔金 工程款  买多乐士乳胶漆 2016-04-19 14:36  支付宝转"/>
  </r>
  <r>
    <n v="1"/>
    <x v="0"/>
    <x v="0"/>
    <s v="半包工程费"/>
    <n v="0"/>
    <n v="0"/>
    <n v="0"/>
    <s v="-"/>
    <s v="-"/>
    <s v="-"/>
    <n v="0"/>
    <n v="1100"/>
    <n v="0"/>
    <s v="欧尚居装饰公司"/>
    <n v="0"/>
    <s v="装修公司"/>
    <s v="李书金_x000a_18707528381"/>
    <s v="电工小武水电收尾代付工钱1000，花洒安装费100 20160428"/>
  </r>
  <r>
    <n v="1"/>
    <x v="0"/>
    <x v="0"/>
    <s v="半包工程费"/>
    <n v="0"/>
    <n v="0"/>
    <n v="0"/>
    <s v="-"/>
    <s v="-"/>
    <s v="-"/>
    <n v="0"/>
    <n v="0"/>
    <n v="0"/>
    <s v="欧尚居装饰公司"/>
    <n v="0"/>
    <s v="装修公司"/>
    <s v="李书金_x000a_18707528381"/>
    <s v="找小时工打扫三间卧室卫生费用200元 20160427"/>
  </r>
  <r>
    <n v="1"/>
    <x v="0"/>
    <x v="0"/>
    <s v="半包工程费"/>
    <n v="0"/>
    <n v="0"/>
    <n v="0"/>
    <s v="-"/>
    <s v="-"/>
    <s v="-"/>
    <n v="0"/>
    <n v="0"/>
    <n v="0"/>
    <s v="欧尚居装饰公司"/>
    <n v="0"/>
    <s v="装修公司"/>
    <s v="李书金_x000a_18707528381"/>
    <s v="1、乙方原因，延误工期，联络不上，多次推脱，扣500元_x000a_2、多次要求对房门等进行防护，未实施，导致玻璃门及木门受损，再者，装修中垃圾未及时清理，地砖地板防护不好等，共计扣500元。_x000a_3、施工质量（刷漆不直，地面找平脱沙严重等等），黑板漆未施工等等，共计扣500元。"/>
  </r>
  <r>
    <n v="2"/>
    <x v="0"/>
    <x v="0"/>
    <s v="人工费"/>
    <n v="50"/>
    <s v="开工红包"/>
    <n v="0"/>
    <s v="-"/>
    <s v="-"/>
    <s v="-"/>
    <n v="50"/>
    <n v="50"/>
    <n v="0"/>
    <n v="0"/>
    <n v="0"/>
    <n v="0"/>
    <n v="0"/>
    <s v="装修开工仪式 红包"/>
  </r>
  <r>
    <n v="3"/>
    <x v="0"/>
    <x v="1"/>
    <s v="物业押金或鉴定费"/>
    <n v="0"/>
    <s v="押金"/>
    <n v="0"/>
    <s v="-"/>
    <s v="-"/>
    <s v="-"/>
    <n v="0"/>
    <n v="0"/>
    <n v="0"/>
    <s v="-"/>
    <s v="-"/>
    <s v="物业"/>
    <s v="俊荣 0752-5538866"/>
    <s v="装修押金"/>
  </r>
  <r>
    <n v="4"/>
    <x v="0"/>
    <x v="1"/>
    <s v="水电开通"/>
    <n v="500"/>
    <s v="预付费"/>
    <n v="0"/>
    <n v="0"/>
    <n v="0"/>
    <n v="0"/>
    <n v="0"/>
    <n v="0"/>
    <n v="0"/>
    <n v="0"/>
    <n v="0"/>
    <n v="0"/>
    <n v="0"/>
    <n v="0"/>
  </r>
  <r>
    <n v="5"/>
    <x v="0"/>
    <x v="1"/>
    <s v="搬运及垃圾清理"/>
    <n v="500"/>
    <s v="物业收"/>
    <n v="-29"/>
    <s v="-"/>
    <s v="-"/>
    <s v="-"/>
    <n v="471"/>
    <n v="471"/>
    <n v="0"/>
    <s v="-"/>
    <s v="-"/>
    <s v="物业"/>
    <s v="俊荣 0752-5538866"/>
    <s v="物业收垃圾费"/>
  </r>
  <r>
    <n v="6"/>
    <x v="0"/>
    <x v="2"/>
    <s v="断路器"/>
    <n v="0"/>
    <s v="空开 漏保"/>
    <n v="0"/>
    <n v="12"/>
    <s v="个"/>
    <n v="20"/>
    <n v="306.22999999999996"/>
    <n v="306.22999999999996"/>
    <n v="0"/>
    <s v="施耐德"/>
    <s v="-"/>
    <s v="京东"/>
    <s v="20160426。"/>
    <s v="空开11个 漏保1个"/>
  </r>
  <r>
    <n v="7"/>
    <x v="0"/>
    <x v="2"/>
    <s v="开关插座"/>
    <n v="1000"/>
    <s v="开关插座面板"/>
    <n v="333.22999999999979"/>
    <n v="75"/>
    <s v="个"/>
    <n v="13"/>
    <n v="209.2"/>
    <n v="209.2"/>
    <n v="0"/>
    <s v="-"/>
    <n v="0"/>
    <s v="京东"/>
    <d v="2016-01-06T00:00:00"/>
    <s v="地插 防溅盒6个"/>
  </r>
  <r>
    <n v="7"/>
    <x v="0"/>
    <x v="2"/>
    <s v="开关插座"/>
    <n v="0"/>
    <s v="开关插座面板"/>
    <n v="0"/>
    <s v="-"/>
    <s v="个"/>
    <s v="-"/>
    <n v="160.9"/>
    <n v="160.9"/>
    <n v="0"/>
    <s v="-"/>
    <n v="0"/>
    <s v="京东"/>
    <d v="2015-12-03T00:00:00"/>
    <s v="施耐德 开关 10个  王也京东账号买"/>
  </r>
  <r>
    <n v="7"/>
    <x v="0"/>
    <x v="2"/>
    <s v="开关插座"/>
    <n v="0"/>
    <s v="开关插座面板"/>
    <n v="0"/>
    <s v="-"/>
    <s v="个"/>
    <s v="-"/>
    <n v="150.4"/>
    <n v="150.4"/>
    <n v="0"/>
    <s v="-"/>
    <n v="0"/>
    <s v="京东"/>
    <d v="2015-12-03T22:42:00"/>
    <s v="施耐德 插座"/>
  </r>
  <r>
    <n v="7"/>
    <x v="0"/>
    <x v="2"/>
    <s v="开关插座"/>
    <n v="0"/>
    <s v="开关插座面板"/>
    <n v="0"/>
    <s v="-"/>
    <s v="个"/>
    <s v="-"/>
    <n v="149.9"/>
    <n v="149.9"/>
    <n v="0"/>
    <s v="-"/>
    <n v="0"/>
    <s v="京东"/>
    <s v="2015-12-04 23:42"/>
    <s v="施耐德 插座 20个 开关一个"/>
  </r>
  <r>
    <n v="7"/>
    <x v="0"/>
    <x v="2"/>
    <s v="开关插座"/>
    <n v="0"/>
    <s v="开关插座面板"/>
    <n v="0"/>
    <s v="-"/>
    <s v="个"/>
    <s v="-"/>
    <n v="146.80000000000001"/>
    <n v="146.80000000000001"/>
    <n v="0"/>
    <s v="-"/>
    <n v="0"/>
    <s v="京东"/>
    <s v="2015-12-05 00:42"/>
    <s v="施耐德 开关22个"/>
  </r>
  <r>
    <n v="7"/>
    <x v="0"/>
    <x v="2"/>
    <s v="开关插座"/>
    <n v="0"/>
    <s v="开关插座面板"/>
    <n v="0"/>
    <s v="-"/>
    <s v="个"/>
    <s v="-"/>
    <n v="102.2"/>
    <n v="102.2"/>
    <n v="0"/>
    <s v="-"/>
    <n v="0"/>
    <s v="京东"/>
    <s v="2015-12-11 17:28:47"/>
    <s v="网孔插座 "/>
  </r>
  <r>
    <n v="7"/>
    <x v="0"/>
    <x v="2"/>
    <s v="开关插座"/>
    <n v="0"/>
    <s v="开关插座面板"/>
    <n v="0"/>
    <s v="-"/>
    <s v="个"/>
    <s v="-"/>
    <n v="91.6"/>
    <n v="91.6"/>
    <n v="0"/>
    <s v="-"/>
    <n v="0"/>
    <s v="京东"/>
    <s v="2016-01-06 15:48"/>
    <s v="插座10个 开关3个 电视插座1"/>
  </r>
  <r>
    <n v="7"/>
    <x v="0"/>
    <x v="2"/>
    <s v="开关插座"/>
    <n v="0"/>
    <s v="开关插座面板"/>
    <n v="0"/>
    <s v="-"/>
    <s v="个"/>
    <s v="-"/>
    <n v="16"/>
    <n v="16"/>
    <n v="0"/>
    <s v="-"/>
    <n v="0"/>
    <s v="当当"/>
    <s v="2015-09-22 00:21"/>
    <s v="插座 凑单 当当"/>
  </r>
  <r>
    <n v="8"/>
    <x v="0"/>
    <x v="2"/>
    <s v="HDMI线"/>
    <n v="130"/>
    <s v="视频线"/>
    <n v="-1"/>
    <n v="1"/>
    <s v="条"/>
    <n v="129"/>
    <n v="129"/>
    <n v="129"/>
    <n v="0"/>
    <s v="飞利浦"/>
    <s v="HDMI2.0 10米"/>
    <s v="京东"/>
    <n v="20160105"/>
    <s v="-"/>
  </r>
  <r>
    <n v="9"/>
    <x v="0"/>
    <x v="2"/>
    <s v="弱电箱"/>
    <n v="200"/>
    <s v="弱电箱"/>
    <n v="-12"/>
    <n v="2"/>
    <s v="套"/>
    <n v="100"/>
    <n v="188"/>
    <n v="188"/>
    <n v="0"/>
    <s v="e代家园"/>
    <s v="带电视电话模块"/>
    <s v="淘宝"/>
    <n v="20160102"/>
    <s v="多发一个，剩余1个"/>
  </r>
  <r>
    <n v="10"/>
    <x v="0"/>
    <x v="2"/>
    <s v="筒灯射灯"/>
    <n v="1000"/>
    <s v="飞利浦射灯"/>
    <n v="-210.79999999999995"/>
    <n v="28"/>
    <s v="个"/>
    <n v="28"/>
    <n v="789.2"/>
    <n v="789.2"/>
    <n v="0"/>
    <s v="飞利浦"/>
    <s v="LED筒灯 闪灵系列 6.5W 3.5寸 银色 暖光"/>
    <s v="京东"/>
    <n v="20160111"/>
    <n v="0"/>
  </r>
  <r>
    <n v="11"/>
    <x v="0"/>
    <x v="2"/>
    <s v="筒灯射灯"/>
    <n v="0"/>
    <s v="飞利浦射灯"/>
    <n v="242.6"/>
    <n v="8"/>
    <s v="个"/>
    <n v="30"/>
    <n v="242.6"/>
    <n v="242.6"/>
    <n v="0"/>
    <s v="飞利浦"/>
    <s v="筒灯 2.5"/>
    <s v="京东"/>
    <n v="20160408"/>
    <s v="飞利浦 筒灯 4个2.5寸   筒灯 3个  射灯1个 2.5寸   灯泡 5个"/>
  </r>
  <r>
    <n v="12"/>
    <x v="0"/>
    <x v="2"/>
    <s v="灯带"/>
    <n v="200"/>
    <s v="欧普灯带"/>
    <n v="51.099999999999994"/>
    <n v="24"/>
    <s v="米"/>
    <n v="9"/>
    <n v="251.1"/>
    <n v="251.1"/>
    <n v="0"/>
    <s v="欧普"/>
    <s v="led灯带"/>
    <s v="京东"/>
    <n v="20160420"/>
    <s v="led灯带 24米 加电源 欧普"/>
  </r>
  <r>
    <n v="13"/>
    <x v="0"/>
    <x v="3"/>
    <s v="地漏"/>
    <n v="250"/>
    <s v="地漏"/>
    <n v="-29"/>
    <n v="5"/>
    <s v="个"/>
    <n v="40"/>
    <n v="221"/>
    <n v="221"/>
    <n v="0"/>
    <s v="潜水艇"/>
    <s v="-"/>
    <s v="红星美凯龙"/>
    <s v="20160102_x000a_20151204"/>
    <s v="-"/>
  </r>
  <r>
    <n v="14"/>
    <x v="0"/>
    <x v="3"/>
    <s v="门槛石"/>
    <n v="900"/>
    <s v="7扇门和阳台/黑金沙，印度红/代购"/>
    <n v="-70"/>
    <n v="1.88"/>
    <s v="平"/>
    <n v="400"/>
    <n v="830"/>
    <n v="830"/>
    <n v="0"/>
    <s v="大理石"/>
    <s v="黑金沙/印度红"/>
    <s v="代购"/>
    <s v="李叔金"/>
    <n v="0"/>
  </r>
  <r>
    <n v="15"/>
    <x v="0"/>
    <x v="3"/>
    <s v="窗台石"/>
    <n v="400"/>
    <s v="飘窗、落地窗/人造石-金线米黄等"/>
    <n v="80"/>
    <n v="1.76"/>
    <s v="平"/>
    <n v="250"/>
    <n v="480"/>
    <n v="480"/>
    <n v="0"/>
    <s v="人造石"/>
    <s v="白色"/>
    <s v="代购"/>
    <s v="李叔金"/>
    <n v="0"/>
  </r>
  <r>
    <n v="16"/>
    <x v="0"/>
    <x v="3"/>
    <s v="纱窗 防护网"/>
    <n v="0"/>
    <s v="未预算"/>
    <n v="0"/>
    <s v="-"/>
    <s v="平"/>
    <n v="260"/>
    <n v="2800"/>
    <n v="2800"/>
    <n v="0"/>
    <s v="-"/>
    <s v="纱窗"/>
    <s v="商店"/>
    <n v="20160722"/>
    <s v="沙门 纱窗 防护网 共2800"/>
  </r>
  <r>
    <n v="17"/>
    <x v="0"/>
    <x v="3"/>
    <s v="五金配件"/>
    <n v="0"/>
    <s v="未预算"/>
    <n v="302"/>
    <s v="-"/>
    <s v="个"/>
    <n v="30"/>
    <n v="302"/>
    <n v="302"/>
    <n v="0"/>
    <s v="九牧"/>
    <s v="水龙头/角阀"/>
    <s v="京东"/>
    <n v="20160121"/>
    <s v="水龙头4个 角阀10个 拖把池下水1个"/>
  </r>
  <r>
    <n v="18"/>
    <x v="0"/>
    <x v="3"/>
    <s v="五金配件"/>
    <n v="0"/>
    <s v="波纹管 球阀"/>
    <n v="0"/>
    <s v="-"/>
    <s v="-"/>
    <s v="-"/>
    <n v="97"/>
    <n v="97"/>
    <n v="0"/>
    <s v="-"/>
    <s v="-"/>
    <s v="五金店"/>
    <s v="-"/>
    <s v="波纹水管九牧4根 36 天然气球阀2个 60"/>
  </r>
  <r>
    <n v="19"/>
    <x v="0"/>
    <x v="3"/>
    <s v="五金配件"/>
    <n v="0"/>
    <s v="冲击钻配件等"/>
    <n v="0"/>
    <s v="-"/>
    <s v="-"/>
    <s v="-"/>
    <n v="147"/>
    <n v="147"/>
    <n v="0"/>
    <s v="-"/>
    <s v="-"/>
    <s v="五金店"/>
    <s v="-"/>
    <s v="封边条 热风 生胶带，电绝缘胶带 玻璃胶3桶  螺丝刀 钻头"/>
  </r>
  <r>
    <n v="20"/>
    <x v="0"/>
    <x v="1"/>
    <s v="五金配件"/>
    <n v="0"/>
    <s v="工具、耗材、等"/>
    <n v="0"/>
    <s v="-"/>
    <s v="-"/>
    <s v="-"/>
    <n v="199"/>
    <n v="199"/>
    <n v="0"/>
    <s v="-"/>
    <s v="-"/>
    <s v="五金店"/>
    <s v="-"/>
    <s v="装修用工具耗材 钻头 等费用"/>
  </r>
  <r>
    <n v="21"/>
    <x v="0"/>
    <x v="1"/>
    <s v="工具"/>
    <n v="0"/>
    <s v="杂项"/>
    <n v="148"/>
    <s v="-"/>
    <s v="-"/>
    <s v="-"/>
    <n v="148"/>
    <n v="148"/>
    <n v="0"/>
    <s v="-"/>
    <s v="-"/>
    <s v="京东"/>
    <n v="20160420"/>
    <s v="地拖线39 热风机55 冲击钻 切磨配件54"/>
  </r>
  <r>
    <n v="22"/>
    <x v="0"/>
    <x v="1"/>
    <s v="膨胀螺栓"/>
    <n v="0"/>
    <s v="膨胀螺丝套"/>
    <n v="49"/>
    <n v="1"/>
    <s v="套"/>
    <n v="49"/>
    <n v="49"/>
    <n v="49"/>
    <n v="0"/>
    <s v="宜家"/>
    <s v="宜家"/>
    <s v="宜家"/>
    <n v="20160210"/>
    <s v="膨胀螺栓 宜家260件套"/>
  </r>
  <r>
    <n v="23"/>
    <x v="0"/>
    <x v="1"/>
    <s v="甲醛去除及测试"/>
    <n v="0"/>
    <s v="活性炭 甲醛测试仪"/>
    <n v="60"/>
    <s v="-"/>
    <s v="-"/>
    <s v="-"/>
    <n v="60"/>
    <n v="60"/>
    <n v="0"/>
    <s v="-"/>
    <s v="-"/>
    <s v="淘宝"/>
    <n v="0"/>
    <s v="活性炭 租用甲醛测试仪"/>
  </r>
  <r>
    <n v="24"/>
    <x v="1"/>
    <x v="4"/>
    <s v="门口鞋柜"/>
    <n v="87"/>
    <s v="门外"/>
    <n v="0"/>
    <n v="1"/>
    <s v="个"/>
    <n v="87"/>
    <n v="87"/>
    <n v="87"/>
    <n v="0"/>
    <s v="杂牌"/>
    <s v="-"/>
    <s v="京东"/>
    <n v="20151204"/>
    <n v="0"/>
  </r>
  <r>
    <n v="25"/>
    <x v="1"/>
    <x v="3"/>
    <s v="安全门"/>
    <n v="2500"/>
    <s v="甲级"/>
    <n v="32"/>
    <n v="1"/>
    <s v="扇"/>
    <n v="2580"/>
    <n v="2532"/>
    <n v="2532"/>
    <n v="0"/>
    <s v="华爵"/>
    <s v="甲级安全门"/>
    <s v="国安居"/>
    <s v="朱友燕 _x000a_13420994338"/>
    <s v="20160308安装卧室门"/>
  </r>
  <r>
    <n v="26"/>
    <x v="1"/>
    <x v="3"/>
    <s v="瓷砖"/>
    <n v="768"/>
    <s v="花色铺贴"/>
    <n v="0"/>
    <n v="21"/>
    <s v="块"/>
    <n v="30"/>
    <n v="768"/>
    <n v="768"/>
    <n v="0"/>
    <s v="金欧雅"/>
    <s v="600*600"/>
    <s v="华南建材城"/>
    <s v="0752-5196948"/>
    <s v="黑金花走边，含加工费160"/>
  </r>
  <r>
    <n v="27"/>
    <x v="1"/>
    <x v="4"/>
    <s v="入门立柜"/>
    <n v="3000"/>
    <s v="定制立顶镜柜"/>
    <n v="1100"/>
    <n v="1"/>
    <s v="套"/>
    <n v="4100"/>
    <n v="4100"/>
    <n v="4100"/>
    <n v="0"/>
    <s v="箭牌衣柜"/>
    <s v="定制"/>
    <s v="国安居"/>
    <n v="20160416"/>
    <s v="定制衣柜 共7400 差800  箭牌衣柜"/>
  </r>
  <r>
    <n v="28"/>
    <x v="1"/>
    <x v="4"/>
    <s v="入门立柜"/>
    <n v="0"/>
    <s v="定制立顶镜柜"/>
    <n v="0"/>
    <n v="6"/>
    <s v="套"/>
    <s v="-"/>
    <n v="74.8"/>
    <n v="74.8"/>
    <n v="0"/>
    <s v="百隆"/>
    <s v="-"/>
    <s v="淘宝"/>
    <n v="20160420"/>
    <s v="奥地利百隆五金/BLUM快装铰链/明装阻尼器原装进口正品通用把手侧 "/>
  </r>
  <r>
    <n v="29"/>
    <x v="1"/>
    <x v="4"/>
    <s v="入门立柜"/>
    <n v="0"/>
    <s v="门把手"/>
    <n v="0"/>
    <n v="3"/>
    <s v="套"/>
    <n v="99"/>
    <n v="297"/>
    <n v="297"/>
    <n v="0"/>
    <s v="宜家"/>
    <s v="-"/>
    <n v="0"/>
    <n v="0"/>
    <n v="0"/>
  </r>
  <r>
    <n v="30"/>
    <x v="1"/>
    <x v="2"/>
    <s v="门廊灯"/>
    <n v="0"/>
    <s v="筒灯或吸顶灯"/>
    <n v="0"/>
    <s v="-"/>
    <s v="-"/>
    <s v="-"/>
    <s v="-"/>
    <s v="-"/>
    <s v="-"/>
    <n v="0"/>
    <n v="0"/>
    <n v="0"/>
    <n v="0"/>
    <n v="0"/>
  </r>
  <r>
    <n v="31"/>
    <x v="1"/>
    <x v="5"/>
    <s v="墙画"/>
    <n v="0"/>
    <s v="走廊转角处"/>
    <n v="399"/>
    <n v="1"/>
    <s v="副"/>
    <n v="399"/>
    <n v="399"/>
    <n v="399"/>
    <n v="0"/>
    <s v="宜家"/>
    <s v="飞越巴黎"/>
    <s v="宜家"/>
    <n v="0"/>
    <n v="0"/>
  </r>
  <r>
    <n v="32"/>
    <x v="1"/>
    <x v="5"/>
    <s v="墙画"/>
    <n v="0"/>
    <s v="玄关处"/>
    <n v="330"/>
    <n v="1"/>
    <s v="张"/>
    <n v="330"/>
    <n v="330"/>
    <n v="330"/>
    <n v="0"/>
    <s v="油画"/>
    <s v="-"/>
    <s v="桂林"/>
    <n v="20160325"/>
    <s v="走廊装饰画  大吉象 阳朔购"/>
  </r>
  <r>
    <n v="33"/>
    <x v="1"/>
    <x v="5"/>
    <s v="墙画"/>
    <n v="0"/>
    <s v="玄关处"/>
    <n v="149"/>
    <n v="1"/>
    <s v="张"/>
    <n v="149"/>
    <n v="149"/>
    <n v="149"/>
    <n v="0"/>
    <s v="宜家"/>
    <s v="画框"/>
    <s v="宜家"/>
    <n v="20160430"/>
    <s v="黑色画框 90*60"/>
  </r>
  <r>
    <n v="34"/>
    <x v="1"/>
    <x v="5"/>
    <s v="墙画壁架"/>
    <n v="40"/>
    <s v="宜家墙画壁架"/>
    <n v="0"/>
    <n v="1"/>
    <s v="个"/>
    <n v="39.9"/>
    <n v="40"/>
    <n v="40"/>
    <n v="0"/>
    <s v="宜家"/>
    <s v="宜家"/>
    <s v="宜家"/>
    <s v="深圳宜家"/>
    <s v="壁架"/>
  </r>
  <r>
    <n v="35"/>
    <x v="1"/>
    <x v="5"/>
    <s v="入户地毯"/>
    <n v="0"/>
    <s v="宜家"/>
    <n v="0"/>
    <n v="0"/>
    <n v="0"/>
    <n v="0"/>
    <n v="0"/>
    <n v="0"/>
    <n v="0"/>
    <n v="0"/>
    <n v="0"/>
    <n v="0"/>
    <n v="0"/>
    <n v="0"/>
  </r>
  <r>
    <n v="36"/>
    <x v="2"/>
    <x v="3"/>
    <s v="瓷砖"/>
    <n v="3000"/>
    <s v="二线品牌"/>
    <n v="-368"/>
    <n v="56"/>
    <s v="块"/>
    <n v="47"/>
    <n v="2632"/>
    <n v="2632"/>
    <n v="0"/>
    <s v="金欧雅"/>
    <s v="原石80405"/>
    <s v="华南建材城"/>
    <s v="0752-5196948"/>
    <n v="0"/>
  </r>
  <r>
    <n v="37"/>
    <x v="2"/>
    <x v="3"/>
    <s v="瓷砖"/>
    <n v="0"/>
    <s v="瓷砖搬运"/>
    <n v="100"/>
    <s v="-"/>
    <s v="-"/>
    <s v="-"/>
    <n v="100"/>
    <n v="100"/>
    <n v="0"/>
    <s v="金欧雅"/>
    <s v="原石80406"/>
    <s v="华南建材城"/>
    <s v="0752-5196949"/>
    <s v="搬运费"/>
  </r>
  <r>
    <n v="38"/>
    <x v="2"/>
    <x v="3"/>
    <s v="瓷砖"/>
    <n v="0"/>
    <s v="地脚线"/>
    <n v="417"/>
    <n v="35"/>
    <s v="条"/>
    <n v="10"/>
    <n v="417"/>
    <n v="417"/>
    <n v="0"/>
    <s v="金欧雅"/>
    <s v="原石80407"/>
    <s v="华南建材城"/>
    <s v="0752-5196950"/>
    <s v="800 一开七 加工"/>
  </r>
  <r>
    <n v="39"/>
    <x v="2"/>
    <x v="3"/>
    <s v="电视柜台"/>
    <n v="0"/>
    <s v="大理石基"/>
    <n v="500"/>
    <n v="200"/>
    <s v="平"/>
    <n v="3"/>
    <n v="500"/>
    <n v="500"/>
    <n v="0"/>
    <s v="万顺达石业"/>
    <s v="定制"/>
    <s v="惠阳"/>
    <n v="20160425"/>
    <s v="橱柜台面及电视柜 20160823"/>
  </r>
  <r>
    <n v="40"/>
    <x v="2"/>
    <x v="3"/>
    <s v="电视墙"/>
    <n v="1500"/>
    <s v="整体造型/含置物架"/>
    <n v="-1404"/>
    <n v="1"/>
    <s v="套"/>
    <n v="0"/>
    <n v="96"/>
    <n v="96"/>
    <n v="0"/>
    <s v="层板定制"/>
    <n v="0"/>
    <s v="淘宝"/>
    <n v="0"/>
    <n v="0"/>
  </r>
  <r>
    <n v="41"/>
    <x v="2"/>
    <x v="3"/>
    <s v="阳台门改造"/>
    <n v="1000"/>
    <s v="门框提高3公分"/>
    <n v="-100"/>
    <n v="1"/>
    <s v="扇"/>
    <n v="900"/>
    <n v="900"/>
    <n v="900"/>
    <n v="0"/>
    <s v="-"/>
    <s v="-"/>
    <s v="华南建材城"/>
    <s v="李胜沿 _x000a_13829981436"/>
    <s v="100*6平加铜条150*2"/>
  </r>
  <r>
    <n v="42"/>
    <x v="2"/>
    <x v="4"/>
    <s v="沙发"/>
    <n v="4500"/>
    <s v="曲美/宜家等  _x000a_一加二加三"/>
    <n v="3038"/>
    <n v="1"/>
    <s v="套"/>
    <n v="7538"/>
    <n v="7538"/>
    <n v="7538"/>
    <n v="0"/>
    <s v="宜家"/>
    <s v="瓦伦图"/>
    <s v="宜家"/>
    <n v="20160429"/>
    <s v="沙发3+1 宜家瓦伦图"/>
  </r>
  <r>
    <n v="43"/>
    <x v="2"/>
    <x v="4"/>
    <s v="茶几"/>
    <n v="1000"/>
    <s v="宜家/木墨等"/>
    <n v="-151"/>
    <n v="1"/>
    <s v="个"/>
    <n v="1599"/>
    <n v="849"/>
    <n v="849"/>
    <n v="0"/>
    <s v="宜家"/>
    <s v="-"/>
    <s v="宜家"/>
    <n v="20160629"/>
    <s v="特价圆桌 胡桃木"/>
  </r>
  <r>
    <n v="44"/>
    <x v="2"/>
    <x v="4"/>
    <s v="沙发边桌"/>
    <n v="300"/>
    <s v="宜家"/>
    <n v="-300"/>
    <n v="1"/>
    <s v="个"/>
    <n v="0"/>
    <n v="0"/>
    <n v="0"/>
    <n v="0"/>
    <s v="宜家"/>
    <s v="宜家"/>
    <s v="宜家"/>
    <s v="深圳宜家"/>
    <s v="三角边桌 退货"/>
  </r>
  <r>
    <n v="45"/>
    <x v="2"/>
    <x v="4"/>
    <s v="手架"/>
    <n v="200"/>
    <s v="宜家/脚蹬"/>
    <n v="-51"/>
    <n v="1"/>
    <s v="个"/>
    <n v="199"/>
    <n v="149"/>
    <n v="149"/>
    <n v="0"/>
    <s v="宜家"/>
    <s v="-"/>
    <s v="宜家"/>
    <n v="20160629"/>
    <s v="黄色踏脚凳"/>
  </r>
  <r>
    <n v="46"/>
    <x v="2"/>
    <x v="4"/>
    <s v="电视柜(简单木工做)"/>
    <n v="1000"/>
    <s v="与电视背景墙造型"/>
    <n v="596"/>
    <n v="1"/>
    <s v="套"/>
    <n v="1596"/>
    <n v="1596"/>
    <n v="1596"/>
    <n v="0"/>
    <s v="楷模大朴"/>
    <s v="DE15"/>
    <s v="惠州"/>
    <s v="-"/>
    <s v="电视柜 楷模大朴"/>
  </r>
  <r>
    <n v="47"/>
    <x v="2"/>
    <x v="4"/>
    <s v="休闲椅"/>
    <n v="0"/>
    <s v="休闲椅"/>
    <n v="949"/>
    <n v="1"/>
    <s v="个"/>
    <n v="949"/>
    <n v="949"/>
    <n v="949"/>
    <n v="0"/>
    <s v="宜家"/>
    <s v="单椅"/>
    <s v="宜家"/>
    <n v="20160429"/>
    <s v="单椅"/>
  </r>
  <r>
    <n v="48"/>
    <x v="2"/>
    <x v="6"/>
    <s v="电视"/>
    <n v="0"/>
    <s v="小米电视/60寸"/>
    <n v="4949"/>
    <n v="1"/>
    <s v="台"/>
    <n v="4999"/>
    <n v="4949"/>
    <n v="4949"/>
    <n v="0"/>
    <s v="乐视"/>
    <s v="X65"/>
    <s v="京东"/>
    <n v="20160919"/>
    <s v="乐视X65 90个月会员"/>
  </r>
  <r>
    <n v="49"/>
    <x v="2"/>
    <x v="6"/>
    <s v="空调"/>
    <n v="3500"/>
    <s v="3匹立柱式 等张大妈购入"/>
    <n v="2699"/>
    <n v="1"/>
    <s v="台"/>
    <n v="6199"/>
    <n v="6199"/>
    <n v="6199"/>
    <n v="0"/>
    <s v="志高"/>
    <s v="-"/>
    <s v="苏宁"/>
    <n v="20160925"/>
    <n v="0"/>
  </r>
  <r>
    <n v="50"/>
    <x v="2"/>
    <x v="2"/>
    <s v="顶灯"/>
    <n v="540"/>
    <s v="吸顶灯"/>
    <n v="0"/>
    <n v="1"/>
    <s v="个"/>
    <n v="540"/>
    <n v="540"/>
    <n v="540"/>
    <n v="0"/>
    <s v="松下"/>
    <s v="HHLAZ2003 璀璨星空"/>
    <s v="京东"/>
    <n v="20151126"/>
    <s v="送台灯 特价买入"/>
  </r>
  <r>
    <n v="51"/>
    <x v="2"/>
    <x v="2"/>
    <s v="壁灯"/>
    <n v="100"/>
    <s v="吧台处"/>
    <n v="88.9"/>
    <n v="1"/>
    <s v="个"/>
    <n v="188.9"/>
    <n v="188.9"/>
    <n v="188.9"/>
    <n v="0"/>
    <s v="宜家"/>
    <s v="壁灯"/>
    <s v="宜家"/>
    <n v="20160430"/>
    <s v="壁灯 灯泡"/>
  </r>
  <r>
    <n v="52"/>
    <x v="2"/>
    <x v="5"/>
    <s v="地毯"/>
    <n v="0"/>
    <s v="宜家或淘宝"/>
    <n v="799"/>
    <n v="1"/>
    <s v="张"/>
    <n v="799"/>
    <n v="799"/>
    <n v="799"/>
    <n v="0"/>
    <s v="宜家"/>
    <n v="0"/>
    <s v="宜家"/>
    <n v="20161007"/>
    <n v="0"/>
  </r>
  <r>
    <n v="53"/>
    <x v="2"/>
    <x v="5"/>
    <s v="窗帘"/>
    <n v="800"/>
    <s v="淘宝或宜家"/>
    <n v="-100"/>
    <n v="1"/>
    <s v="套"/>
    <n v="700"/>
    <n v="700"/>
    <n v="700"/>
    <n v="0"/>
    <s v="宜家"/>
    <s v="窗帘"/>
    <s v="宜家"/>
    <n v="20160430"/>
    <s v="宜家 两幅拼一副  加配件及加工费"/>
  </r>
  <r>
    <n v="54"/>
    <x v="2"/>
    <x v="5"/>
    <s v="画框"/>
    <n v="0"/>
    <s v="沙发背景 3个"/>
    <n v="399"/>
    <n v="1"/>
    <s v="个"/>
    <n v="399"/>
    <n v="399"/>
    <n v="399"/>
    <n v="0"/>
    <s v="宜家"/>
    <s v="壁画"/>
    <s v="宜家"/>
    <n v="20160430"/>
    <s v="壁画 宜家 140*100cm"/>
  </r>
  <r>
    <n v="55"/>
    <x v="2"/>
    <x v="5"/>
    <s v="花瓶"/>
    <n v="0"/>
    <s v="宜家花瓶"/>
    <n v="182.3"/>
    <n v="6"/>
    <s v="个"/>
    <s v="-"/>
    <n v="182.3"/>
    <n v="182.3"/>
    <n v="0"/>
    <s v="宜家"/>
    <s v="花瓶"/>
    <s v="宜家"/>
    <n v="20160430"/>
    <s v="花瓶3个玻璃3个白瓷"/>
  </r>
  <r>
    <n v="56"/>
    <x v="2"/>
    <x v="5"/>
    <s v="抱枕软包"/>
    <n v="0"/>
    <s v="抱枕软包"/>
    <n v="585"/>
    <n v="3"/>
    <s v="套"/>
    <s v="-"/>
    <n v="585"/>
    <n v="585"/>
    <n v="0"/>
    <s v="宜家"/>
    <s v="纺织品"/>
    <s v="宜家"/>
    <n v="20160430"/>
    <s v="沙发抱枕380 床单80 改床头100"/>
  </r>
  <r>
    <n v="57"/>
    <x v="2"/>
    <x v="5"/>
    <s v="杂"/>
    <n v="0"/>
    <s v="杂"/>
    <n v="100"/>
    <s v="-"/>
    <s v="-"/>
    <s v="-"/>
    <n v="100"/>
    <n v="100"/>
    <n v="0"/>
    <s v="宜家"/>
    <s v="装饰品"/>
    <s v="宜家"/>
    <n v="20160430"/>
    <s v="杂项"/>
  </r>
  <r>
    <n v="58"/>
    <x v="2"/>
    <x v="6"/>
    <s v="扫地拖地机器人"/>
    <n v="0"/>
    <s v="iRobt"/>
    <n v="2621"/>
    <n v="2"/>
    <s v="个"/>
    <n v="2699"/>
    <n v="2621"/>
    <n v="2621"/>
    <n v="0"/>
    <s v="irobot"/>
    <n v="0"/>
    <s v="京东"/>
    <n v="0"/>
    <s v="irobot扫地601拖地810组合特价2999，凑单22元梳子，满3000减400.赶上bug了"/>
  </r>
  <r>
    <n v="59"/>
    <x v="2"/>
    <x v="5"/>
    <s v="小黄花"/>
    <n v="0"/>
    <s v="跳舞兰"/>
    <n v="94"/>
    <n v="1"/>
    <s v="套"/>
    <n v="99"/>
    <n v="94"/>
    <n v="94"/>
    <n v="0"/>
    <s v="假花"/>
    <n v="0"/>
    <s v="淘宝"/>
    <n v="0"/>
    <n v="0"/>
  </r>
  <r>
    <n v="60"/>
    <x v="3"/>
    <x v="3"/>
    <s v="房门"/>
    <n v="1000"/>
    <s v="烤漆门"/>
    <n v="50"/>
    <n v="1"/>
    <s v="扇"/>
    <n v="1150"/>
    <n v="1050"/>
    <n v="1050"/>
    <n v="0"/>
    <s v="什木坊"/>
    <s v="白色烤漆"/>
    <s v="国安居"/>
    <s v="朱友燕 _x000a_13420994338"/>
    <n v="0"/>
  </r>
  <r>
    <n v="61"/>
    <x v="3"/>
    <x v="3"/>
    <s v="地板"/>
    <n v="5000"/>
    <s v="实木地板"/>
    <n v="722"/>
    <n v="17"/>
    <s v="平"/>
    <n v="300"/>
    <n v="5722"/>
    <n v="5722"/>
    <n v="0"/>
    <s v="安信地板"/>
    <s v="橡木手刮复古、小麦色浅 510*125*18"/>
    <s v="国安居"/>
    <s v="胡林梅_x000a_18948220585"/>
    <s v="全包300元一平_x000a_安装43.4平 用料28箱（24支 1.53平每箱）_x000a_人工小费122元_x000a_木地板共计 12900元。"/>
  </r>
  <r>
    <n v="62"/>
    <x v="3"/>
    <x v="3"/>
    <s v="层板桌"/>
    <n v="500"/>
    <s v="定制层板桌"/>
    <n v="800"/>
    <n v="1"/>
    <s v="套"/>
    <n v="1300"/>
    <n v="1300"/>
    <n v="1300"/>
    <n v="0"/>
    <s v="箭牌衣柜"/>
    <s v="定制"/>
    <s v="国安居"/>
    <s v="-"/>
    <s v="红橡木定制  实木"/>
  </r>
  <r>
    <n v="63"/>
    <x v="3"/>
    <x v="3"/>
    <s v="层板桌"/>
    <n v="0"/>
    <s v="定制层板桌"/>
    <n v="61.5"/>
    <n v="3"/>
    <s v="套"/>
    <s v="-"/>
    <n v="61.5"/>
    <n v="61.5"/>
    <n v="0"/>
    <s v="-"/>
    <s v="-"/>
    <s v="淘宝"/>
    <n v="20160420"/>
    <s v="主卧层板支架 3付"/>
  </r>
  <r>
    <n v="64"/>
    <x v="3"/>
    <x v="4"/>
    <s v="开放式衣柜"/>
    <n v="1500"/>
    <s v="组装衣柜/三斗柜/立镜/宜家"/>
    <n v="102.5"/>
    <n v="1"/>
    <s v="套"/>
    <n v="1800"/>
    <n v="1602.5"/>
    <n v="1602.5"/>
    <n v="0"/>
    <s v="宜家"/>
    <s v="艾格特"/>
    <s v="宜家"/>
    <s v="深圳宜家"/>
    <s v="  宜家 艾格特系列框架网篮等1045元  层板158 三斗柜399"/>
  </r>
  <r>
    <n v="65"/>
    <x v="3"/>
    <x v="4"/>
    <s v="开放式衣柜"/>
    <n v="0"/>
    <s v="组装衣柜/三斗柜/立镜/宜家"/>
    <n v="59.8"/>
    <n v="1"/>
    <s v="套"/>
    <n v="59.8"/>
    <n v="59.8"/>
    <n v="59.8"/>
    <n v="0"/>
    <s v="宜家"/>
    <s v="窗帘"/>
    <s v="宜家"/>
    <s v="深圳宜家"/>
    <s v="纱帘 两个"/>
  </r>
  <r>
    <n v="66"/>
    <x v="3"/>
    <x v="4"/>
    <s v="开放式衣柜"/>
    <n v="0"/>
    <s v="组装衣柜/三斗柜/立镜/宜家"/>
    <n v="313"/>
    <n v="0"/>
    <n v="0"/>
    <n v="0"/>
    <n v="313"/>
    <n v="313"/>
    <n v="0"/>
    <s v="宜家"/>
    <s v="杂"/>
    <s v="宜家"/>
    <s v="深圳宜家"/>
    <s v="网篮 裤架 浴室杆等"/>
  </r>
  <r>
    <n v="67"/>
    <x v="3"/>
    <x v="2"/>
    <s v="射灯"/>
    <n v="300"/>
    <s v="宜家"/>
    <n v="-130.5"/>
    <n v="2"/>
    <s v="套"/>
    <n v="84.75"/>
    <n v="169.5"/>
    <n v="169.5"/>
    <n v="0"/>
    <s v="宜家"/>
    <s v="宜家"/>
    <s v="宜家"/>
    <s v="深圳宜家"/>
    <s v="3头吸顶灯和灯泡"/>
  </r>
  <r>
    <n v="68"/>
    <x v="3"/>
    <x v="4"/>
    <s v="床（包括床头柜）"/>
    <n v="500"/>
    <s v="购买或改造"/>
    <n v="2399"/>
    <n v="1"/>
    <s v="个"/>
    <n v="2899"/>
    <n v="2899"/>
    <n v="2899"/>
    <n v="0"/>
    <s v="宜家"/>
    <s v="提塞尔"/>
    <s v="宜家"/>
    <n v="20160429"/>
    <s v="主卧床 宜家提塞尔"/>
  </r>
  <r>
    <n v="69"/>
    <x v="3"/>
    <x v="4"/>
    <s v="床"/>
    <n v="0"/>
    <s v="利旧改造/床头柜"/>
    <n v="39"/>
    <n v="1"/>
    <s v="个"/>
    <n v="39"/>
    <n v="39"/>
    <n v="39"/>
    <n v="0"/>
    <s v="宜家"/>
    <s v="拉克"/>
    <s v="宜家"/>
    <n v="20160429"/>
    <s v="拉克方桌"/>
  </r>
  <r>
    <n v="70"/>
    <x v="3"/>
    <x v="4"/>
    <s v="床垫"/>
    <n v="2000"/>
    <s v="网购_x000a_张大妈推荐"/>
    <n v="898"/>
    <n v="1"/>
    <s v="套"/>
    <n v="2898"/>
    <n v="2898"/>
    <n v="2898"/>
    <n v="0"/>
    <s v="宜家"/>
    <s v="赫森"/>
    <s v="宜家"/>
    <n v="20160429"/>
    <s v="主卧 床垫 宜家赫森 半价 90cm*2"/>
  </r>
  <r>
    <n v="71"/>
    <x v="3"/>
    <x v="4"/>
    <s v="卧室用椅子"/>
    <n v="0"/>
    <s v="晒太阳、看书用"/>
    <n v="168"/>
    <n v="1"/>
    <s v="把"/>
    <n v="168"/>
    <n v="168"/>
    <n v="168"/>
    <n v="0"/>
    <s v="伊姆斯"/>
    <s v="伊姆斯"/>
    <s v="淘宝"/>
    <n v="20160329"/>
    <s v="伊姆斯摇椅"/>
  </r>
  <r>
    <n v="72"/>
    <x v="3"/>
    <x v="4"/>
    <s v="置物架"/>
    <n v="50"/>
    <s v="隐藏式书架"/>
    <n v="36.900000000000006"/>
    <n v="5"/>
    <s v="个"/>
    <s v="-"/>
    <n v="86.9"/>
    <n v="86.9"/>
    <n v="0"/>
    <s v="-"/>
    <s v="-"/>
    <s v="淘宝"/>
    <n v="20160420"/>
    <s v="隐形书架"/>
  </r>
  <r>
    <n v="73"/>
    <x v="3"/>
    <x v="4"/>
    <s v="梳妆台"/>
    <n v="1000"/>
    <s v="宜家等"/>
    <n v="-401"/>
    <n v="1"/>
    <s v="个"/>
    <n v="599"/>
    <n v="599"/>
    <n v="599"/>
    <n v="0"/>
    <s v="宜家"/>
    <s v="百灵"/>
    <s v="宜家"/>
    <n v="20160210"/>
    <s v="白色百灵梳妆台 70宽"/>
  </r>
  <r>
    <n v="74"/>
    <x v="3"/>
    <x v="4"/>
    <s v="梳妆凳"/>
    <n v="0"/>
    <s v="宜家等"/>
    <n v="239"/>
    <n v="1"/>
    <s v="个"/>
    <n v="399"/>
    <n v="239"/>
    <n v="239"/>
    <n v="0"/>
    <s v="宜家"/>
    <n v="0"/>
    <s v="宜家"/>
    <n v="0"/>
    <s v="特价"/>
  </r>
  <r>
    <n v="75"/>
    <x v="3"/>
    <x v="4"/>
    <s v="高凳"/>
    <n v="300"/>
    <s v="宜家"/>
    <n v="-300"/>
    <n v="0"/>
    <n v="0"/>
    <n v="0"/>
    <n v="0"/>
    <n v="0"/>
    <n v="0"/>
    <n v="0"/>
    <n v="0"/>
    <n v="0"/>
    <n v="0"/>
    <n v="0"/>
  </r>
  <r>
    <n v="76"/>
    <x v="3"/>
    <x v="6"/>
    <s v="路由器"/>
    <n v="0"/>
    <s v="路由器"/>
    <n v="0"/>
    <n v="0"/>
    <n v="0"/>
    <n v="0"/>
    <n v="0"/>
    <n v="0"/>
    <n v="0"/>
    <n v="0"/>
    <n v="0"/>
    <n v="0"/>
    <n v="0"/>
    <n v="0"/>
  </r>
  <r>
    <n v="77"/>
    <x v="3"/>
    <x v="6"/>
    <s v="电视"/>
    <n v="0"/>
    <s v="42寸 网购"/>
    <n v="0"/>
    <n v="0"/>
    <n v="0"/>
    <n v="0"/>
    <n v="0"/>
    <n v="0"/>
    <n v="0"/>
    <n v="0"/>
    <n v="0"/>
    <n v="0"/>
    <n v="0"/>
    <n v="0"/>
  </r>
  <r>
    <n v="78"/>
    <x v="3"/>
    <x v="2"/>
    <s v="顶灯"/>
    <n v="500"/>
    <s v="吸顶灯"/>
    <n v="-20"/>
    <n v="1"/>
    <s v="个"/>
    <n v="480"/>
    <n v="480"/>
    <n v="480"/>
    <n v="0"/>
    <s v="松下"/>
    <s v="HHLAZ2003 璀璨星空"/>
    <s v="京东"/>
    <n v="20151126"/>
    <s v="送台灯 特价买入"/>
  </r>
  <r>
    <n v="79"/>
    <x v="3"/>
    <x v="2"/>
    <s v="床头灯"/>
    <n v="200"/>
    <s v="一吊灯一壁灯"/>
    <n v="38"/>
    <n v="2"/>
    <s v="个"/>
    <n v="99"/>
    <n v="238"/>
    <n v="238"/>
    <n v="0"/>
    <s v="宜家"/>
    <s v="-"/>
    <s v="宜家"/>
    <n v="20160629"/>
    <n v="0"/>
  </r>
  <r>
    <n v="80"/>
    <x v="3"/>
    <x v="6"/>
    <s v="空调"/>
    <n v="200"/>
    <s v="安装费，利旧"/>
    <n v="730"/>
    <n v="1"/>
    <s v="台"/>
    <n v="0"/>
    <n v="930"/>
    <n v="930"/>
    <n v="0"/>
    <s v="-"/>
    <s v="-"/>
    <s v="-"/>
    <n v="20160929"/>
    <s v="空调安装 打孔80开关90 两台旧空调安装300高空200铜管70加制冷剂200架子30等"/>
  </r>
  <r>
    <n v="81"/>
    <x v="3"/>
    <x v="5"/>
    <s v="床上用品"/>
    <n v="0"/>
    <s v="四件套 配色"/>
    <n v="298"/>
    <n v="4"/>
    <s v="个"/>
    <n v="99"/>
    <n v="298"/>
    <n v="298"/>
    <n v="0"/>
    <s v="宜家"/>
    <s v="宜家"/>
    <s v="宜家"/>
    <s v="深圳宜家"/>
    <s v="羽绒枕芯4个"/>
  </r>
  <r>
    <n v="82"/>
    <x v="3"/>
    <x v="5"/>
    <s v="床上用品"/>
    <n v="0"/>
    <s v="四件套 配色"/>
    <n v="399"/>
    <n v="1"/>
    <s v="个"/>
    <n v="399"/>
    <n v="399"/>
    <n v="399"/>
    <n v="0"/>
    <s v="宜家"/>
    <s v="宜家"/>
    <s v="宜家"/>
    <n v="20160210"/>
    <s v="床褥（羊毛） 180cm 宜家"/>
  </r>
  <r>
    <n v="83"/>
    <x v="3"/>
    <x v="5"/>
    <s v="床上用品"/>
    <n v="0"/>
    <s v="四件套 配色"/>
    <n v="336"/>
    <n v="1"/>
    <s v="套"/>
    <n v="99"/>
    <n v="336"/>
    <n v="336"/>
    <n v="0"/>
    <s v="兰叙"/>
    <s v="60支"/>
    <s v="淘宝"/>
    <n v="20160407"/>
    <s v="床品四件套  兰叙 60支纯棉"/>
  </r>
  <r>
    <n v="84"/>
    <x v="3"/>
    <x v="5"/>
    <s v="窗帘"/>
    <n v="400"/>
    <s v="淘宝 宜家"/>
    <n v="-39"/>
    <n v="1"/>
    <s v="套"/>
    <n v="361"/>
    <n v="361"/>
    <n v="361"/>
    <n v="0"/>
    <s v="宜家"/>
    <s v="宜家"/>
    <s v="宜家"/>
    <n v="20160430"/>
    <s v="两套窗帘拼接  7折"/>
  </r>
  <r>
    <n v="85"/>
    <x v="3"/>
    <x v="5"/>
    <s v="窗帘"/>
    <n v="0"/>
    <s v="淘宝 宜家"/>
    <n v="500"/>
    <n v="1"/>
    <s v="套"/>
    <n v="500"/>
    <n v="500"/>
    <n v="500"/>
    <n v="0"/>
    <s v="宜家"/>
    <s v="宜家"/>
    <s v="宜家"/>
    <n v="20161203"/>
    <s v="纱帘298 裁断手工150 配件60"/>
  </r>
  <r>
    <n v="86"/>
    <x v="3"/>
    <x v="5"/>
    <s v="软木框"/>
    <n v="0"/>
    <s v="层板桌前"/>
    <n v="79.8"/>
    <n v="2"/>
    <s v="个"/>
    <n v="39.799999999999997"/>
    <n v="79.8"/>
    <n v="79.8"/>
    <n v="0"/>
    <s v="宜家"/>
    <s v="宜家"/>
    <s v="宜家"/>
    <n v="20160210"/>
    <s v="软木框两个"/>
  </r>
  <r>
    <n v="87"/>
    <x v="3"/>
    <x v="5"/>
    <s v="床背景墙"/>
    <n v="0"/>
    <s v="调色 或画框"/>
    <n v="299"/>
    <n v="1"/>
    <s v="个"/>
    <n v="299"/>
    <n v="299"/>
    <n v="299"/>
    <n v="0"/>
    <s v="宜家"/>
    <s v="挂画"/>
    <s v="宜家"/>
    <n v="20160430"/>
    <s v="梦露 黑白画"/>
  </r>
  <r>
    <n v="88"/>
    <x v="3"/>
    <x v="5"/>
    <s v="地毯"/>
    <n v="0"/>
    <s v="地毯"/>
    <n v="399"/>
    <n v="1"/>
    <s v="个"/>
    <n v="399"/>
    <n v="399"/>
    <n v="399"/>
    <n v="0"/>
    <s v="宜家"/>
    <n v="0"/>
    <s v="宜家"/>
    <n v="20161007"/>
    <n v="0"/>
  </r>
  <r>
    <n v="89"/>
    <x v="3"/>
    <x v="5"/>
    <s v="羊皮"/>
    <n v="0"/>
    <s v="羊皮"/>
    <n v="99"/>
    <n v="1"/>
    <s v="个"/>
    <n v="99"/>
    <n v="99"/>
    <n v="99"/>
    <n v="0"/>
    <s v="宜家"/>
    <s v="路考特"/>
    <s v="宜家"/>
    <n v="20160429"/>
    <s v="羊皮 半价"/>
  </r>
  <r>
    <n v="90"/>
    <x v="3"/>
    <x v="5"/>
    <s v="衣架"/>
    <n v="0"/>
    <s v="衣架等"/>
    <n v="60.3"/>
    <n v="3"/>
    <s v="套"/>
    <n v="10"/>
    <n v="60.3"/>
    <n v="60.3"/>
    <n v="0"/>
    <s v="宜家"/>
    <s v="宜家"/>
    <s v="宜家"/>
    <n v="20160210"/>
    <s v="衣架两组，门后衣挂，圆圈衣架等"/>
  </r>
  <r>
    <n v="91"/>
    <x v="4"/>
    <x v="3"/>
    <s v="房门"/>
    <n v="1000"/>
    <s v="烤漆门"/>
    <n v="50"/>
    <n v="1"/>
    <s v="扇"/>
    <n v="1150"/>
    <n v="1050"/>
    <n v="1050"/>
    <n v="0"/>
    <s v="什木坊"/>
    <s v="白色烤漆"/>
    <s v="国安居"/>
    <s v="朱友燕 _x000a_13420994338"/>
    <n v="0"/>
  </r>
  <r>
    <n v="92"/>
    <x v="4"/>
    <x v="3"/>
    <s v="地板"/>
    <n v="3000"/>
    <s v="实木地板"/>
    <n v="0"/>
    <n v="10"/>
    <s v="平"/>
    <n v="300"/>
    <n v="3000"/>
    <n v="3000"/>
    <n v="0"/>
    <s v="安信地板"/>
    <s v="橡木手刮复古、小麦色浅 510*125*18"/>
    <s v="国安居"/>
    <s v="胡林梅_x000a_18948220585"/>
    <s v="全包，包安装、地脚线、收边条"/>
  </r>
  <r>
    <n v="93"/>
    <x v="4"/>
    <x v="2"/>
    <s v="顶灯"/>
    <n v="100"/>
    <s v="吸顶灯"/>
    <n v="-4"/>
    <n v="1"/>
    <s v="个"/>
    <n v="96"/>
    <n v="96"/>
    <n v="96"/>
    <n v="0"/>
    <s v="飞利浦"/>
    <s v="恒祥17W方形"/>
    <s v="京东"/>
    <n v="20151205"/>
    <n v="0"/>
  </r>
  <r>
    <n v="94"/>
    <x v="4"/>
    <x v="4"/>
    <s v="床"/>
    <n v="500"/>
    <s v="利旧改造/床头柜"/>
    <n v="-301"/>
    <n v="1"/>
    <s v="个"/>
    <n v="199"/>
    <n v="199"/>
    <n v="199"/>
    <n v="0"/>
    <s v="宜家"/>
    <s v="软垫"/>
    <s v="宜家"/>
    <n v="20160429"/>
    <s v="特价处理"/>
  </r>
  <r>
    <n v="95"/>
    <x v="4"/>
    <x v="4"/>
    <s v="床"/>
    <n v="0"/>
    <s v="利旧改造/床头柜"/>
    <n v="39"/>
    <n v="1"/>
    <s v="个"/>
    <n v="39"/>
    <n v="39"/>
    <n v="39"/>
    <n v="0"/>
    <s v="宜家"/>
    <s v="拉克"/>
    <s v="宜家"/>
    <n v="20160429"/>
    <s v="拉克方桌"/>
  </r>
  <r>
    <n v="96"/>
    <x v="4"/>
    <x v="4"/>
    <s v="衣柜"/>
    <n v="2000"/>
    <s v="整体衣柜"/>
    <n v="1310"/>
    <n v="1"/>
    <s v="套"/>
    <n v="3310"/>
    <n v="3310"/>
    <n v="3310"/>
    <n v="0"/>
    <s v="宜家"/>
    <s v="帕克斯"/>
    <s v="宜家"/>
    <n v="20160429"/>
    <s v="次卧衣柜 宜家帕克思系列"/>
  </r>
  <r>
    <n v="97"/>
    <x v="4"/>
    <x v="6"/>
    <s v="空调"/>
    <n v="2200"/>
    <s v="1匹变频"/>
    <n v="199"/>
    <n v="1"/>
    <s v="台"/>
    <n v="2399"/>
    <n v="2399"/>
    <n v="2399"/>
    <n v="0"/>
    <s v="美的"/>
    <s v="变频"/>
    <s v="苏宁"/>
    <n v="20160925"/>
    <n v="0"/>
  </r>
  <r>
    <n v="98"/>
    <x v="4"/>
    <x v="5"/>
    <s v="窗帘"/>
    <n v="200"/>
    <s v="上拉式"/>
    <n v="-40"/>
    <n v="1"/>
    <s v="套"/>
    <n v="160"/>
    <n v="160"/>
    <n v="160"/>
    <n v="0"/>
    <s v="宜家"/>
    <s v="窗帘配件"/>
    <s v="宜家"/>
    <n v="20160430"/>
    <s v="挂杆等配件"/>
  </r>
  <r>
    <n v="99"/>
    <x v="4"/>
    <x v="5"/>
    <s v="窗帘"/>
    <n v="0"/>
    <s v="上拉式"/>
    <n v="92"/>
    <n v="1"/>
    <s v="套"/>
    <n v="0"/>
    <n v="92"/>
    <n v="92"/>
    <n v="0"/>
    <s v="淘宝"/>
    <n v="0"/>
    <s v="淘宝"/>
    <n v="0"/>
    <n v="0"/>
  </r>
  <r>
    <n v="100"/>
    <x v="5"/>
    <x v="3"/>
    <s v="房门"/>
    <n v="1000"/>
    <s v="烤漆门"/>
    <n v="50"/>
    <n v="1"/>
    <s v="扇"/>
    <n v="1150"/>
    <n v="1050"/>
    <n v="1050"/>
    <n v="0"/>
    <s v="什木坊"/>
    <s v="白色烤漆"/>
    <s v="国安居"/>
    <s v="朱友燕 _x000a_13420994338"/>
    <n v="0"/>
  </r>
  <r>
    <n v="101"/>
    <x v="5"/>
    <x v="3"/>
    <s v="地板"/>
    <n v="2400"/>
    <s v="实木地板"/>
    <n v="0"/>
    <n v="8"/>
    <s v="平"/>
    <n v="300"/>
    <n v="2400"/>
    <n v="2400"/>
    <n v="0"/>
    <s v="安信地板"/>
    <s v="橡木手刮复古、小麦色浅 510*125*18"/>
    <s v="国安居"/>
    <s v="胡林梅_x000a_18948220585"/>
    <s v="全包，包安装、地脚线、收边条"/>
  </r>
  <r>
    <n v="102"/>
    <x v="5"/>
    <x v="2"/>
    <s v="顶灯"/>
    <n v="100"/>
    <s v="吸顶灯"/>
    <n v="-4"/>
    <n v="1"/>
    <s v="个"/>
    <n v="96"/>
    <n v="96"/>
    <n v="96"/>
    <n v="0"/>
    <s v="飞利浦"/>
    <s v="恒祥17W方形"/>
    <s v="京东"/>
    <n v="20151205"/>
    <n v="0"/>
  </r>
  <r>
    <n v="103"/>
    <x v="5"/>
    <x v="6"/>
    <s v="空调"/>
    <n v="2200"/>
    <s v="1匹变频"/>
    <n v="-2200"/>
    <n v="0"/>
    <n v="0"/>
    <n v="0"/>
    <n v="0"/>
    <n v="0"/>
    <n v="0"/>
    <n v="0"/>
    <n v="0"/>
    <n v="0"/>
    <n v="0"/>
    <s v="谷歌送三菱一台空调"/>
  </r>
  <r>
    <n v="104"/>
    <x v="5"/>
    <x v="4"/>
    <s v="床"/>
    <n v="200"/>
    <s v="利旧改造/床头柜"/>
    <n v="-200"/>
    <n v="0"/>
    <n v="0"/>
    <n v="0"/>
    <n v="0"/>
    <n v="0"/>
    <n v="0"/>
    <n v="0"/>
    <n v="0"/>
    <n v="0"/>
    <n v="0"/>
    <n v="0"/>
  </r>
  <r>
    <n v="105"/>
    <x v="5"/>
    <x v="4"/>
    <s v="床"/>
    <n v="0"/>
    <s v="利旧改造/床头柜"/>
    <n v="39"/>
    <n v="1"/>
    <s v="个"/>
    <n v="39"/>
    <n v="39"/>
    <n v="39"/>
    <n v="0"/>
    <s v="宜家"/>
    <s v="拉克"/>
    <s v="宜家"/>
    <n v="20160429"/>
    <s v="拉克方桌"/>
  </r>
  <r>
    <n v="106"/>
    <x v="5"/>
    <x v="4"/>
    <s v="衣柜"/>
    <n v="0"/>
    <s v="整体衣柜"/>
    <n v="1708"/>
    <n v="1"/>
    <s v="套"/>
    <n v="1708"/>
    <n v="1708"/>
    <n v="1708"/>
    <n v="0"/>
    <s v="宜家"/>
    <s v="斯多瓦"/>
    <s v="宜家"/>
    <n v="20160429"/>
    <s v="儿童房 衣柜 宜家 斯多瓦系列"/>
  </r>
  <r>
    <n v="107"/>
    <x v="5"/>
    <x v="5"/>
    <s v="窗帘"/>
    <n v="200"/>
    <s v="上拉式"/>
    <n v="99"/>
    <n v="1"/>
    <s v="套"/>
    <n v="299"/>
    <n v="299"/>
    <n v="299"/>
    <n v="0"/>
    <s v="宜家"/>
    <n v="0"/>
    <s v="宜家"/>
    <n v="0"/>
    <n v="0"/>
  </r>
  <r>
    <n v="108"/>
    <x v="6"/>
    <x v="3"/>
    <s v="地板"/>
    <n v="1800"/>
    <s v="实木地板"/>
    <n v="0"/>
    <n v="6"/>
    <s v="平"/>
    <n v="300"/>
    <n v="1800"/>
    <n v="1800"/>
    <n v="0"/>
    <s v="安信地板"/>
    <s v="橡木手刮复古、小麦色浅 510*125*18"/>
    <s v="国安居"/>
    <s v="胡林梅_x000a_18948220585"/>
    <s v="全包，包安装、地脚线、收边条"/>
  </r>
  <r>
    <n v="109"/>
    <x v="6"/>
    <x v="4"/>
    <s v="书柜"/>
    <n v="2000"/>
    <s v="定制书架"/>
    <n v="395"/>
    <n v="1"/>
    <s v="套"/>
    <n v="2395"/>
    <n v="2395"/>
    <n v="2395"/>
    <n v="0"/>
    <s v="宜家"/>
    <s v="毕利"/>
    <s v="宜家"/>
    <n v="20160429"/>
    <s v="书房书架 宜家 毕利 5*40cm"/>
  </r>
  <r>
    <n v="110"/>
    <x v="6"/>
    <x v="4"/>
    <s v="书柜"/>
    <n v="0"/>
    <s v="定制书架"/>
    <n v="999"/>
    <n v="1"/>
    <s v="个"/>
    <n v="999"/>
    <n v="999"/>
    <n v="999"/>
    <n v="0"/>
    <s v="宜家"/>
    <s v="落地钟"/>
    <s v="宜家"/>
    <s v="深圳宜家"/>
    <s v="黑色落地钟书架"/>
  </r>
  <r>
    <n v="111"/>
    <x v="6"/>
    <x v="4"/>
    <s v="隔断矮柜"/>
    <n v="1500"/>
    <s v="定制矮柜"/>
    <n v="500"/>
    <n v="1"/>
    <s v="套"/>
    <n v="2000"/>
    <n v="2000"/>
    <n v="2000"/>
    <n v="0"/>
    <s v="箭牌衣柜"/>
    <s v="定制"/>
    <s v="国安居"/>
    <s v="-"/>
    <s v="定制衣柜 共7400 差800  箭牌衣柜"/>
  </r>
  <r>
    <n v="112"/>
    <x v="6"/>
    <x v="4"/>
    <s v="书桌"/>
    <n v="1000"/>
    <s v="宜家/淘宝原木"/>
    <n v="-642"/>
    <n v="1"/>
    <s v="个"/>
    <n v="358"/>
    <n v="358"/>
    <n v="358"/>
    <n v="0"/>
    <s v="宜家"/>
    <s v="贝肯特"/>
    <s v="宜家"/>
    <s v="深圳宜家"/>
    <s v="样品处理  贝肯特 灰色 160*80"/>
  </r>
  <r>
    <n v="113"/>
    <x v="6"/>
    <x v="4"/>
    <s v="办公椅"/>
    <n v="0"/>
    <s v="宜家/网购"/>
    <n v="949"/>
    <n v="1"/>
    <s v="把"/>
    <n v="949"/>
    <n v="949"/>
    <n v="949"/>
    <n v="0"/>
    <s v="宜家"/>
    <s v="马库斯"/>
    <s v="宜家"/>
    <n v="20160429"/>
    <s v="电脑椅 宜家 马库斯"/>
  </r>
  <r>
    <n v="114"/>
    <x v="6"/>
    <x v="4"/>
    <s v="古筝挂钩"/>
    <n v="50"/>
    <s v="古筝挂钩"/>
    <n v="-50"/>
    <n v="0"/>
    <n v="0"/>
    <n v="0"/>
    <n v="0"/>
    <n v="0"/>
    <n v="0"/>
    <n v="0"/>
    <n v="0"/>
    <n v="0"/>
    <n v="0"/>
    <n v="0"/>
  </r>
  <r>
    <n v="115"/>
    <x v="6"/>
    <x v="6"/>
    <s v="苹果电脑/组装电脑"/>
    <n v="0"/>
    <s v="两块显示屏，高配"/>
    <n v="0"/>
    <n v="0"/>
    <n v="0"/>
    <n v="0"/>
    <n v="0"/>
    <n v="0"/>
    <n v="0"/>
    <n v="0"/>
    <n v="0"/>
    <n v="0"/>
    <n v="0"/>
    <n v="0"/>
  </r>
  <r>
    <n v="116"/>
    <x v="6"/>
    <x v="6"/>
    <s v="音响"/>
    <n v="0"/>
    <n v="0"/>
    <n v="0"/>
    <n v="0"/>
    <n v="0"/>
    <n v="0"/>
    <n v="0"/>
    <n v="0"/>
    <n v="0"/>
    <n v="0"/>
    <n v="0"/>
    <n v="0"/>
    <n v="0"/>
    <n v="0"/>
  </r>
  <r>
    <n v="117"/>
    <x v="6"/>
    <x v="6"/>
    <s v="路由器等"/>
    <n v="0"/>
    <s v="美国网件"/>
    <n v="0"/>
    <n v="0"/>
    <n v="0"/>
    <n v="0"/>
    <n v="0"/>
    <n v="0"/>
    <n v="0"/>
    <n v="0"/>
    <n v="0"/>
    <n v="0"/>
    <n v="0"/>
    <n v="0"/>
  </r>
  <r>
    <n v="118"/>
    <x v="6"/>
    <x v="2"/>
    <s v="吸顶灯"/>
    <n v="150"/>
    <s v="吸顶灯"/>
    <n v="-12"/>
    <n v="1"/>
    <s v="个"/>
    <n v="138"/>
    <n v="138"/>
    <n v="138"/>
    <n v="0"/>
    <s v="松下"/>
    <s v="HHLAZ1532"/>
    <s v="京东"/>
    <n v="20160107"/>
    <s v="-"/>
  </r>
  <r>
    <n v="119"/>
    <x v="6"/>
    <x v="2"/>
    <s v="射灯"/>
    <n v="300"/>
    <s v="宜家"/>
    <n v="-130.5"/>
    <n v="2"/>
    <s v="套"/>
    <n v="84.75"/>
    <n v="169.5"/>
    <n v="169.5"/>
    <n v="0"/>
    <s v="宜家"/>
    <s v="宜家"/>
    <s v="宜家"/>
    <n v="20160429"/>
    <s v="3头吸顶灯和灯泡"/>
  </r>
  <r>
    <n v="120"/>
    <x v="6"/>
    <x v="5"/>
    <s v="小饰品"/>
    <n v="0"/>
    <s v="饰品"/>
    <n v="78.7"/>
    <n v="1"/>
    <s v="个"/>
    <n v="78.7"/>
    <n v="78.7"/>
    <n v="78.7"/>
    <n v="0"/>
    <s v="宜家"/>
    <s v="小木马 闹钟"/>
    <s v="宜家"/>
    <n v="20151220"/>
    <n v="0"/>
  </r>
  <r>
    <n v="121"/>
    <x v="6"/>
    <x v="5"/>
    <s v="地毯"/>
    <n v="0"/>
    <s v="地毯"/>
    <n v="79"/>
    <n v="1"/>
    <s v="个"/>
    <n v="79"/>
    <n v="79"/>
    <n v="79"/>
    <n v="0"/>
    <s v="宜家"/>
    <n v="0"/>
    <s v="宜家"/>
    <n v="20161007"/>
    <n v="0"/>
  </r>
  <r>
    <n v="122"/>
    <x v="6"/>
    <x v="5"/>
    <s v="办公收纳"/>
    <n v="0"/>
    <s v="宜家收纳"/>
    <n v="89"/>
    <n v="1"/>
    <s v="个"/>
    <n v="89"/>
    <n v="89"/>
    <n v="89"/>
    <n v="0"/>
    <s v="宜家"/>
    <s v="书桌垫"/>
    <s v="宜家"/>
    <n v="20160429"/>
    <s v="特价处理"/>
  </r>
  <r>
    <n v="123"/>
    <x v="6"/>
    <x v="5"/>
    <s v="办公收纳"/>
    <n v="0"/>
    <s v="笔记本支架"/>
    <n v="118"/>
    <n v="1"/>
    <s v="个"/>
    <n v="118"/>
    <n v="118"/>
    <n v="118"/>
    <n v="0"/>
    <n v="0"/>
    <n v="0"/>
    <s v="淘宝"/>
    <n v="0"/>
    <n v="0"/>
  </r>
  <r>
    <n v="124"/>
    <x v="6"/>
    <x v="2"/>
    <s v="台灯"/>
    <n v="0"/>
    <s v="无线充电"/>
    <n v="299"/>
    <n v="1"/>
    <s v="个"/>
    <n v="499"/>
    <n v="299"/>
    <n v="299"/>
    <n v="0"/>
    <s v="宜家"/>
    <s v="台灯"/>
    <s v="宜家"/>
    <n v="20160629"/>
    <s v="无线充电台灯 IF大奖"/>
  </r>
  <r>
    <n v="125"/>
    <x v="7"/>
    <x v="3"/>
    <s v="瓷砖"/>
    <n v="1500"/>
    <s v="设计灰色简洁格调"/>
    <n v="-131.01999999999998"/>
    <n v="20"/>
    <s v="平米"/>
    <n v="70"/>
    <n v="1368.98"/>
    <n v="1368.98"/>
    <n v="0"/>
    <s v="蒙娜丽莎"/>
    <s v="大厨系列"/>
    <s v="淘宝"/>
    <n v="0"/>
    <s v="厨房地砖和墙砖  主卫腰线  淘宝购入  物流费到付。风格偏离"/>
  </r>
  <r>
    <n v="126"/>
    <x v="7"/>
    <x v="3"/>
    <s v="瓷砖"/>
    <n v="0"/>
    <n v="0"/>
    <n v="160"/>
    <s v="-"/>
    <s v="-"/>
    <s v="-"/>
    <n v="160"/>
    <n v="160"/>
    <n v="0"/>
    <n v="0"/>
    <n v="0"/>
    <n v="0"/>
    <n v="0"/>
    <s v="物流费用"/>
  </r>
  <r>
    <n v="127"/>
    <x v="7"/>
    <x v="3"/>
    <s v="吊顶"/>
    <n v="700"/>
    <s v="便宜就好"/>
    <n v="250"/>
    <n v="4"/>
    <s v="平"/>
    <n v="138"/>
    <n v="950"/>
    <n v="950"/>
    <n v="0"/>
    <s v="法狮龙"/>
    <s v="-"/>
    <s v="商店"/>
    <s v="-"/>
    <s v="138元每平 收边条30元米"/>
  </r>
  <r>
    <n v="128"/>
    <x v="7"/>
    <x v="3"/>
    <s v="房门"/>
    <n v="1300"/>
    <s v="铝合金门"/>
    <n v="30"/>
    <n v="1"/>
    <s v="扇"/>
    <n v="1330"/>
    <n v="1330"/>
    <n v="1330"/>
    <n v="0"/>
    <s v="时代辉业"/>
    <s v="2200*800"/>
    <s v="国安居"/>
    <s v="朱友燕 _x000a_13420994338"/>
    <n v="0"/>
  </r>
  <r>
    <n v="129"/>
    <x v="7"/>
    <x v="3"/>
    <s v="整体橱柜"/>
    <n v="5000"/>
    <s v="宜家柜体"/>
    <n v="-131.30000000000018"/>
    <n v="1"/>
    <s v="套"/>
    <n v="4868.7"/>
    <n v="4868.7"/>
    <n v="4868.7"/>
    <n v="0"/>
    <s v="宜家"/>
    <s v="米多橱柜"/>
    <s v="宜家"/>
    <n v="20160305"/>
    <s v="橱柜底柜/维丁格白色面板/80+20+88+80"/>
  </r>
  <r>
    <n v="130"/>
    <x v="7"/>
    <x v="3"/>
    <s v="整体橱柜"/>
    <n v="0"/>
    <s v="宜家柜体"/>
    <n v="-78"/>
    <n v="1"/>
    <s v="套"/>
    <n v="78"/>
    <n v="-78"/>
    <n v="-78"/>
    <n v="0"/>
    <s v="宜家"/>
    <s v="米多橱柜"/>
    <s v="宜家"/>
    <s v="-"/>
    <s v="防潮垫退货"/>
  </r>
  <r>
    <n v="131"/>
    <x v="7"/>
    <x v="3"/>
    <s v="整体橱柜"/>
    <n v="0"/>
    <s v="本地石英石台面"/>
    <n v="1593"/>
    <n v="3.2"/>
    <s v="米"/>
    <n v="450"/>
    <n v="1593"/>
    <n v="1593"/>
    <n v="0"/>
    <s v="万顺达石业"/>
    <s v="定制"/>
    <s v="惠阳"/>
    <n v="20160425"/>
    <s v="橱柜台面及电视柜 20160823"/>
  </r>
  <r>
    <n v="132"/>
    <x v="7"/>
    <x v="3"/>
    <s v="配件（橱柜配套增）"/>
    <n v="1500"/>
    <s v="挂杆、壁柜"/>
    <n v="-1300"/>
    <n v="2"/>
    <s v="个"/>
    <n v="100"/>
    <n v="200"/>
    <n v="200"/>
    <n v="0"/>
    <s v="宜家"/>
    <s v="格兰代"/>
    <s v="宜家"/>
    <n v="20151220"/>
    <s v="80cm不锈钢置物架"/>
  </r>
  <r>
    <n v="133"/>
    <x v="7"/>
    <x v="3"/>
    <s v="配件（橱柜配套增）"/>
    <n v="0"/>
    <s v="挂杆、壁柜"/>
    <n v="198"/>
    <n v="2"/>
    <s v="个"/>
    <n v="99"/>
    <n v="198"/>
    <n v="198"/>
    <n v="0"/>
    <s v="宜家"/>
    <s v="格兰代"/>
    <s v="宜家"/>
    <n v="20160210"/>
    <s v="80cm不锈钢置物架"/>
  </r>
  <r>
    <n v="134"/>
    <x v="7"/>
    <x v="3"/>
    <s v="配件（橱柜配套增）"/>
    <n v="0"/>
    <s v="挂杆、壁柜"/>
    <n v="504.8"/>
    <s v="-"/>
    <s v="-"/>
    <s v="-"/>
    <n v="504.8"/>
    <n v="504.8"/>
    <n v="0"/>
    <s v="宜家"/>
    <s v="格兰代"/>
    <s v="宜家"/>
    <n v="20160305"/>
    <s v="80和120cm搁板各一、挂杆、磁性刀架、锅盖架等"/>
  </r>
  <r>
    <n v="135"/>
    <x v="7"/>
    <x v="3"/>
    <s v="层板架"/>
    <n v="300"/>
    <s v="宜家挂条式"/>
    <n v="0"/>
    <n v="1"/>
    <s v="套"/>
    <n v="300"/>
    <n v="300"/>
    <n v="300"/>
    <n v="0"/>
    <s v="宜家"/>
    <s v="艾格特"/>
    <s v="宜家"/>
    <n v="20160429"/>
    <s v="厨房壁架 艾格特"/>
  </r>
  <r>
    <n v="136"/>
    <x v="7"/>
    <x v="0"/>
    <s v="橱柜、水槽、热水器管道安装"/>
    <n v="0"/>
    <s v="DIY安装"/>
    <n v="0"/>
    <n v="0"/>
    <n v="0"/>
    <n v="0"/>
    <n v="0"/>
    <n v="0"/>
    <n v="0"/>
    <n v="0"/>
    <n v="0"/>
    <n v="0"/>
    <n v="0"/>
    <n v="0"/>
  </r>
  <r>
    <n v="137"/>
    <x v="7"/>
    <x v="5"/>
    <s v="锅碗瓢勺"/>
    <n v="0"/>
    <s v="张大妈择机购入"/>
    <n v="197"/>
    <s v="-"/>
    <s v="-"/>
    <s v="-"/>
    <n v="197"/>
    <n v="197"/>
    <n v="0"/>
    <s v="宜家"/>
    <s v="-"/>
    <s v="宜家"/>
    <n v="20160429"/>
    <s v="酒杯 厨房餐具等 宜家"/>
  </r>
  <r>
    <n v="138"/>
    <x v="7"/>
    <x v="5"/>
    <s v="锅碗瓢勺"/>
    <n v="0"/>
    <n v="0"/>
    <n v="228"/>
    <s v="-"/>
    <s v="-"/>
    <s v="-"/>
    <n v="228"/>
    <n v="228"/>
    <n v="0"/>
    <s v="宜家"/>
    <s v="-"/>
    <s v="宜家"/>
    <n v="20161007"/>
    <s v="宜家 米桶59 三个储物盒60 碗 浴帘等"/>
  </r>
  <r>
    <n v="139"/>
    <x v="7"/>
    <x v="5"/>
    <s v="刀具及其他"/>
    <n v="0"/>
    <s v="油瓶等"/>
    <n v="60"/>
    <n v="2"/>
    <s v="个"/>
    <n v="0"/>
    <n v="60"/>
    <n v="60"/>
    <n v="0"/>
    <s v="宜家"/>
    <s v="-"/>
    <s v="宜家"/>
    <n v="20161203"/>
    <s v="油瓶 橱柜收纳凳"/>
  </r>
  <r>
    <n v="140"/>
    <x v="7"/>
    <x v="5"/>
    <s v="刀具及其他"/>
    <n v="0"/>
    <s v="利旧"/>
    <n v="218"/>
    <n v="2"/>
    <s v="个"/>
    <n v="0"/>
    <n v="218"/>
    <n v="218"/>
    <n v="0"/>
    <s v="宜家"/>
    <s v="-"/>
    <s v="宜家"/>
    <n v="20160629"/>
    <s v="餐盘虑架129 不锈钢虑架89"/>
  </r>
  <r>
    <n v="141"/>
    <x v="7"/>
    <x v="5"/>
    <s v="厨房收纳"/>
    <n v="300"/>
    <s v="收纳"/>
    <n v="-195.3"/>
    <n v="10"/>
    <s v="个"/>
    <n v="100"/>
    <n v="104.7"/>
    <n v="104.7"/>
    <n v="0"/>
    <s v="宜家"/>
    <s v="瓦瑞拉盒子"/>
    <s v="宜家"/>
    <n v="20151107"/>
    <s v="4大5小收纳盒"/>
  </r>
  <r>
    <n v="142"/>
    <x v="7"/>
    <x v="5"/>
    <s v="厨房收纳"/>
    <n v="0"/>
    <s v="收纳"/>
    <n v="49.5"/>
    <n v="5"/>
    <s v="个"/>
    <n v="9.9"/>
    <n v="49.5"/>
    <n v="49.5"/>
    <n v="0"/>
    <s v="宜家"/>
    <s v="瓦瑞拉盒子"/>
    <s v="宜家"/>
    <n v="20160210"/>
    <s v="5大"/>
  </r>
  <r>
    <n v="143"/>
    <x v="7"/>
    <x v="3"/>
    <s v="水槽"/>
    <n v="800"/>
    <s v="品牌水槽"/>
    <n v="-40"/>
    <n v="1"/>
    <s v="套"/>
    <n v="760"/>
    <n v="760"/>
    <n v="760"/>
    <n v="0"/>
    <s v="摩恩"/>
    <s v="22026SL+70211+7014 "/>
    <s v="京东"/>
    <n v="20151210"/>
    <s v="含龙头"/>
  </r>
  <r>
    <n v="144"/>
    <x v="7"/>
    <x v="6"/>
    <s v="抽油烟机、燃气灶"/>
    <n v="2000"/>
    <s v="神价格买入"/>
    <n v="-50"/>
    <n v="1"/>
    <s v="套"/>
    <n v="1950"/>
    <n v="1950"/>
    <n v="1950"/>
    <n v="0"/>
    <s v="老板"/>
    <s v="63Q3+9B19"/>
    <s v="京东"/>
    <n v="20151113"/>
    <s v="老板 油烟机 燃气灶套装 神价格  赠豆浆机 套刀"/>
  </r>
  <r>
    <n v="145"/>
    <x v="7"/>
    <x v="6"/>
    <s v="抽油烟机、燃气灶"/>
    <n v="0"/>
    <s v="安装费"/>
    <n v="230"/>
    <n v="1"/>
    <s v="套"/>
    <n v="230"/>
    <n v="230"/>
    <n v="230"/>
    <n v="0"/>
    <s v="老板"/>
    <s v="63Q3+9B19"/>
    <s v="京东"/>
    <n v="0"/>
    <s v="路程费50开口80止逆阀100"/>
  </r>
  <r>
    <n v="146"/>
    <x v="7"/>
    <x v="6"/>
    <s v="洗碗机"/>
    <n v="2500"/>
    <s v="可58同城淘入"/>
    <n v="-2500"/>
    <n v="0"/>
    <n v="0"/>
    <n v="0"/>
    <n v="0"/>
    <n v="0"/>
    <n v="0"/>
    <n v="0"/>
    <n v="0"/>
    <n v="0"/>
    <n v="0"/>
    <s v="没空间了，"/>
  </r>
  <r>
    <n v="147"/>
    <x v="7"/>
    <x v="2"/>
    <s v="灯"/>
    <n v="130"/>
    <s v="集成吊顶灯"/>
    <n v="-2"/>
    <n v="1"/>
    <s v="个"/>
    <n v="128"/>
    <n v="128"/>
    <n v="128"/>
    <n v="0"/>
    <s v="松下"/>
    <s v="-"/>
    <s v="亚马逊"/>
    <n v="20151207"/>
    <n v="0"/>
  </r>
  <r>
    <n v="148"/>
    <x v="7"/>
    <x v="2"/>
    <s v="灯"/>
    <n v="50"/>
    <s v="台面灯"/>
    <n v="-1"/>
    <n v="1"/>
    <s v="个"/>
    <n v="49"/>
    <n v="49"/>
    <n v="49"/>
    <n v="0"/>
    <s v="宜家"/>
    <s v="-"/>
    <s v="宜家"/>
    <n v="20160429"/>
    <s v="特价"/>
  </r>
  <r>
    <n v="149"/>
    <x v="7"/>
    <x v="3"/>
    <s v="铝合金封窗"/>
    <n v="1500"/>
    <s v="铝合金封窗"/>
    <n v="-250"/>
    <n v="6"/>
    <s v="平"/>
    <n v="210"/>
    <n v="1250"/>
    <n v="1250"/>
    <n v="0"/>
    <s v="-"/>
    <s v="推拉式 1.2厚_x000a_铝材 5个玻璃"/>
    <s v="华南建材城"/>
    <s v="李胜沿 _x000a_13829981436"/>
    <n v="0"/>
  </r>
  <r>
    <n v="150"/>
    <x v="7"/>
    <x v="4"/>
    <s v="小推车"/>
    <n v="300"/>
    <s v="宜家 "/>
    <n v="-51"/>
    <n v="1"/>
    <s v="个"/>
    <n v="299"/>
    <n v="249"/>
    <n v="249"/>
    <n v="0"/>
    <s v="宜家"/>
    <s v="宜家"/>
    <s v="宜家"/>
    <s v="深圳宜家"/>
    <s v="8折促销"/>
  </r>
  <r>
    <n v="151"/>
    <x v="7"/>
    <x v="5"/>
    <s v="厨房饰品"/>
    <n v="0"/>
    <s v="小绿植等"/>
    <n v="0"/>
    <n v="0"/>
    <n v="0"/>
    <n v="0"/>
    <n v="0"/>
    <n v="0"/>
    <n v="0"/>
    <n v="0"/>
    <n v="0"/>
    <n v="0"/>
    <n v="0"/>
    <n v="0"/>
  </r>
  <r>
    <n v="152"/>
    <x v="7"/>
    <x v="0"/>
    <s v="燃气安装"/>
    <n v="0"/>
    <s v="燃气改管"/>
    <n v="659"/>
    <n v="1"/>
    <s v="次"/>
    <n v="659"/>
    <n v="659"/>
    <n v="659"/>
    <n v="0"/>
    <s v="华润"/>
    <s v="-"/>
    <s v="-"/>
    <s v="-"/>
    <s v="燃气改管线"/>
  </r>
  <r>
    <n v="153"/>
    <x v="8"/>
    <x v="3"/>
    <s v="黑色不锈钢镜"/>
    <n v="400"/>
    <s v="吊梁处理"/>
    <n v="-400"/>
    <n v="0"/>
    <n v="0"/>
    <n v="0"/>
    <n v="0"/>
    <n v="0"/>
    <n v="0"/>
    <n v="0"/>
    <n v="0"/>
    <n v="0"/>
    <n v="0"/>
    <n v="0"/>
  </r>
  <r>
    <n v="154"/>
    <x v="8"/>
    <x v="6"/>
    <s v="冰箱"/>
    <n v="0"/>
    <s v="双开门"/>
    <n v="3199"/>
    <n v="1"/>
    <s v="个"/>
    <n v="3199"/>
    <n v="3199"/>
    <n v="3199"/>
    <n v="0"/>
    <s v="三星"/>
    <s v="双开门"/>
    <s v="京东"/>
    <n v="0"/>
    <n v="0"/>
  </r>
  <r>
    <n v="155"/>
    <x v="8"/>
    <x v="6"/>
    <s v="微波炉/烤箱"/>
    <n v="0"/>
    <s v="张大妈择机购入"/>
    <n v="0"/>
    <n v="0"/>
    <n v="0"/>
    <n v="0"/>
    <n v="0"/>
    <n v="0"/>
    <n v="0"/>
    <n v="0"/>
    <n v="0"/>
    <n v="0"/>
    <n v="0"/>
    <n v="0"/>
  </r>
  <r>
    <n v="156"/>
    <x v="8"/>
    <x v="2"/>
    <s v="壁灯或吊灯"/>
    <n v="300"/>
    <s v="宜家/淘宝"/>
    <n v="-122"/>
    <n v="2"/>
    <s v="盏"/>
    <n v="89"/>
    <n v="178"/>
    <n v="178"/>
    <n v="0"/>
    <s v="宜家"/>
    <s v="吊灯"/>
    <s v="宜家"/>
    <s v="深圳宜家"/>
    <s v="餐厅吊灯 宜家 两盏"/>
  </r>
  <r>
    <n v="157"/>
    <x v="8"/>
    <x v="4"/>
    <s v="餐桌"/>
    <n v="1500"/>
    <s v="宜家/曲美/淘宝原木"/>
    <n v="999"/>
    <n v="1"/>
    <s v="套"/>
    <n v="2499"/>
    <n v="2499"/>
    <n v="2499"/>
    <n v="0"/>
    <s v="宜家"/>
    <s v="欧皮"/>
    <s v="宜家"/>
    <n v="20160305"/>
    <s v="欧皮桌面1000+维萨诺桌架1499"/>
  </r>
  <r>
    <n v="158"/>
    <x v="8"/>
    <x v="4"/>
    <s v="餐椅"/>
    <n v="1200"/>
    <s v="6张椅子"/>
    <n v="-4"/>
    <n v="4"/>
    <s v="把"/>
    <n v="299"/>
    <n v="1196"/>
    <n v="1196"/>
    <n v="0"/>
    <s v="宜家"/>
    <s v="诺纳斯"/>
    <s v="宜家"/>
    <n v="20160429"/>
    <s v="餐厅餐椅 宜家诺纳斯4把"/>
  </r>
  <r>
    <n v="159"/>
    <x v="8"/>
    <x v="4"/>
    <s v="高脚餐椅"/>
    <n v="0"/>
    <s v="儿童高脚餐椅"/>
    <n v="0"/>
    <n v="0"/>
    <n v="0"/>
    <n v="0"/>
    <n v="0"/>
    <n v="0"/>
    <n v="0"/>
    <n v="0"/>
    <n v="0"/>
    <n v="0"/>
    <n v="0"/>
    <n v="0"/>
  </r>
  <r>
    <n v="160"/>
    <x v="8"/>
    <x v="4"/>
    <s v="搁架"/>
    <n v="600"/>
    <s v="靠墙搁架或柜子"/>
    <n v="-431"/>
    <n v="2"/>
    <s v="个"/>
    <n v="85"/>
    <n v="169"/>
    <n v="169"/>
    <n v="0"/>
    <s v="宜家"/>
    <s v="-"/>
    <s v="宜家"/>
    <n v="20160429"/>
    <s v="微波炉支架 2"/>
  </r>
  <r>
    <n v="161"/>
    <x v="8"/>
    <x v="5"/>
    <s v="黑板墙"/>
    <n v="0"/>
    <s v="黑板墙饰品"/>
    <n v="178"/>
    <n v="1"/>
    <s v="桶"/>
    <n v="178"/>
    <n v="178"/>
    <n v="178"/>
    <n v="0"/>
    <s v="淘宝"/>
    <s v="黑板漆"/>
    <s v="淘宝"/>
    <n v="0"/>
    <n v="0"/>
  </r>
  <r>
    <n v="162"/>
    <x v="8"/>
    <x v="5"/>
    <s v="软木"/>
    <n v="100"/>
    <s v="黑板墙软木"/>
    <n v="-100"/>
    <n v="0"/>
    <n v="0"/>
    <n v="0"/>
    <n v="0"/>
    <n v="0"/>
    <n v="0"/>
    <n v="0"/>
    <n v="0"/>
    <n v="0"/>
    <n v="0"/>
    <n v="0"/>
  </r>
  <r>
    <n v="163"/>
    <x v="8"/>
    <x v="5"/>
    <s v="餐桌饰品"/>
    <n v="0"/>
    <s v="桌垫或插花"/>
    <n v="165.1"/>
    <n v="9"/>
    <s v="个"/>
    <n v="20"/>
    <n v="165.1"/>
    <n v="165.1"/>
    <n v="0"/>
    <s v="宜家"/>
    <s v="宜家"/>
    <s v="宜家"/>
    <s v="深圳宜家"/>
    <s v="餐盘垫 9个 宜家"/>
  </r>
  <r>
    <n v="164"/>
    <x v="8"/>
    <x v="5"/>
    <s v="餐具"/>
    <n v="0"/>
    <s v="餐具"/>
    <n v="149"/>
    <n v="1"/>
    <s v="套"/>
    <n v="149"/>
    <n v="149"/>
    <n v="149"/>
    <n v="0"/>
    <s v="宜家"/>
    <s v="宜家"/>
    <s v="宜家"/>
    <s v="深圳宜家"/>
    <s v="套碗 18件  宜家 蓝色 "/>
  </r>
  <r>
    <n v="165"/>
    <x v="8"/>
    <x v="5"/>
    <s v="餐具"/>
    <n v="0"/>
    <s v="餐具"/>
    <n v="79"/>
    <n v="1"/>
    <s v="套"/>
    <n v="79"/>
    <n v="79"/>
    <n v="79"/>
    <n v="0"/>
    <s v="宜家"/>
    <s v="宜家"/>
    <s v="宜家"/>
    <s v="深圳宜家"/>
    <s v="白色上菜架 两层"/>
  </r>
  <r>
    <n v="166"/>
    <x v="9"/>
    <x v="3"/>
    <s v="瓷砖"/>
    <n v="1400"/>
    <s v="黑色，深灰色"/>
    <n v="-106"/>
    <n v="160"/>
    <s v="块"/>
    <n v="8"/>
    <n v="1294"/>
    <n v="1294"/>
    <n v="0"/>
    <s v="长安"/>
    <s v="34821 黑白 300*450"/>
    <s v="国安居"/>
    <s v="0752-3356373"/>
    <n v="0"/>
  </r>
  <r>
    <n v="167"/>
    <x v="9"/>
    <x v="3"/>
    <s v="吊顶"/>
    <n v="700"/>
    <s v="便宜就好"/>
    <n v="200"/>
    <n v="4"/>
    <s v="平"/>
    <n v="138"/>
    <n v="900"/>
    <n v="900"/>
    <n v="0"/>
    <s v="法狮龙"/>
    <n v="0"/>
    <s v="商店"/>
    <n v="0"/>
    <n v="0"/>
  </r>
  <r>
    <n v="168"/>
    <x v="9"/>
    <x v="3"/>
    <s v="门"/>
    <n v="1000"/>
    <s v="玻璃门"/>
    <n v="300"/>
    <n v="1"/>
    <s v="套"/>
    <n v="1300"/>
    <n v="1300"/>
    <n v="1300"/>
    <n v="0"/>
    <s v="-"/>
    <s v="-"/>
    <s v="华南建材城"/>
    <s v="李胜沿 _x000a_13829981436"/>
    <s v="平米计算"/>
  </r>
  <r>
    <n v="169"/>
    <x v="9"/>
    <x v="3"/>
    <s v="淋浴区隔断"/>
    <n v="200"/>
    <s v="浴帘"/>
    <n v="-187.2"/>
    <n v="1"/>
    <s v="个"/>
    <n v="12.8"/>
    <n v="12.8"/>
    <n v="12.8"/>
    <n v="0"/>
    <n v="0"/>
    <n v="0"/>
    <n v="0"/>
    <n v="0"/>
    <n v="0"/>
  </r>
  <r>
    <n v="170"/>
    <x v="9"/>
    <x v="3"/>
    <s v="挡水条"/>
    <n v="200"/>
    <s v="大理石基"/>
    <n v="-80"/>
    <n v="1.87"/>
    <s v="米"/>
    <n v="70"/>
    <n v="120"/>
    <n v="120"/>
    <n v="0"/>
    <s v="黑金花"/>
    <s v="定制"/>
    <s v="代购"/>
    <s v="李叔金"/>
    <n v="0"/>
  </r>
  <r>
    <n v="171"/>
    <x v="9"/>
    <x v="3"/>
    <s v="浴缸"/>
    <n v="2500"/>
    <s v="整体浴缸"/>
    <n v="-2500"/>
    <n v="0"/>
    <n v="0"/>
    <n v="0"/>
    <n v="0"/>
    <n v="0"/>
    <n v="0"/>
    <n v="0"/>
    <n v="0"/>
    <n v="0"/>
    <n v="0"/>
    <n v="0"/>
  </r>
  <r>
    <n v="172"/>
    <x v="9"/>
    <x v="3"/>
    <s v="花洒"/>
    <n v="1400"/>
    <s v="品牌"/>
    <n v="-1"/>
    <n v="1"/>
    <s v="套"/>
    <n v="1399"/>
    <n v="1399"/>
    <n v="1399"/>
    <n v="0"/>
    <s v="高仪"/>
    <n v="27389000"/>
    <s v="亚马逊"/>
    <n v="20151202"/>
    <n v="0"/>
  </r>
  <r>
    <n v="173"/>
    <x v="9"/>
    <x v="3"/>
    <s v="马桶"/>
    <n v="1700"/>
    <s v="品牌马桶"/>
    <n v="-31"/>
    <n v="1"/>
    <s v="个"/>
    <n v="1669"/>
    <n v="1669"/>
    <n v="1669"/>
    <n v="0"/>
    <s v="九牧"/>
    <n v="11113"/>
    <s v="九牧商店"/>
    <s v="余小姐 _x000a_0752-5566148"/>
    <n v="0"/>
  </r>
  <r>
    <n v="174"/>
    <x v="9"/>
    <x v="3"/>
    <s v="整体台盆柜"/>
    <n v="2300"/>
    <s v="宜家"/>
    <n v="-16"/>
    <n v="1"/>
    <s v="套"/>
    <n v="2284"/>
    <n v="2284"/>
    <n v="2284"/>
    <n v="0"/>
    <s v="宜家"/>
    <s v="古德莫"/>
    <s v="宜家"/>
    <s v="深圳宜家"/>
    <s v="高光天蓝色柜体淘宝代购1390，洗脸池盆595，支腿两个100，圆镜199"/>
  </r>
  <r>
    <n v="175"/>
    <x v="9"/>
    <x v="3"/>
    <s v="水龙头"/>
    <n v="200"/>
    <s v="网购"/>
    <n v="-107"/>
    <n v="1"/>
    <s v="套"/>
    <n v="93"/>
    <n v="93"/>
    <n v="93"/>
    <n v="0"/>
    <s v="贝乐"/>
    <s v="-"/>
    <s v="京东"/>
    <n v="20160329"/>
    <s v="贝乐卫浴  水龙头"/>
  </r>
  <r>
    <n v="176"/>
    <x v="9"/>
    <x v="3"/>
    <s v="挂件"/>
    <n v="300"/>
    <s v="五金挂件/宜家"/>
    <n v="-232.1"/>
    <n v="1"/>
    <s v="套"/>
    <n v="67.900000000000006"/>
    <n v="67.900000000000006"/>
    <n v="67.900000000000006"/>
    <n v="0"/>
    <s v="宜家"/>
    <s v="毛巾架"/>
    <s v="宜家"/>
    <n v="20160430"/>
    <s v="凯伦德"/>
  </r>
  <r>
    <n v="177"/>
    <x v="9"/>
    <x v="3"/>
    <s v="挂件"/>
    <n v="0"/>
    <s v="五金挂件/宜家"/>
    <n v="82.7"/>
    <s v="-"/>
    <s v="套"/>
    <s v="-"/>
    <n v="82.7"/>
    <n v="82.7"/>
    <n v="0"/>
    <s v="宜家"/>
    <s v="格兰代"/>
    <s v="宜家"/>
    <s v="深圳宜家"/>
    <s v="不锈钢挂件29.9+12.9，卫生纸架39.9，"/>
  </r>
  <r>
    <n v="178"/>
    <x v="9"/>
    <x v="0"/>
    <s v="安装马桶、淋浴设备等"/>
    <n v="0"/>
    <s v="DIY"/>
    <n v="0"/>
    <n v="0"/>
    <n v="0"/>
    <n v="0"/>
    <n v="0"/>
    <n v="0"/>
    <n v="0"/>
    <n v="0"/>
    <n v="0"/>
    <n v="0"/>
    <n v="0"/>
    <n v="0"/>
  </r>
  <r>
    <n v="179"/>
    <x v="9"/>
    <x v="6"/>
    <s v="排气扇"/>
    <n v="50"/>
    <s v="网购"/>
    <n v="29"/>
    <n v="1"/>
    <s v="个"/>
    <n v="79"/>
    <n v="79"/>
    <n v="79"/>
    <n v="0"/>
    <s v="艾美特"/>
    <s v="-"/>
    <s v="淘宝"/>
    <n v="20160329"/>
    <s v="6寸排气扇"/>
  </r>
  <r>
    <n v="180"/>
    <x v="9"/>
    <x v="2"/>
    <s v="灯"/>
    <n v="150"/>
    <s v="集成吊顶灯"/>
    <n v="-22"/>
    <n v="1"/>
    <s v="个"/>
    <n v="128"/>
    <n v="128"/>
    <n v="128"/>
    <n v="0"/>
    <s v="松下"/>
    <s v="-"/>
    <s v="亚马逊"/>
    <n v="20151207"/>
    <n v="0"/>
  </r>
  <r>
    <n v="181"/>
    <x v="9"/>
    <x v="2"/>
    <s v="镜前灯"/>
    <n v="150"/>
    <s v="宜家/网购"/>
    <n v="149"/>
    <n v="1"/>
    <s v="个"/>
    <n v="299"/>
    <n v="299"/>
    <n v="299"/>
    <n v="0"/>
    <s v="宜家"/>
    <s v="灯饰"/>
    <s v="宜家"/>
    <n v="20160430"/>
    <s v="宜家壁灯"/>
  </r>
  <r>
    <n v="182"/>
    <x v="9"/>
    <x v="6"/>
    <s v="智能马桶盖"/>
    <n v="0"/>
    <s v="张大妈择机购入"/>
    <n v="0"/>
    <n v="0"/>
    <n v="0"/>
    <n v="0"/>
    <n v="0"/>
    <n v="0"/>
    <n v="0"/>
    <n v="0"/>
    <n v="0"/>
    <n v="0"/>
    <n v="0"/>
    <n v="0"/>
  </r>
  <r>
    <n v="183"/>
    <x v="9"/>
    <x v="4"/>
    <s v="收纳柜"/>
    <n v="300"/>
    <s v="宜家"/>
    <n v="-300"/>
    <n v="0"/>
    <n v="0"/>
    <n v="0"/>
    <n v="0"/>
    <n v="0"/>
    <n v="0"/>
    <n v="0"/>
    <n v="0"/>
    <n v="0"/>
    <n v="0"/>
    <n v="0"/>
  </r>
  <r>
    <n v="184"/>
    <x v="9"/>
    <x v="5"/>
    <s v="地垫等"/>
    <n v="0"/>
    <s v="宜家"/>
    <n v="150"/>
    <n v="1"/>
    <s v="套"/>
    <n v="150"/>
    <n v="150"/>
    <n v="150"/>
    <n v="0"/>
    <s v="宜家"/>
    <n v="0"/>
    <s v="宜家 "/>
    <n v="0"/>
    <s v="地垫两个78 抽纸盒 等等"/>
  </r>
  <r>
    <n v="185"/>
    <x v="9"/>
    <x v="5"/>
    <s v="窗帘"/>
    <n v="0"/>
    <s v="宜家"/>
    <n v="179"/>
    <n v="1"/>
    <s v="套"/>
    <n v="179"/>
    <n v="179"/>
    <n v="179"/>
    <n v="0"/>
    <s v="宜家"/>
    <n v="0"/>
    <s v="宜家 "/>
    <n v="20160629"/>
    <n v="0"/>
  </r>
  <r>
    <n v="186"/>
    <x v="9"/>
    <x v="5"/>
    <s v="挂件"/>
    <n v="0"/>
    <s v="宜家"/>
    <n v="237.6"/>
    <n v="1"/>
    <s v="套"/>
    <n v="237.6"/>
    <n v="237.6"/>
    <n v="237.6"/>
    <n v="0"/>
    <s v="宜家"/>
    <s v="凯伦得"/>
    <s v="宜家"/>
    <s v="深圳宜家"/>
    <s v="主卫肥皂盒洗手液牙缸三件套加支架 宜家 凯伦德"/>
  </r>
  <r>
    <n v="187"/>
    <x v="10"/>
    <x v="3"/>
    <s v="瓷砖"/>
    <n v="1500"/>
    <s v="仿古砖加工"/>
    <n v="71"/>
    <n v="66"/>
    <s v="块"/>
    <n v="22"/>
    <n v="1571"/>
    <n v="1571"/>
    <n v="0"/>
    <s v="杂牌"/>
    <s v="600*600"/>
    <s v="华南建材城"/>
    <s v="0752-5196948"/>
    <s v="含加工费119"/>
  </r>
  <r>
    <n v="188"/>
    <x v="10"/>
    <x v="3"/>
    <s v="瓷砖"/>
    <n v="0"/>
    <s v="仿古砖加工"/>
    <n v="0"/>
    <n v="6"/>
    <s v="块"/>
    <n v="22"/>
    <n v="50"/>
    <n v="50"/>
    <n v="0"/>
    <s v="杂牌"/>
    <s v="600*600"/>
    <s v="华南建材城"/>
    <s v="0752-5196948"/>
    <s v="订货多出"/>
  </r>
  <r>
    <n v="189"/>
    <x v="10"/>
    <x v="3"/>
    <s v="吊顶"/>
    <n v="600"/>
    <s v="便宜就好"/>
    <n v="100"/>
    <n v="4"/>
    <s v="平"/>
    <n v="138"/>
    <n v="700"/>
    <n v="700"/>
    <n v="0"/>
    <s v="法狮龙"/>
    <s v="-"/>
    <s v="商店"/>
    <s v="-"/>
    <s v="-"/>
  </r>
  <r>
    <n v="190"/>
    <x v="10"/>
    <x v="3"/>
    <s v="房门"/>
    <n v="900"/>
    <s v="铝合金门"/>
    <n v="-20"/>
    <n v="1"/>
    <s v="扇"/>
    <n v="880"/>
    <n v="880"/>
    <n v="880"/>
    <n v="0"/>
    <s v="时代辉业"/>
    <s v="2000*700"/>
    <s v="国安居"/>
    <s v="朱友燕 _x000a_13420994338"/>
    <n v="0"/>
  </r>
  <r>
    <n v="191"/>
    <x v="10"/>
    <x v="3"/>
    <s v="淋浴区隔断"/>
    <n v="3000"/>
    <s v="钻石型 900*1000"/>
    <n v="-600"/>
    <n v="4"/>
    <s v="平"/>
    <n v="698"/>
    <n v="2400"/>
    <n v="2400"/>
    <n v="0"/>
    <s v="九牧"/>
    <s v="M42"/>
    <s v="九牧商店"/>
    <s v="余小姐 _x000a_0752-5566148"/>
    <s v="活动优惠100"/>
  </r>
  <r>
    <n v="192"/>
    <x v="10"/>
    <x v="3"/>
    <s v="挡水条"/>
    <n v="200"/>
    <s v="大理石基"/>
    <n v="-80"/>
    <n v="1.87"/>
    <s v="米"/>
    <n v="70"/>
    <n v="120"/>
    <n v="120"/>
    <n v="0"/>
    <s v="黑金花"/>
    <s v="定制"/>
    <s v="代购"/>
    <s v="李叔金"/>
    <n v="0"/>
  </r>
  <r>
    <n v="193"/>
    <x v="10"/>
    <x v="3"/>
    <s v="花洒"/>
    <n v="800"/>
    <s v="品牌"/>
    <n v="-1"/>
    <n v="1"/>
    <s v="套"/>
    <n v="799"/>
    <n v="799"/>
    <n v="799"/>
    <n v="0"/>
    <s v="美标"/>
    <s v="CF-9173+CF-0T18"/>
    <s v="亚马逊"/>
    <n v="20151126"/>
    <n v="0"/>
  </r>
  <r>
    <n v="194"/>
    <x v="10"/>
    <x v="3"/>
    <s v="马桶"/>
    <n v="1000"/>
    <s v="品牌马桶"/>
    <n v="60"/>
    <n v="1"/>
    <s v="个"/>
    <n v="1060"/>
    <n v="1060"/>
    <n v="1060"/>
    <n v="0"/>
    <s v="九牧"/>
    <n v="11129"/>
    <s v="九牧商店"/>
    <s v="余小姐 _x000a_0752-5566148"/>
    <n v="0"/>
  </r>
  <r>
    <n v="195"/>
    <x v="10"/>
    <x v="3"/>
    <s v="整体台盆柜"/>
    <n v="1800"/>
    <s v="宜家"/>
    <n v="289"/>
    <n v="1"/>
    <s v="套"/>
    <n v="2089"/>
    <n v="2089"/>
    <n v="2089"/>
    <n v="0"/>
    <s v="宜家"/>
    <s v="古德莫"/>
    <s v="宜家"/>
    <s v="深圳宜家"/>
    <s v="高光白色柜体1195，洗脸池盆595，支腿两个100，圆镜199"/>
  </r>
  <r>
    <n v="196"/>
    <x v="10"/>
    <x v="3"/>
    <s v="水龙头"/>
    <n v="200"/>
    <s v="网购"/>
    <n v="-107"/>
    <n v="1"/>
    <s v="套"/>
    <n v="93"/>
    <n v="93"/>
    <n v="93"/>
    <n v="0"/>
    <s v="贝乐"/>
    <s v="-"/>
    <s v="京东"/>
    <n v="20160329"/>
    <s v="贝乐卫浴  水龙头"/>
  </r>
  <r>
    <n v="197"/>
    <x v="10"/>
    <x v="3"/>
    <s v="挂件"/>
    <n v="200"/>
    <s v="五金挂件"/>
    <n v="-151"/>
    <n v="1"/>
    <s v="套"/>
    <n v="49"/>
    <n v="49"/>
    <n v="49"/>
    <n v="0"/>
    <s v="宜家"/>
    <s v="毛巾架"/>
    <s v="宜家"/>
    <n v="20151107"/>
    <n v="0"/>
  </r>
  <r>
    <n v="198"/>
    <x v="10"/>
    <x v="3"/>
    <s v="挂件"/>
    <n v="0"/>
    <s v="五金挂件/宜家"/>
    <n v="82.7"/>
    <s v="-"/>
    <s v="套"/>
    <s v="-"/>
    <n v="82.7"/>
    <n v="82.7"/>
    <n v="0"/>
    <s v="宜家"/>
    <s v="格兰代"/>
    <s v="宜家"/>
    <s v="深圳宜家"/>
    <s v="不锈钢挂件29.9+12.9，卫生纸架39.9"/>
  </r>
  <r>
    <n v="199"/>
    <x v="10"/>
    <x v="3"/>
    <s v="挂件"/>
    <n v="0"/>
    <s v="五金挂件/宜家"/>
    <n v="100"/>
    <s v="-"/>
    <s v="套"/>
    <s v="-"/>
    <n v="100"/>
    <n v="100"/>
    <n v="0"/>
    <s v="宜家"/>
    <s v="凯伦德"/>
    <s v="宜家"/>
    <n v="20160430"/>
    <n v="0"/>
  </r>
  <r>
    <n v="200"/>
    <x v="10"/>
    <x v="0"/>
    <s v="安装马桶、淋浴设备等"/>
    <n v="0"/>
    <s v="DIY"/>
    <n v="0"/>
    <n v="0"/>
    <n v="0"/>
    <n v="0"/>
    <n v="0"/>
    <n v="0"/>
    <n v="0"/>
    <n v="0"/>
    <n v="0"/>
    <n v="0"/>
    <n v="0"/>
    <n v="0"/>
  </r>
  <r>
    <n v="201"/>
    <x v="10"/>
    <x v="6"/>
    <s v="排气扇"/>
    <n v="50"/>
    <s v="网购"/>
    <n v="29"/>
    <n v="1"/>
    <s v="个"/>
    <n v="79"/>
    <n v="79"/>
    <n v="79"/>
    <n v="0"/>
    <s v="艾美特"/>
    <s v="-"/>
    <s v="淘宝"/>
    <n v="20160329"/>
    <s v="6寸排气扇"/>
  </r>
  <r>
    <n v="202"/>
    <x v="10"/>
    <x v="2"/>
    <s v="灯"/>
    <n v="0"/>
    <s v="吊顶送"/>
    <n v="0"/>
    <n v="0"/>
    <n v="0"/>
    <n v="0"/>
    <n v="0"/>
    <n v="0"/>
    <n v="0"/>
    <n v="0"/>
    <n v="0"/>
    <n v="0"/>
    <n v="0"/>
    <n v="0"/>
  </r>
  <r>
    <n v="203"/>
    <x v="10"/>
    <x v="2"/>
    <s v="镜前灯"/>
    <n v="150"/>
    <s v="宜家/网购"/>
    <n v="-101"/>
    <n v="1"/>
    <s v="个"/>
    <n v="49"/>
    <n v="49"/>
    <n v="49"/>
    <n v="0"/>
    <s v="宜家"/>
    <s v="壁灯"/>
    <s v="宜家"/>
    <n v="20160430"/>
    <s v="圆形壁灯"/>
  </r>
  <r>
    <n v="204"/>
    <x v="10"/>
    <x v="4"/>
    <s v="收纳柜"/>
    <n v="200"/>
    <s v="宜家"/>
    <n v="-200"/>
    <n v="0"/>
    <n v="0"/>
    <n v="0"/>
    <n v="0"/>
    <n v="0"/>
    <n v="0"/>
    <n v="0"/>
    <n v="0"/>
    <n v="0"/>
    <n v="0"/>
    <n v="0"/>
  </r>
  <r>
    <n v="205"/>
    <x v="10"/>
    <x v="4"/>
    <s v="换衣凳"/>
    <n v="0"/>
    <s v="宜家"/>
    <n v="0"/>
    <n v="0"/>
    <n v="0"/>
    <n v="0"/>
    <n v="0"/>
    <n v="0"/>
    <n v="0"/>
    <n v="0"/>
    <n v="0"/>
    <n v="0"/>
    <n v="0"/>
    <n v="0"/>
  </r>
  <r>
    <n v="206"/>
    <x v="11"/>
    <x v="3"/>
    <s v="瓷砖"/>
    <n v="500"/>
    <s v="300地砖"/>
    <n v="-71"/>
    <n v="78"/>
    <s v="块"/>
    <n v="5.5"/>
    <n v="429"/>
    <n v="429"/>
    <n v="0"/>
    <s v="杂牌"/>
    <s v="花色"/>
    <s v="华南建材城"/>
    <s v="0752-5196948"/>
    <n v="0"/>
  </r>
  <r>
    <n v="207"/>
    <x v="11"/>
    <x v="3"/>
    <s v="瓷砖"/>
    <n v="0"/>
    <s v="墙砖修补"/>
    <n v="90"/>
    <n v="70"/>
    <s v="块"/>
    <n v="1"/>
    <n v="90"/>
    <n v="90"/>
    <n v="0"/>
    <s v="杂牌"/>
    <s v="花色"/>
    <s v="物业"/>
    <s v="-"/>
    <s v="物业同色砖"/>
  </r>
  <r>
    <n v="208"/>
    <x v="11"/>
    <x v="3"/>
    <s v="隐形钢网"/>
    <n v="500"/>
    <s v="隐形钢丝网封"/>
    <n v="-500"/>
    <n v="0"/>
    <n v="0"/>
    <n v="0"/>
    <n v="0"/>
    <n v="0"/>
    <n v="0"/>
    <n v="0"/>
    <n v="0"/>
    <n v="0"/>
    <n v="0"/>
    <n v="0"/>
  </r>
  <r>
    <n v="209"/>
    <x v="11"/>
    <x v="3"/>
    <s v="洗衣机台及拖布池"/>
    <n v="300"/>
    <s v="人工及砖"/>
    <n v="-300"/>
    <n v="0"/>
    <n v="0"/>
    <n v="0"/>
    <n v="0"/>
    <n v="0"/>
    <n v="0"/>
    <n v="0"/>
    <n v="0"/>
    <n v="0"/>
    <n v="0"/>
    <n v="0"/>
  </r>
  <r>
    <n v="210"/>
    <x v="11"/>
    <x v="4"/>
    <s v="晾衣架"/>
    <n v="300"/>
    <s v="简单 淘宝买入"/>
    <n v="79"/>
    <n v="1"/>
    <s v="个"/>
    <n v="399"/>
    <n v="379"/>
    <n v="379"/>
    <n v="0"/>
    <s v="好太太"/>
    <s v="-"/>
    <s v="淘宝"/>
    <n v="0"/>
    <s v="自己安装"/>
  </r>
  <r>
    <n v="211"/>
    <x v="11"/>
    <x v="6"/>
    <s v="洗衣机"/>
    <n v="600"/>
    <s v="波轮洗衣机--孩子用"/>
    <n v="-0.88999999999998636"/>
    <n v="1"/>
    <s v="台"/>
    <n v="700"/>
    <n v="599.11"/>
    <n v="599.11"/>
    <n v="0"/>
    <s v="美菱"/>
    <s v="5.5公斤波轮自动"/>
    <s v="京东"/>
    <n v="0"/>
    <s v="洗衣机545  凑单鼻毛修剪器 电视插座 20151231"/>
  </r>
  <r>
    <n v="212"/>
    <x v="11"/>
    <x v="6"/>
    <s v="洗衣机"/>
    <n v="0"/>
    <s v="西门子滚筒洗衣机_x000a_张大妈"/>
    <n v="1999"/>
    <n v="1"/>
    <s v="台"/>
    <n v="1999"/>
    <n v="1999"/>
    <n v="1999"/>
    <n v="0"/>
    <s v="LG"/>
    <s v="滚筒"/>
    <s v="京东"/>
    <n v="0"/>
    <n v="0"/>
  </r>
  <r>
    <n v="213"/>
    <x v="11"/>
    <x v="2"/>
    <s v="灯"/>
    <n v="20"/>
    <s v="吸顶灯"/>
    <n v="-10.1"/>
    <n v="1"/>
    <s v="个"/>
    <n v="9.9"/>
    <n v="9.9"/>
    <n v="9.9"/>
    <n v="0"/>
    <s v="美的"/>
    <s v="12W"/>
    <s v="淘宝"/>
    <n v="20151211"/>
    <s v="-"/>
  </r>
  <r>
    <n v="214"/>
    <x v="11"/>
    <x v="5"/>
    <s v="绿植"/>
    <n v="0"/>
    <s v="一排小绿植"/>
    <n v="0"/>
    <n v="0"/>
    <n v="0"/>
    <n v="0"/>
    <n v="0"/>
    <n v="0"/>
    <n v="0"/>
    <n v="0"/>
    <n v="0"/>
    <n v="0"/>
    <n v="0"/>
    <n v="0"/>
  </r>
  <r>
    <n v="216"/>
    <x v="12"/>
    <x v="3"/>
    <s v="铝合金封窗"/>
    <n v="2000"/>
    <s v="铝合金封窗"/>
    <n v="0"/>
    <n v="10"/>
    <s v="平"/>
    <n v="210"/>
    <n v="2000"/>
    <n v="2000"/>
    <n v="0"/>
    <s v="-"/>
    <s v="推拉式 1.2厚_x000a_铝材 5个玻璃"/>
    <s v="华南建材城"/>
    <s v="李胜沿 _x000a_13829981436"/>
    <n v="0"/>
  </r>
  <r>
    <n v="217"/>
    <x v="12"/>
    <x v="3"/>
    <s v="防腐木"/>
    <n v="800"/>
    <s v="防腐木"/>
    <n v="100"/>
    <n v="4"/>
    <s v="平"/>
    <n v="200"/>
    <n v="900"/>
    <n v="900"/>
    <n v="0"/>
    <s v="-"/>
    <s v="防腐木"/>
    <s v="华南建材城"/>
    <s v="陈老板"/>
    <s v="防腐木 柚木色 "/>
  </r>
  <r>
    <n v="218"/>
    <x v="12"/>
    <x v="6"/>
    <s v="燃气热水器"/>
    <n v="2200"/>
    <s v="能率/林内 _x000a_张大妈推荐购入"/>
    <n v="-2"/>
    <n v="1"/>
    <s v="套"/>
    <n v="2198"/>
    <n v="2198"/>
    <n v="2198"/>
    <n v="0"/>
    <s v="能率"/>
    <s v="13L"/>
    <s v="易迅"/>
    <n v="20160203"/>
    <s v="安装费另计"/>
  </r>
  <r>
    <n v="219"/>
    <x v="12"/>
    <x v="6"/>
    <s v="燃气热水器"/>
    <n v="0"/>
    <s v="安装费"/>
    <n v="110"/>
    <s v="-"/>
    <s v="套"/>
    <n v="110"/>
    <n v="110"/>
    <n v="110"/>
    <n v="0"/>
    <s v="-"/>
    <s v="-"/>
    <s v="-"/>
    <s v="-"/>
    <s v="安装费另计"/>
  </r>
  <r>
    <n v="220"/>
    <x v="12"/>
    <x v="6"/>
    <s v="热水循环泵"/>
    <n v="350"/>
    <s v="回水循环"/>
    <n v="-2"/>
    <n v="1"/>
    <s v="套"/>
    <n v="348"/>
    <n v="348"/>
    <n v="348"/>
    <n v="0"/>
    <s v="威乐"/>
    <s v="-"/>
    <s v="京东"/>
    <n v="20160105"/>
    <n v="0"/>
  </r>
  <r>
    <n v="221"/>
    <x v="12"/>
    <x v="3"/>
    <s v="软管"/>
    <n v="100"/>
    <s v="金属软管 角阀"/>
    <n v="0"/>
    <n v="4"/>
    <s v="套"/>
    <s v="-"/>
    <n v="100"/>
    <n v="100"/>
    <n v="0"/>
    <s v="日丰"/>
    <s v="-"/>
    <s v="五金店"/>
    <s v="-"/>
    <s v="角阀两个，软管三个，胶带-"/>
  </r>
  <r>
    <n v="222"/>
    <x v="12"/>
    <x v="2"/>
    <s v="吸顶灯"/>
    <n v="50"/>
    <s v="网购"/>
    <n v="0"/>
    <n v="1"/>
    <s v="个"/>
    <n v="50"/>
    <n v="50"/>
    <n v="50"/>
    <n v="0"/>
    <s v="杂牌"/>
    <s v="-"/>
    <s v="商店"/>
    <s v="-"/>
    <s v="-"/>
  </r>
  <r>
    <n v="223"/>
    <x v="12"/>
    <x v="4"/>
    <s v="佛龛"/>
    <n v="0"/>
    <n v="0"/>
    <n v="693"/>
    <n v="1"/>
    <s v="个"/>
    <n v="699"/>
    <n v="693"/>
    <n v="693"/>
    <n v="0"/>
    <s v="佛龛"/>
    <n v="0"/>
    <s v="淘宝"/>
    <n v="0"/>
    <n v="0"/>
  </r>
  <r>
    <n v="225"/>
    <x v="12"/>
    <x v="5"/>
    <s v="阳台窗帘"/>
    <n v="500"/>
    <s v="落地窗"/>
    <n v="-500"/>
    <n v="0"/>
    <n v="0"/>
    <n v="0"/>
    <n v="0"/>
    <n v="0"/>
    <n v="0"/>
    <n v="0"/>
    <n v="0"/>
    <n v="0"/>
    <n v="0"/>
    <n v="0"/>
  </r>
  <r>
    <n v="226"/>
    <x v="12"/>
    <x v="5"/>
    <s v="绿植"/>
    <n v="0"/>
    <s v="一排小绿植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20:C28" firstHeaderRow="0" firstDataRow="1" firstDataCol="1"/>
  <pivotFields count="18">
    <pivotField showAll="0"/>
    <pivotField showAll="0"/>
    <pivotField axis="axisRow" showAll="0" sortType="descending">
      <items count="8">
        <item x="0"/>
        <item x="6"/>
        <item x="4"/>
        <item x="1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 v="5"/>
    </i>
    <i>
      <x v="2"/>
    </i>
    <i>
      <x/>
    </i>
    <i>
      <x v="1"/>
    </i>
    <i>
      <x v="4"/>
    </i>
    <i>
      <x v="6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已付费用" fld="11" baseField="2" baseItem="0"/>
    <dataField name="求和项:预算" fld="4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数据" updatedVersion="6" minRefreshableVersion="3" showMemberPropertyTips="0" useAutoFormatting="1" itemPrintTitles="1" createdVersion="6" indent="0" compact="0" compactData="0" gridDropZones="1" chartFormat="1">
  <location ref="A1:C16" firstHeaderRow="1" firstDataRow="2" firstDataCol="1"/>
  <pivotFields count="18">
    <pivotField compact="0" outline="0" subtotalTop="0" showAll="0" includeNewItemsInFilter="1"/>
    <pivotField axis="axisRow" compact="0" outline="0" subtotalTop="0" showAll="0" includeNewItemsInFilter="1" sortType="descending">
      <items count="14">
        <item x="8"/>
        <item x="7"/>
        <item x="4"/>
        <item x="11"/>
        <item x="5"/>
        <item x="10"/>
        <item x="2"/>
        <item x="1"/>
        <item x="6"/>
        <item x="12"/>
        <item x="0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sumSubtotal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4">
    <i>
      <x v="10"/>
    </i>
    <i>
      <x v="6"/>
    </i>
    <i>
      <x v="12"/>
    </i>
    <i>
      <x v="1"/>
    </i>
    <i>
      <x v="2"/>
    </i>
    <i>
      <x v="11"/>
    </i>
    <i>
      <x v="5"/>
    </i>
    <i>
      <x v="8"/>
    </i>
    <i>
      <x v="7"/>
    </i>
    <i>
      <x/>
    </i>
    <i>
      <x v="9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已付费用" fld="11" baseField="1" baseItem="2"/>
    <dataField name="求和项:预算" fld="4" baseField="0" baseItem="0"/>
  </dataFields>
  <formats count="6"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fieldPosition="0">
        <references count="1">
          <reference field="4294967294" count="1" selected="0">
            <x v="0"/>
          </reference>
        </references>
      </pivotArea>
    </format>
    <format dxfId="4">
      <pivotArea type="topRight" dataOnly="0" labelOnly="1" outline="0" fieldPosition="0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8">
    <chartFormat chart="0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72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7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M17" sqref="M17"/>
    </sheetView>
  </sheetViews>
  <sheetFormatPr defaultRowHeight="15.75" x14ac:dyDescent="0.25"/>
  <cols>
    <col min="1" max="1" width="11" customWidth="1"/>
    <col min="2" max="2" width="15.625" customWidth="1"/>
    <col min="3" max="3" width="11.5" style="129" customWidth="1"/>
    <col min="4" max="4" width="15.625" style="134" customWidth="1"/>
    <col min="5" max="38" width="9.125" bestFit="1" customWidth="1"/>
    <col min="39" max="39" width="10.125" bestFit="1" customWidth="1"/>
  </cols>
  <sheetData>
    <row r="1" spans="1:4" ht="14.25" x14ac:dyDescent="0.2">
      <c r="A1" s="125"/>
      <c r="B1" s="126" t="s">
        <v>641</v>
      </c>
      <c r="C1" s="141"/>
      <c r="D1"/>
    </row>
    <row r="2" spans="1:4" s="129" customFormat="1" ht="14.25" x14ac:dyDescent="0.2">
      <c r="A2" s="138" t="s">
        <v>1</v>
      </c>
      <c r="B2" s="139" t="s">
        <v>640</v>
      </c>
      <c r="C2" s="140" t="s">
        <v>639</v>
      </c>
      <c r="D2"/>
    </row>
    <row r="3" spans="1:4" x14ac:dyDescent="0.25">
      <c r="A3" s="125" t="s">
        <v>15</v>
      </c>
      <c r="B3" s="142">
        <v>46887.13</v>
      </c>
      <c r="C3" s="130">
        <v>48130</v>
      </c>
      <c r="D3"/>
    </row>
    <row r="4" spans="1:4" x14ac:dyDescent="0.25">
      <c r="A4" s="128" t="s">
        <v>146</v>
      </c>
      <c r="B4" s="143">
        <v>33083.199999999997</v>
      </c>
      <c r="C4" s="131">
        <v>17440</v>
      </c>
      <c r="D4"/>
    </row>
    <row r="5" spans="1:4" x14ac:dyDescent="0.25">
      <c r="A5" s="128" t="s">
        <v>205</v>
      </c>
      <c r="B5" s="143">
        <v>21686.299999999996</v>
      </c>
      <c r="C5" s="131">
        <v>13450</v>
      </c>
      <c r="D5"/>
    </row>
    <row r="6" spans="1:4" x14ac:dyDescent="0.25">
      <c r="A6" s="128" t="s">
        <v>323</v>
      </c>
      <c r="B6" s="143">
        <v>17527.68</v>
      </c>
      <c r="C6" s="131">
        <v>17880</v>
      </c>
      <c r="D6"/>
    </row>
    <row r="7" spans="1:4" x14ac:dyDescent="0.25">
      <c r="A7" s="128" t="s">
        <v>277</v>
      </c>
      <c r="B7" s="143">
        <v>10345</v>
      </c>
      <c r="C7" s="131">
        <v>9000</v>
      </c>
      <c r="D7"/>
    </row>
    <row r="8" spans="1:4" x14ac:dyDescent="0.25">
      <c r="A8" s="128" t="s">
        <v>424</v>
      </c>
      <c r="B8" s="143">
        <v>10295</v>
      </c>
      <c r="C8" s="131">
        <v>12550</v>
      </c>
      <c r="D8"/>
    </row>
    <row r="9" spans="1:4" x14ac:dyDescent="0.25">
      <c r="A9" s="128" t="s">
        <v>467</v>
      </c>
      <c r="B9" s="143">
        <v>10121.700000000001</v>
      </c>
      <c r="C9" s="131">
        <v>10600</v>
      </c>
      <c r="D9"/>
    </row>
    <row r="10" spans="1:4" x14ac:dyDescent="0.25">
      <c r="A10" s="128" t="s">
        <v>293</v>
      </c>
      <c r="B10" s="143">
        <v>9472.2000000000007</v>
      </c>
      <c r="C10" s="131">
        <v>6800</v>
      </c>
      <c r="D10"/>
    </row>
    <row r="11" spans="1:4" x14ac:dyDescent="0.25">
      <c r="A11" s="128" t="s">
        <v>105</v>
      </c>
      <c r="B11" s="143">
        <v>8776.7999999999993</v>
      </c>
      <c r="C11" s="131">
        <v>6395</v>
      </c>
      <c r="D11"/>
    </row>
    <row r="12" spans="1:4" x14ac:dyDescent="0.25">
      <c r="A12" s="128" t="s">
        <v>390</v>
      </c>
      <c r="B12" s="143">
        <v>7812.1</v>
      </c>
      <c r="C12" s="131">
        <v>4100</v>
      </c>
      <c r="D12"/>
    </row>
    <row r="13" spans="1:4" x14ac:dyDescent="0.25">
      <c r="A13" s="128" t="s">
        <v>505</v>
      </c>
      <c r="B13" s="143">
        <v>6399</v>
      </c>
      <c r="C13" s="131">
        <v>6000</v>
      </c>
      <c r="D13"/>
    </row>
    <row r="14" spans="1:4" x14ac:dyDescent="0.25">
      <c r="A14" s="128" t="s">
        <v>290</v>
      </c>
      <c r="B14" s="143">
        <v>5592</v>
      </c>
      <c r="C14" s="131">
        <v>6100</v>
      </c>
      <c r="D14"/>
    </row>
    <row r="15" spans="1:4" x14ac:dyDescent="0.25">
      <c r="A15" s="128" t="s">
        <v>483</v>
      </c>
      <c r="B15" s="143">
        <v>3506.01</v>
      </c>
      <c r="C15" s="131">
        <v>2220</v>
      </c>
      <c r="D15"/>
    </row>
    <row r="16" spans="1:4" x14ac:dyDescent="0.25">
      <c r="A16" s="127" t="s">
        <v>523</v>
      </c>
      <c r="B16" s="144">
        <v>191504.12</v>
      </c>
      <c r="C16" s="132">
        <v>160665</v>
      </c>
      <c r="D16"/>
    </row>
    <row r="17" spans="1:3" x14ac:dyDescent="0.25">
      <c r="C17"/>
    </row>
    <row r="18" spans="1:3" x14ac:dyDescent="0.25">
      <c r="C18"/>
    </row>
    <row r="19" spans="1:3" x14ac:dyDescent="0.25">
      <c r="C19"/>
    </row>
    <row r="20" spans="1:3" x14ac:dyDescent="0.25">
      <c r="A20" s="135" t="s">
        <v>642</v>
      </c>
      <c r="B20" s="129" t="s">
        <v>640</v>
      </c>
      <c r="C20" t="s">
        <v>639</v>
      </c>
    </row>
    <row r="21" spans="1:3" x14ac:dyDescent="0.25">
      <c r="A21" s="136" t="s">
        <v>74</v>
      </c>
      <c r="B21" s="137">
        <v>66396.079999999987</v>
      </c>
      <c r="C21" s="133">
        <v>65318</v>
      </c>
    </row>
    <row r="22" spans="1:3" x14ac:dyDescent="0.25">
      <c r="A22" s="136" t="s">
        <v>106</v>
      </c>
      <c r="B22" s="137">
        <v>41725</v>
      </c>
      <c r="C22" s="133">
        <v>27087</v>
      </c>
    </row>
    <row r="23" spans="1:3" x14ac:dyDescent="0.25">
      <c r="A23" s="136" t="s">
        <v>16</v>
      </c>
      <c r="B23" s="137">
        <v>38809</v>
      </c>
      <c r="C23" s="133">
        <v>43050</v>
      </c>
    </row>
    <row r="24" spans="1:3" x14ac:dyDescent="0.25">
      <c r="A24" s="136" t="s">
        <v>177</v>
      </c>
      <c r="B24" s="137">
        <v>27889.11</v>
      </c>
      <c r="C24" s="133">
        <v>15850</v>
      </c>
    </row>
    <row r="25" spans="1:3" x14ac:dyDescent="0.25">
      <c r="A25" s="136" t="s">
        <v>132</v>
      </c>
      <c r="B25" s="137">
        <v>9519.0000000000018</v>
      </c>
      <c r="C25" s="133">
        <v>2540</v>
      </c>
    </row>
    <row r="26" spans="1:3" x14ac:dyDescent="0.25">
      <c r="A26" s="136" t="s">
        <v>62</v>
      </c>
      <c r="B26" s="137">
        <v>6238.9299999999994</v>
      </c>
      <c r="C26" s="133">
        <v>5820</v>
      </c>
    </row>
    <row r="27" spans="1:3" x14ac:dyDescent="0.25">
      <c r="A27" s="136" t="s">
        <v>630</v>
      </c>
      <c r="B27" s="137">
        <v>927</v>
      </c>
      <c r="C27" s="133">
        <v>1000</v>
      </c>
    </row>
    <row r="28" spans="1:3" x14ac:dyDescent="0.25">
      <c r="A28" s="136" t="s">
        <v>523</v>
      </c>
      <c r="B28" s="137">
        <v>191504.12</v>
      </c>
      <c r="C28" s="133">
        <v>160665</v>
      </c>
    </row>
    <row r="29" spans="1:3" x14ac:dyDescent="0.25">
      <c r="C29"/>
    </row>
    <row r="30" spans="1:3" x14ac:dyDescent="0.25">
      <c r="C30"/>
    </row>
    <row r="31" spans="1:3" x14ac:dyDescent="0.25">
      <c r="C31"/>
    </row>
    <row r="32" spans="1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</sheetData>
  <phoneticPr fontId="14" type="noConversion"/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38"/>
  <sheetViews>
    <sheetView tabSelected="1" zoomScale="115" zoomScaleNormal="115" zoomScaleSheetLayoutView="100" workbookViewId="0">
      <pane ySplit="1" topLeftCell="A2" activePane="bottomLeft" state="frozen"/>
      <selection pane="bottomLeft" activeCell="E2" sqref="E2"/>
    </sheetView>
  </sheetViews>
  <sheetFormatPr defaultColWidth="9" defaultRowHeight="14.25" x14ac:dyDescent="0.2"/>
  <cols>
    <col min="1" max="1" width="5.5" style="2" customWidth="1"/>
    <col min="2" max="2" width="10.25" style="2" customWidth="1"/>
    <col min="3" max="3" width="12.5" style="2" customWidth="1"/>
    <col min="4" max="4" width="24.125" style="2" customWidth="1"/>
    <col min="5" max="5" width="10.625" style="40" bestFit="1" customWidth="1"/>
    <col min="6" max="6" width="19" style="41" customWidth="1"/>
    <col min="7" max="7" width="12.75" style="68" customWidth="1"/>
    <col min="8" max="10" width="9" style="2"/>
    <col min="11" max="11" width="11.75" style="69" customWidth="1"/>
    <col min="12" max="12" width="14" style="69" customWidth="1"/>
    <col min="13" max="13" width="7.375" style="69" customWidth="1"/>
    <col min="14" max="14" width="14.625" style="2" customWidth="1"/>
    <col min="15" max="15" width="13.625" style="41" customWidth="1"/>
    <col min="16" max="16" width="9" style="2"/>
    <col min="17" max="17" width="20.625" style="2" customWidth="1"/>
    <col min="18" max="18" width="49.875" style="41" customWidth="1"/>
    <col min="19" max="16384" width="9" style="2"/>
  </cols>
  <sheetData>
    <row r="1" spans="1:18" s="27" customFormat="1" ht="27.95" customHeight="1" x14ac:dyDescent="0.2">
      <c r="A1" s="115" t="s">
        <v>0</v>
      </c>
      <c r="B1" s="115" t="s">
        <v>1</v>
      </c>
      <c r="C1" s="115" t="s">
        <v>2</v>
      </c>
      <c r="D1" s="115" t="s">
        <v>3</v>
      </c>
      <c r="E1" s="123" t="s">
        <v>635</v>
      </c>
      <c r="F1" s="10" t="s">
        <v>6</v>
      </c>
      <c r="G1" s="116" t="s">
        <v>4</v>
      </c>
      <c r="H1" s="118" t="s">
        <v>7</v>
      </c>
      <c r="I1" s="118" t="s">
        <v>8</v>
      </c>
      <c r="J1" s="118" t="s">
        <v>9</v>
      </c>
      <c r="K1" s="124" t="s">
        <v>637</v>
      </c>
      <c r="L1" s="124" t="s">
        <v>636</v>
      </c>
      <c r="M1" s="72" t="s">
        <v>10</v>
      </c>
      <c r="N1" s="118" t="s">
        <v>11</v>
      </c>
      <c r="O1" s="73" t="s">
        <v>12</v>
      </c>
      <c r="P1" s="118" t="s">
        <v>13</v>
      </c>
      <c r="Q1" s="118" t="s">
        <v>14</v>
      </c>
      <c r="R1" s="117" t="s">
        <v>5</v>
      </c>
    </row>
    <row r="2" spans="1:18" s="28" customFormat="1" ht="57" x14ac:dyDescent="0.2">
      <c r="A2" s="44">
        <v>1</v>
      </c>
      <c r="B2" s="42" t="s">
        <v>15</v>
      </c>
      <c r="C2" s="42" t="s">
        <v>16</v>
      </c>
      <c r="D2" s="42" t="s">
        <v>16</v>
      </c>
      <c r="E2" s="11">
        <v>43000</v>
      </c>
      <c r="F2" s="157" t="s">
        <v>643</v>
      </c>
      <c r="G2" s="70">
        <f>K2-E2</f>
        <v>-200</v>
      </c>
      <c r="H2" s="42" t="s">
        <v>17</v>
      </c>
      <c r="I2" s="42" t="s">
        <v>17</v>
      </c>
      <c r="J2" s="42" t="s">
        <v>17</v>
      </c>
      <c r="K2" s="11">
        <v>42800</v>
      </c>
      <c r="L2" s="11">
        <v>34000</v>
      </c>
      <c r="M2" s="11">
        <v>0</v>
      </c>
      <c r="N2" s="42"/>
      <c r="O2" s="43" t="s">
        <v>18</v>
      </c>
      <c r="P2" s="42" t="s">
        <v>19</v>
      </c>
      <c r="Q2" s="43"/>
      <c r="R2" s="43" t="s">
        <v>20</v>
      </c>
    </row>
    <row r="3" spans="1:18" s="28" customFormat="1" ht="27.95" customHeight="1" x14ac:dyDescent="0.2">
      <c r="A3" s="44">
        <v>1</v>
      </c>
      <c r="B3" s="42" t="s">
        <v>15</v>
      </c>
      <c r="C3" s="42" t="s">
        <v>16</v>
      </c>
      <c r="D3" s="42" t="s">
        <v>16</v>
      </c>
      <c r="E3" s="11">
        <v>0</v>
      </c>
      <c r="F3" s="157" t="s">
        <v>644</v>
      </c>
      <c r="G3" s="70">
        <v>0</v>
      </c>
      <c r="H3" s="42" t="s">
        <v>17</v>
      </c>
      <c r="I3" s="42" t="s">
        <v>17</v>
      </c>
      <c r="J3" s="42" t="s">
        <v>17</v>
      </c>
      <c r="K3" s="11">
        <v>2000</v>
      </c>
      <c r="L3" s="11">
        <v>0</v>
      </c>
      <c r="M3" s="11">
        <v>0</v>
      </c>
      <c r="N3" s="42"/>
      <c r="O3" s="43" t="s">
        <v>21</v>
      </c>
      <c r="P3" s="42" t="s">
        <v>19</v>
      </c>
      <c r="Q3" s="43"/>
      <c r="R3" s="43" t="s">
        <v>22</v>
      </c>
    </row>
    <row r="4" spans="1:18" s="28" customFormat="1" x14ac:dyDescent="0.2">
      <c r="A4" s="44">
        <v>1</v>
      </c>
      <c r="B4" s="42" t="s">
        <v>15</v>
      </c>
      <c r="C4" s="42" t="s">
        <v>16</v>
      </c>
      <c r="D4" s="42" t="s">
        <v>16</v>
      </c>
      <c r="E4" s="11">
        <v>0</v>
      </c>
      <c r="F4" s="43">
        <v>0</v>
      </c>
      <c r="G4" s="70">
        <v>0</v>
      </c>
      <c r="H4" s="42" t="s">
        <v>17</v>
      </c>
      <c r="I4" s="42" t="s">
        <v>17</v>
      </c>
      <c r="J4" s="42" t="s">
        <v>17</v>
      </c>
      <c r="K4" s="11">
        <v>0</v>
      </c>
      <c r="L4" s="11">
        <v>3000</v>
      </c>
      <c r="M4" s="11">
        <v>0</v>
      </c>
      <c r="N4" s="42"/>
      <c r="O4" s="43">
        <v>0</v>
      </c>
      <c r="P4" s="42" t="s">
        <v>19</v>
      </c>
      <c r="Q4" s="43"/>
      <c r="R4" s="43"/>
    </row>
    <row r="5" spans="1:18" s="28" customFormat="1" x14ac:dyDescent="0.2">
      <c r="A5" s="44">
        <v>1</v>
      </c>
      <c r="B5" s="42" t="s">
        <v>15</v>
      </c>
      <c r="C5" s="42" t="s">
        <v>16</v>
      </c>
      <c r="D5" s="42" t="s">
        <v>16</v>
      </c>
      <c r="E5" s="11">
        <v>0</v>
      </c>
      <c r="F5" s="43">
        <v>0</v>
      </c>
      <c r="G5" s="70">
        <v>0</v>
      </c>
      <c r="H5" s="42" t="s">
        <v>17</v>
      </c>
      <c r="I5" s="42" t="s">
        <v>17</v>
      </c>
      <c r="J5" s="42" t="s">
        <v>17</v>
      </c>
      <c r="K5" s="11">
        <v>0</v>
      </c>
      <c r="L5" s="11">
        <v>1100</v>
      </c>
      <c r="M5" s="11">
        <v>0</v>
      </c>
      <c r="N5" s="42"/>
      <c r="O5" s="43">
        <v>0</v>
      </c>
      <c r="P5" s="42" t="s">
        <v>19</v>
      </c>
      <c r="Q5" s="43"/>
      <c r="R5" s="43"/>
    </row>
    <row r="6" spans="1:18" s="28" customFormat="1" x14ac:dyDescent="0.2">
      <c r="A6" s="44">
        <v>1</v>
      </c>
      <c r="B6" s="42" t="s">
        <v>15</v>
      </c>
      <c r="C6" s="42" t="s">
        <v>16</v>
      </c>
      <c r="D6" s="42" t="s">
        <v>16</v>
      </c>
      <c r="E6" s="11">
        <v>0</v>
      </c>
      <c r="F6" s="43">
        <v>0</v>
      </c>
      <c r="G6" s="70">
        <v>0</v>
      </c>
      <c r="H6" s="42" t="s">
        <v>17</v>
      </c>
      <c r="I6" s="42" t="s">
        <v>17</v>
      </c>
      <c r="J6" s="42" t="s">
        <v>17</v>
      </c>
      <c r="K6" s="11">
        <v>0</v>
      </c>
      <c r="L6" s="11">
        <v>0</v>
      </c>
      <c r="M6" s="11">
        <v>0</v>
      </c>
      <c r="N6" s="42"/>
      <c r="O6" s="43">
        <v>0</v>
      </c>
      <c r="P6" s="42" t="s">
        <v>19</v>
      </c>
      <c r="Q6" s="43"/>
      <c r="R6" s="43"/>
    </row>
    <row r="7" spans="1:18" s="28" customFormat="1" x14ac:dyDescent="0.2">
      <c r="A7" s="44">
        <v>1</v>
      </c>
      <c r="B7" s="42" t="s">
        <v>15</v>
      </c>
      <c r="C7" s="119" t="s">
        <v>634</v>
      </c>
      <c r="D7" s="42" t="s">
        <v>16</v>
      </c>
      <c r="E7" s="11">
        <v>0</v>
      </c>
      <c r="F7" s="43">
        <v>0</v>
      </c>
      <c r="G7" s="70">
        <v>0</v>
      </c>
      <c r="H7" s="42" t="s">
        <v>17</v>
      </c>
      <c r="I7" s="42" t="s">
        <v>17</v>
      </c>
      <c r="J7" s="42" t="s">
        <v>17</v>
      </c>
      <c r="K7" s="11">
        <v>0</v>
      </c>
      <c r="L7" s="11">
        <v>0</v>
      </c>
      <c r="M7" s="11">
        <v>0</v>
      </c>
      <c r="N7" s="42"/>
      <c r="O7" s="43">
        <v>0</v>
      </c>
      <c r="P7" s="42" t="s">
        <v>19</v>
      </c>
      <c r="Q7" s="43"/>
      <c r="R7" s="43"/>
    </row>
    <row r="8" spans="1:18" s="28" customFormat="1" x14ac:dyDescent="0.2">
      <c r="A8" s="42">
        <v>2</v>
      </c>
      <c r="B8" s="42" t="s">
        <v>15</v>
      </c>
      <c r="C8" s="119" t="s">
        <v>16</v>
      </c>
      <c r="D8" s="42" t="s">
        <v>23</v>
      </c>
      <c r="E8" s="11">
        <v>50</v>
      </c>
      <c r="F8" s="106" t="s">
        <v>24</v>
      </c>
      <c r="G8" s="70">
        <f>K8-E8</f>
        <v>0</v>
      </c>
      <c r="H8" s="119" t="s">
        <v>17</v>
      </c>
      <c r="I8" s="119" t="s">
        <v>17</v>
      </c>
      <c r="J8" s="119" t="s">
        <v>17</v>
      </c>
      <c r="K8" s="11">
        <v>50</v>
      </c>
      <c r="L8" s="11">
        <v>50</v>
      </c>
      <c r="M8" s="11">
        <v>0</v>
      </c>
      <c r="N8" s="42">
        <v>0</v>
      </c>
      <c r="O8" s="43">
        <v>0</v>
      </c>
      <c r="P8" s="42">
        <v>0</v>
      </c>
      <c r="Q8" s="42"/>
      <c r="R8" s="43"/>
    </row>
    <row r="9" spans="1:18" s="28" customFormat="1" x14ac:dyDescent="0.2">
      <c r="A9" s="42">
        <v>3</v>
      </c>
      <c r="B9" s="42" t="s">
        <v>15</v>
      </c>
      <c r="C9" s="119" t="s">
        <v>630</v>
      </c>
      <c r="D9" s="42" t="s">
        <v>26</v>
      </c>
      <c r="E9" s="11">
        <v>0</v>
      </c>
      <c r="F9" s="43" t="s">
        <v>27</v>
      </c>
      <c r="G9" s="70">
        <f>K9-E9</f>
        <v>0</v>
      </c>
      <c r="H9" s="119" t="s">
        <v>17</v>
      </c>
      <c r="I9" s="119" t="s">
        <v>17</v>
      </c>
      <c r="J9" s="119" t="s">
        <v>17</v>
      </c>
      <c r="K9" s="11">
        <v>0</v>
      </c>
      <c r="L9" s="11">
        <v>0</v>
      </c>
      <c r="M9" s="11">
        <v>0</v>
      </c>
      <c r="N9" s="119" t="s">
        <v>17</v>
      </c>
      <c r="O9" s="106" t="s">
        <v>17</v>
      </c>
      <c r="P9" s="42" t="s">
        <v>28</v>
      </c>
      <c r="Q9" s="119"/>
      <c r="R9" s="43" t="s">
        <v>29</v>
      </c>
    </row>
    <row r="10" spans="1:18" s="8" customFormat="1" x14ac:dyDescent="0.2">
      <c r="A10" s="42">
        <v>4</v>
      </c>
      <c r="B10" s="119" t="s">
        <v>15</v>
      </c>
      <c r="C10" s="119" t="s">
        <v>630</v>
      </c>
      <c r="D10" s="119" t="s">
        <v>629</v>
      </c>
      <c r="E10" s="11">
        <v>500</v>
      </c>
      <c r="F10" s="106" t="s">
        <v>30</v>
      </c>
      <c r="G10" s="70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R10" s="8">
        <v>0</v>
      </c>
    </row>
    <row r="11" spans="1:18" s="28" customFormat="1" x14ac:dyDescent="0.2">
      <c r="A11" s="42">
        <v>5</v>
      </c>
      <c r="B11" s="42" t="s">
        <v>15</v>
      </c>
      <c r="C11" s="119" t="s">
        <v>631</v>
      </c>
      <c r="D11" s="42" t="s">
        <v>31</v>
      </c>
      <c r="E11" s="11">
        <v>500</v>
      </c>
      <c r="F11" s="43" t="s">
        <v>32</v>
      </c>
      <c r="G11" s="70">
        <f>K11-E11</f>
        <v>-29</v>
      </c>
      <c r="H11" s="119" t="s">
        <v>17</v>
      </c>
      <c r="I11" s="119" t="s">
        <v>17</v>
      </c>
      <c r="J11" s="119" t="s">
        <v>17</v>
      </c>
      <c r="K11" s="11">
        <v>471</v>
      </c>
      <c r="L11" s="11">
        <v>471</v>
      </c>
      <c r="M11" s="11">
        <v>0</v>
      </c>
      <c r="N11" s="119" t="s">
        <v>17</v>
      </c>
      <c r="O11" s="106" t="s">
        <v>17</v>
      </c>
      <c r="P11" s="42" t="s">
        <v>28</v>
      </c>
      <c r="Q11" s="119"/>
      <c r="R11" s="43" t="s">
        <v>33</v>
      </c>
    </row>
    <row r="12" spans="1:18" s="28" customFormat="1" x14ac:dyDescent="0.2">
      <c r="A12" s="42">
        <v>6</v>
      </c>
      <c r="B12" s="42" t="s">
        <v>15</v>
      </c>
      <c r="C12" s="119" t="s">
        <v>62</v>
      </c>
      <c r="D12" s="42" t="s">
        <v>34</v>
      </c>
      <c r="E12" s="11">
        <v>0</v>
      </c>
      <c r="F12" s="43" t="s">
        <v>35</v>
      </c>
      <c r="G12" s="70">
        <v>0</v>
      </c>
      <c r="H12" s="42">
        <v>12</v>
      </c>
      <c r="I12" s="42" t="s">
        <v>36</v>
      </c>
      <c r="J12" s="42">
        <v>20</v>
      </c>
      <c r="K12" s="11">
        <f>324.46-18.23</f>
        <v>306.22999999999996</v>
      </c>
      <c r="L12" s="11">
        <f>324.46-18.23</f>
        <v>306.22999999999996</v>
      </c>
      <c r="M12" s="11">
        <v>0</v>
      </c>
      <c r="N12" s="42" t="s">
        <v>37</v>
      </c>
      <c r="O12" s="43" t="s">
        <v>17</v>
      </c>
      <c r="P12" s="42" t="s">
        <v>38</v>
      </c>
      <c r="Q12" s="76"/>
      <c r="R12" s="43" t="s">
        <v>39</v>
      </c>
    </row>
    <row r="13" spans="1:18" s="28" customFormat="1" x14ac:dyDescent="0.2">
      <c r="A13" s="42">
        <v>7</v>
      </c>
      <c r="B13" s="42" t="s">
        <v>15</v>
      </c>
      <c r="C13" s="119" t="s">
        <v>62</v>
      </c>
      <c r="D13" s="42" t="s">
        <v>40</v>
      </c>
      <c r="E13" s="11">
        <v>1000</v>
      </c>
      <c r="F13" s="43" t="s">
        <v>41</v>
      </c>
      <c r="G13" s="70">
        <f>K12+K13+K14+K15+K16++K18+K19+K20+K17-E13</f>
        <v>333.22999999999979</v>
      </c>
      <c r="H13" s="42">
        <v>75</v>
      </c>
      <c r="I13" s="42" t="s">
        <v>36</v>
      </c>
      <c r="J13" s="42">
        <v>13</v>
      </c>
      <c r="K13" s="11">
        <v>209.2</v>
      </c>
      <c r="L13" s="11">
        <v>209.2</v>
      </c>
      <c r="M13" s="11">
        <v>0</v>
      </c>
      <c r="N13" s="42" t="s">
        <v>17</v>
      </c>
      <c r="O13" s="43">
        <v>0</v>
      </c>
      <c r="P13" s="42" t="s">
        <v>38</v>
      </c>
      <c r="Q13" s="76"/>
      <c r="R13" s="43" t="s">
        <v>42</v>
      </c>
    </row>
    <row r="14" spans="1:18" s="28" customFormat="1" x14ac:dyDescent="0.2">
      <c r="A14" s="42">
        <v>7</v>
      </c>
      <c r="B14" s="42" t="s">
        <v>15</v>
      </c>
      <c r="C14" s="119" t="s">
        <v>62</v>
      </c>
      <c r="D14" s="42" t="s">
        <v>40</v>
      </c>
      <c r="E14" s="11">
        <v>0</v>
      </c>
      <c r="F14" s="43" t="s">
        <v>41</v>
      </c>
      <c r="G14" s="70">
        <v>0</v>
      </c>
      <c r="H14" s="42" t="s">
        <v>17</v>
      </c>
      <c r="I14" s="42" t="s">
        <v>36</v>
      </c>
      <c r="J14" s="42" t="s">
        <v>17</v>
      </c>
      <c r="K14" s="11">
        <v>160.9</v>
      </c>
      <c r="L14" s="11">
        <v>160.9</v>
      </c>
      <c r="M14" s="11">
        <v>0</v>
      </c>
      <c r="N14" s="42" t="s">
        <v>17</v>
      </c>
      <c r="O14" s="43">
        <v>0</v>
      </c>
      <c r="P14" s="42" t="s">
        <v>38</v>
      </c>
      <c r="Q14" s="76"/>
      <c r="R14" s="43" t="s">
        <v>43</v>
      </c>
    </row>
    <row r="15" spans="1:18" s="28" customFormat="1" x14ac:dyDescent="0.2">
      <c r="A15" s="42">
        <v>7</v>
      </c>
      <c r="B15" s="42" t="s">
        <v>15</v>
      </c>
      <c r="C15" s="119" t="s">
        <v>62</v>
      </c>
      <c r="D15" s="42" t="s">
        <v>40</v>
      </c>
      <c r="E15" s="11">
        <v>0</v>
      </c>
      <c r="F15" s="43" t="s">
        <v>41</v>
      </c>
      <c r="G15" s="70">
        <v>0</v>
      </c>
      <c r="H15" s="42" t="s">
        <v>17</v>
      </c>
      <c r="I15" s="42" t="s">
        <v>36</v>
      </c>
      <c r="J15" s="42" t="s">
        <v>17</v>
      </c>
      <c r="K15" s="11">
        <v>150.4</v>
      </c>
      <c r="L15" s="11">
        <v>150.4</v>
      </c>
      <c r="M15" s="11">
        <v>0</v>
      </c>
      <c r="N15" s="42" t="s">
        <v>17</v>
      </c>
      <c r="O15" s="43">
        <v>0</v>
      </c>
      <c r="P15" s="42" t="s">
        <v>38</v>
      </c>
      <c r="Q15" s="77"/>
      <c r="R15" s="43" t="s">
        <v>44</v>
      </c>
    </row>
    <row r="16" spans="1:18" s="28" customFormat="1" x14ac:dyDescent="0.2">
      <c r="A16" s="42">
        <v>7</v>
      </c>
      <c r="B16" s="42" t="s">
        <v>15</v>
      </c>
      <c r="C16" s="119" t="s">
        <v>62</v>
      </c>
      <c r="D16" s="42" t="s">
        <v>40</v>
      </c>
      <c r="E16" s="11">
        <v>0</v>
      </c>
      <c r="F16" s="43" t="s">
        <v>41</v>
      </c>
      <c r="G16" s="70">
        <v>0</v>
      </c>
      <c r="H16" s="42" t="s">
        <v>17</v>
      </c>
      <c r="I16" s="42" t="s">
        <v>36</v>
      </c>
      <c r="J16" s="42" t="s">
        <v>17</v>
      </c>
      <c r="K16" s="11">
        <v>149.9</v>
      </c>
      <c r="L16" s="11">
        <v>149.9</v>
      </c>
      <c r="M16" s="11">
        <v>0</v>
      </c>
      <c r="N16" s="42" t="s">
        <v>17</v>
      </c>
      <c r="O16" s="43">
        <v>0</v>
      </c>
      <c r="P16" s="42" t="s">
        <v>38</v>
      </c>
      <c r="Q16" s="42"/>
      <c r="R16" s="43" t="s">
        <v>45</v>
      </c>
    </row>
    <row r="17" spans="1:18" s="28" customFormat="1" x14ac:dyDescent="0.2">
      <c r="A17" s="42">
        <v>7</v>
      </c>
      <c r="B17" s="42" t="s">
        <v>15</v>
      </c>
      <c r="C17" s="119" t="s">
        <v>62</v>
      </c>
      <c r="D17" s="42" t="s">
        <v>40</v>
      </c>
      <c r="E17" s="11">
        <v>0</v>
      </c>
      <c r="F17" s="43" t="s">
        <v>41</v>
      </c>
      <c r="G17" s="70">
        <v>0</v>
      </c>
      <c r="H17" s="42" t="s">
        <v>17</v>
      </c>
      <c r="I17" s="42" t="s">
        <v>36</v>
      </c>
      <c r="J17" s="42" t="s">
        <v>17</v>
      </c>
      <c r="K17" s="11">
        <v>146.80000000000001</v>
      </c>
      <c r="L17" s="11">
        <v>146.80000000000001</v>
      </c>
      <c r="M17" s="11">
        <v>0</v>
      </c>
      <c r="N17" s="42" t="s">
        <v>17</v>
      </c>
      <c r="O17" s="43">
        <v>0</v>
      </c>
      <c r="P17" s="42" t="s">
        <v>38</v>
      </c>
      <c r="Q17" s="42"/>
      <c r="R17" s="43" t="s">
        <v>46</v>
      </c>
    </row>
    <row r="18" spans="1:18" s="28" customFormat="1" x14ac:dyDescent="0.2">
      <c r="A18" s="42">
        <v>7</v>
      </c>
      <c r="B18" s="42" t="s">
        <v>15</v>
      </c>
      <c r="C18" s="119" t="s">
        <v>62</v>
      </c>
      <c r="D18" s="42" t="s">
        <v>40</v>
      </c>
      <c r="E18" s="11">
        <v>0</v>
      </c>
      <c r="F18" s="43" t="s">
        <v>41</v>
      </c>
      <c r="G18" s="70">
        <v>0</v>
      </c>
      <c r="H18" s="42" t="s">
        <v>17</v>
      </c>
      <c r="I18" s="42" t="s">
        <v>36</v>
      </c>
      <c r="J18" s="42" t="s">
        <v>17</v>
      </c>
      <c r="K18" s="11">
        <v>102.2</v>
      </c>
      <c r="L18" s="11">
        <v>102.2</v>
      </c>
      <c r="M18" s="11">
        <v>0</v>
      </c>
      <c r="N18" s="42" t="s">
        <v>17</v>
      </c>
      <c r="O18" s="43">
        <v>0</v>
      </c>
      <c r="P18" s="42" t="s">
        <v>38</v>
      </c>
      <c r="Q18" s="42"/>
      <c r="R18" s="43" t="s">
        <v>47</v>
      </c>
    </row>
    <row r="19" spans="1:18" s="28" customFormat="1" x14ac:dyDescent="0.2">
      <c r="A19" s="42">
        <v>7</v>
      </c>
      <c r="B19" s="42" t="s">
        <v>15</v>
      </c>
      <c r="C19" s="119" t="s">
        <v>62</v>
      </c>
      <c r="D19" s="42" t="s">
        <v>40</v>
      </c>
      <c r="E19" s="11">
        <v>0</v>
      </c>
      <c r="F19" s="43" t="s">
        <v>41</v>
      </c>
      <c r="G19" s="70">
        <v>0</v>
      </c>
      <c r="H19" s="42" t="s">
        <v>17</v>
      </c>
      <c r="I19" s="42" t="s">
        <v>36</v>
      </c>
      <c r="J19" s="42" t="s">
        <v>17</v>
      </c>
      <c r="K19" s="11">
        <v>91.6</v>
      </c>
      <c r="L19" s="11">
        <v>91.6</v>
      </c>
      <c r="M19" s="11">
        <v>0</v>
      </c>
      <c r="N19" s="42" t="s">
        <v>17</v>
      </c>
      <c r="O19" s="43">
        <v>0</v>
      </c>
      <c r="P19" s="42" t="s">
        <v>38</v>
      </c>
      <c r="Q19" s="42"/>
      <c r="R19" s="43" t="s">
        <v>48</v>
      </c>
    </row>
    <row r="20" spans="1:18" s="28" customFormat="1" x14ac:dyDescent="0.2">
      <c r="A20" s="42">
        <v>7</v>
      </c>
      <c r="B20" s="42" t="s">
        <v>15</v>
      </c>
      <c r="C20" s="119" t="s">
        <v>62</v>
      </c>
      <c r="D20" s="42" t="s">
        <v>40</v>
      </c>
      <c r="E20" s="11">
        <v>0</v>
      </c>
      <c r="F20" s="43" t="s">
        <v>41</v>
      </c>
      <c r="G20" s="70">
        <v>0</v>
      </c>
      <c r="H20" s="42" t="s">
        <v>17</v>
      </c>
      <c r="I20" s="42" t="s">
        <v>36</v>
      </c>
      <c r="J20" s="42" t="s">
        <v>17</v>
      </c>
      <c r="K20" s="11">
        <v>16</v>
      </c>
      <c r="L20" s="11">
        <v>16</v>
      </c>
      <c r="M20" s="11">
        <v>0</v>
      </c>
      <c r="N20" s="42" t="s">
        <v>17</v>
      </c>
      <c r="O20" s="43">
        <v>0</v>
      </c>
      <c r="P20" s="42" t="s">
        <v>49</v>
      </c>
      <c r="Q20" s="42"/>
      <c r="R20" s="43" t="s">
        <v>50</v>
      </c>
    </row>
    <row r="21" spans="1:18" s="28" customFormat="1" x14ac:dyDescent="0.2">
      <c r="A21" s="42">
        <v>8</v>
      </c>
      <c r="B21" s="42" t="s">
        <v>15</v>
      </c>
      <c r="C21" s="119" t="s">
        <v>62</v>
      </c>
      <c r="D21" s="42" t="s">
        <v>52</v>
      </c>
      <c r="E21" s="11">
        <v>130</v>
      </c>
      <c r="F21" s="43" t="s">
        <v>53</v>
      </c>
      <c r="G21" s="70">
        <f t="shared" ref="G21:G30" si="0">K21-E21</f>
        <v>-1</v>
      </c>
      <c r="H21" s="42">
        <v>1</v>
      </c>
      <c r="I21" s="42" t="s">
        <v>54</v>
      </c>
      <c r="J21" s="42">
        <v>129</v>
      </c>
      <c r="K21" s="11">
        <v>129</v>
      </c>
      <c r="L21" s="11">
        <v>129</v>
      </c>
      <c r="M21" s="11">
        <v>0</v>
      </c>
      <c r="N21" s="42" t="s">
        <v>55</v>
      </c>
      <c r="O21" s="43" t="s">
        <v>56</v>
      </c>
      <c r="P21" s="42" t="s">
        <v>38</v>
      </c>
      <c r="Q21" s="42"/>
      <c r="R21" s="43" t="s">
        <v>17</v>
      </c>
    </row>
    <row r="22" spans="1:18" s="28" customFormat="1" ht="28.5" x14ac:dyDescent="0.2">
      <c r="A22" s="42">
        <v>9</v>
      </c>
      <c r="B22" s="42" t="s">
        <v>15</v>
      </c>
      <c r="C22" s="119" t="s">
        <v>62</v>
      </c>
      <c r="D22" s="42" t="s">
        <v>57</v>
      </c>
      <c r="E22" s="11">
        <v>200</v>
      </c>
      <c r="F22" s="43" t="s">
        <v>57</v>
      </c>
      <c r="G22" s="70">
        <f t="shared" si="0"/>
        <v>-12</v>
      </c>
      <c r="H22" s="42">
        <v>2</v>
      </c>
      <c r="I22" s="42" t="s">
        <v>58</v>
      </c>
      <c r="J22" s="42">
        <v>100</v>
      </c>
      <c r="K22" s="11">
        <v>188</v>
      </c>
      <c r="L22" s="11">
        <v>188</v>
      </c>
      <c r="M22" s="11">
        <v>0</v>
      </c>
      <c r="N22" s="42" t="s">
        <v>59</v>
      </c>
      <c r="O22" s="43" t="s">
        <v>60</v>
      </c>
      <c r="P22" s="42" t="s">
        <v>51</v>
      </c>
      <c r="Q22" s="42"/>
      <c r="R22" s="43" t="s">
        <v>61</v>
      </c>
    </row>
    <row r="23" spans="1:18" s="28" customFormat="1" ht="42.75" x14ac:dyDescent="0.2">
      <c r="A23" s="42">
        <v>10</v>
      </c>
      <c r="B23" s="119" t="s">
        <v>15</v>
      </c>
      <c r="C23" s="119" t="s">
        <v>62</v>
      </c>
      <c r="D23" s="119" t="s">
        <v>63</v>
      </c>
      <c r="E23" s="11">
        <v>1000</v>
      </c>
      <c r="F23" s="106" t="s">
        <v>64</v>
      </c>
      <c r="G23" s="70">
        <f t="shared" si="0"/>
        <v>-210.79999999999995</v>
      </c>
      <c r="H23" s="42">
        <v>28</v>
      </c>
      <c r="I23" s="119" t="s">
        <v>36</v>
      </c>
      <c r="J23" s="42">
        <v>28</v>
      </c>
      <c r="K23" s="11">
        <v>789.2</v>
      </c>
      <c r="L23" s="11">
        <v>789.2</v>
      </c>
      <c r="M23" s="11">
        <v>0</v>
      </c>
      <c r="N23" s="119" t="s">
        <v>55</v>
      </c>
      <c r="O23" s="106" t="s">
        <v>65</v>
      </c>
      <c r="P23" s="119" t="s">
        <v>38</v>
      </c>
      <c r="Q23" s="42"/>
      <c r="R23" s="106">
        <v>0</v>
      </c>
    </row>
    <row r="24" spans="1:18" s="28" customFormat="1" x14ac:dyDescent="0.2">
      <c r="A24" s="42">
        <v>11</v>
      </c>
      <c r="B24" s="119" t="s">
        <v>15</v>
      </c>
      <c r="C24" s="119" t="s">
        <v>62</v>
      </c>
      <c r="D24" s="119" t="s">
        <v>63</v>
      </c>
      <c r="E24" s="11">
        <v>0</v>
      </c>
      <c r="F24" s="106" t="s">
        <v>64</v>
      </c>
      <c r="G24" s="70">
        <f t="shared" si="0"/>
        <v>242.6</v>
      </c>
      <c r="H24" s="42">
        <v>8</v>
      </c>
      <c r="I24" s="119" t="s">
        <v>36</v>
      </c>
      <c r="J24" s="42">
        <v>30</v>
      </c>
      <c r="K24" s="11">
        <v>242.6</v>
      </c>
      <c r="L24" s="11">
        <v>242.6</v>
      </c>
      <c r="M24" s="11">
        <v>0</v>
      </c>
      <c r="N24" s="119" t="s">
        <v>55</v>
      </c>
      <c r="O24" s="106" t="s">
        <v>66</v>
      </c>
      <c r="P24" s="119" t="s">
        <v>38</v>
      </c>
      <c r="Q24" s="42"/>
      <c r="R24" s="106" t="s">
        <v>67</v>
      </c>
    </row>
    <row r="25" spans="1:18" s="28" customFormat="1" x14ac:dyDescent="0.2">
      <c r="A25" s="42">
        <v>12</v>
      </c>
      <c r="B25" s="119" t="s">
        <v>15</v>
      </c>
      <c r="C25" s="119" t="s">
        <v>62</v>
      </c>
      <c r="D25" s="119" t="s">
        <v>68</v>
      </c>
      <c r="E25" s="11">
        <v>200</v>
      </c>
      <c r="F25" s="106" t="s">
        <v>69</v>
      </c>
      <c r="G25" s="70">
        <f t="shared" si="0"/>
        <v>51.099999999999994</v>
      </c>
      <c r="H25" s="42">
        <v>24</v>
      </c>
      <c r="I25" s="119" t="s">
        <v>70</v>
      </c>
      <c r="J25" s="42">
        <v>9</v>
      </c>
      <c r="K25" s="11">
        <v>251.1</v>
      </c>
      <c r="L25" s="11">
        <v>251.1</v>
      </c>
      <c r="M25" s="11">
        <v>0</v>
      </c>
      <c r="N25" s="119" t="s">
        <v>71</v>
      </c>
      <c r="O25" s="106" t="s">
        <v>72</v>
      </c>
      <c r="P25" s="119" t="s">
        <v>38</v>
      </c>
      <c r="Q25" s="42"/>
      <c r="R25" s="106" t="s">
        <v>73</v>
      </c>
    </row>
    <row r="26" spans="1:18" s="28" customFormat="1" x14ac:dyDescent="0.2">
      <c r="A26" s="42">
        <v>13</v>
      </c>
      <c r="B26" s="42" t="s">
        <v>15</v>
      </c>
      <c r="C26" s="42" t="s">
        <v>74</v>
      </c>
      <c r="D26" s="42" t="s">
        <v>75</v>
      </c>
      <c r="E26" s="11">
        <v>250</v>
      </c>
      <c r="F26" s="43" t="s">
        <v>75</v>
      </c>
      <c r="G26" s="70">
        <f t="shared" si="0"/>
        <v>-29</v>
      </c>
      <c r="H26" s="42">
        <v>5</v>
      </c>
      <c r="I26" s="42" t="s">
        <v>36</v>
      </c>
      <c r="J26" s="42">
        <v>40</v>
      </c>
      <c r="K26" s="11">
        <v>221</v>
      </c>
      <c r="L26" s="11">
        <v>221</v>
      </c>
      <c r="M26" s="11">
        <v>0</v>
      </c>
      <c r="N26" s="42" t="s">
        <v>76</v>
      </c>
      <c r="O26" s="43" t="s">
        <v>17</v>
      </c>
      <c r="P26" s="42" t="s">
        <v>77</v>
      </c>
      <c r="Q26" s="43"/>
      <c r="R26" s="43" t="s">
        <v>17</v>
      </c>
    </row>
    <row r="27" spans="1:18" s="28" customFormat="1" ht="28.5" x14ac:dyDescent="0.2">
      <c r="A27" s="42">
        <v>14</v>
      </c>
      <c r="B27" s="42" t="s">
        <v>15</v>
      </c>
      <c r="C27" s="119" t="s">
        <v>74</v>
      </c>
      <c r="D27" s="119" t="s">
        <v>78</v>
      </c>
      <c r="E27" s="11">
        <v>900</v>
      </c>
      <c r="F27" s="106" t="s">
        <v>79</v>
      </c>
      <c r="G27" s="70">
        <f t="shared" si="0"/>
        <v>-70</v>
      </c>
      <c r="H27" s="42">
        <v>1.88</v>
      </c>
      <c r="I27" s="119" t="s">
        <v>80</v>
      </c>
      <c r="J27" s="42">
        <v>400</v>
      </c>
      <c r="K27" s="11">
        <v>830</v>
      </c>
      <c r="L27" s="11">
        <v>830</v>
      </c>
      <c r="M27" s="11">
        <v>0</v>
      </c>
      <c r="N27" s="119" t="s">
        <v>81</v>
      </c>
      <c r="O27" s="106" t="s">
        <v>82</v>
      </c>
      <c r="P27" s="119" t="s">
        <v>83</v>
      </c>
      <c r="Q27" s="119"/>
      <c r="R27" s="43">
        <v>0</v>
      </c>
    </row>
    <row r="28" spans="1:18" s="28" customFormat="1" ht="28.5" x14ac:dyDescent="0.2">
      <c r="A28" s="42">
        <v>15</v>
      </c>
      <c r="B28" s="44" t="s">
        <v>15</v>
      </c>
      <c r="C28" s="98" t="s">
        <v>74</v>
      </c>
      <c r="D28" s="98" t="s">
        <v>84</v>
      </c>
      <c r="E28" s="97">
        <v>400</v>
      </c>
      <c r="F28" s="93" t="s">
        <v>85</v>
      </c>
      <c r="G28" s="70">
        <f t="shared" si="0"/>
        <v>80</v>
      </c>
      <c r="H28" s="44">
        <v>1.76</v>
      </c>
      <c r="I28" s="98" t="s">
        <v>80</v>
      </c>
      <c r="J28" s="44">
        <v>250</v>
      </c>
      <c r="K28" s="97">
        <v>480</v>
      </c>
      <c r="L28" s="97">
        <v>480</v>
      </c>
      <c r="M28" s="97">
        <v>0</v>
      </c>
      <c r="N28" s="98" t="s">
        <v>86</v>
      </c>
      <c r="O28" s="93" t="s">
        <v>87</v>
      </c>
      <c r="P28" s="98" t="s">
        <v>83</v>
      </c>
      <c r="Q28" s="98"/>
      <c r="R28" s="78">
        <v>0</v>
      </c>
    </row>
    <row r="29" spans="1:18" s="28" customFormat="1" x14ac:dyDescent="0.2">
      <c r="A29" s="42">
        <v>16</v>
      </c>
      <c r="B29" s="44" t="s">
        <v>15</v>
      </c>
      <c r="C29" s="98" t="s">
        <v>74</v>
      </c>
      <c r="D29" s="98" t="s">
        <v>567</v>
      </c>
      <c r="E29" s="97">
        <v>0</v>
      </c>
      <c r="F29" s="93" t="s">
        <v>89</v>
      </c>
      <c r="G29" s="70">
        <v>0</v>
      </c>
      <c r="H29" s="98" t="s">
        <v>17</v>
      </c>
      <c r="I29" s="98" t="s">
        <v>568</v>
      </c>
      <c r="J29" s="44">
        <v>260</v>
      </c>
      <c r="K29" s="97">
        <v>2800</v>
      </c>
      <c r="L29" s="97">
        <v>2800</v>
      </c>
      <c r="M29" s="97">
        <v>0</v>
      </c>
      <c r="N29" s="98" t="s">
        <v>552</v>
      </c>
      <c r="O29" s="93" t="s">
        <v>569</v>
      </c>
      <c r="P29" s="98" t="s">
        <v>570</v>
      </c>
      <c r="Q29" s="98"/>
      <c r="R29" s="93" t="s">
        <v>571</v>
      </c>
    </row>
    <row r="30" spans="1:18" s="28" customFormat="1" x14ac:dyDescent="0.2">
      <c r="A30" s="42">
        <v>17</v>
      </c>
      <c r="B30" s="44" t="s">
        <v>15</v>
      </c>
      <c r="C30" s="98" t="s">
        <v>74</v>
      </c>
      <c r="D30" s="98" t="s">
        <v>88</v>
      </c>
      <c r="E30" s="97">
        <v>0</v>
      </c>
      <c r="F30" s="93" t="s">
        <v>89</v>
      </c>
      <c r="G30" s="70">
        <f t="shared" si="0"/>
        <v>302</v>
      </c>
      <c r="H30" s="98" t="s">
        <v>17</v>
      </c>
      <c r="I30" s="98" t="s">
        <v>36</v>
      </c>
      <c r="J30" s="44">
        <v>30</v>
      </c>
      <c r="K30" s="97">
        <v>302</v>
      </c>
      <c r="L30" s="97">
        <v>302</v>
      </c>
      <c r="M30" s="97">
        <v>0</v>
      </c>
      <c r="N30" s="98" t="s">
        <v>90</v>
      </c>
      <c r="O30" s="93" t="s">
        <v>91</v>
      </c>
      <c r="P30" s="98" t="s">
        <v>38</v>
      </c>
      <c r="Q30" s="98"/>
      <c r="R30" s="93" t="s">
        <v>92</v>
      </c>
    </row>
    <row r="31" spans="1:18" s="28" customFormat="1" x14ac:dyDescent="0.2">
      <c r="A31" s="42">
        <v>18</v>
      </c>
      <c r="B31" s="44" t="s">
        <v>15</v>
      </c>
      <c r="C31" s="98" t="s">
        <v>74</v>
      </c>
      <c r="D31" s="98" t="s">
        <v>88</v>
      </c>
      <c r="E31" s="97">
        <v>0</v>
      </c>
      <c r="F31" s="93" t="s">
        <v>93</v>
      </c>
      <c r="G31" s="70">
        <v>0</v>
      </c>
      <c r="H31" s="44" t="s">
        <v>17</v>
      </c>
      <c r="I31" s="98" t="s">
        <v>17</v>
      </c>
      <c r="J31" s="44" t="s">
        <v>17</v>
      </c>
      <c r="K31" s="97">
        <v>97</v>
      </c>
      <c r="L31" s="97">
        <v>97</v>
      </c>
      <c r="M31" s="97">
        <v>0</v>
      </c>
      <c r="N31" s="98" t="s">
        <v>17</v>
      </c>
      <c r="O31" s="93" t="s">
        <v>17</v>
      </c>
      <c r="P31" s="98" t="s">
        <v>94</v>
      </c>
      <c r="Q31" s="98"/>
      <c r="R31" s="78" t="s">
        <v>95</v>
      </c>
    </row>
    <row r="32" spans="1:18" s="28" customFormat="1" x14ac:dyDescent="0.2">
      <c r="A32" s="42">
        <v>19</v>
      </c>
      <c r="B32" s="44" t="s">
        <v>15</v>
      </c>
      <c r="C32" s="98" t="s">
        <v>74</v>
      </c>
      <c r="D32" s="98" t="s">
        <v>88</v>
      </c>
      <c r="E32" s="97">
        <v>0</v>
      </c>
      <c r="F32" s="93" t="s">
        <v>96</v>
      </c>
      <c r="G32" s="70">
        <v>0</v>
      </c>
      <c r="H32" s="44" t="s">
        <v>17</v>
      </c>
      <c r="I32" s="98" t="s">
        <v>17</v>
      </c>
      <c r="J32" s="44" t="s">
        <v>17</v>
      </c>
      <c r="K32" s="97">
        <v>147</v>
      </c>
      <c r="L32" s="97">
        <v>147</v>
      </c>
      <c r="M32" s="97">
        <v>0</v>
      </c>
      <c r="N32" s="98" t="s">
        <v>17</v>
      </c>
      <c r="O32" s="93" t="s">
        <v>17</v>
      </c>
      <c r="P32" s="98" t="s">
        <v>94</v>
      </c>
      <c r="Q32" s="98"/>
      <c r="R32" s="78" t="s">
        <v>97</v>
      </c>
    </row>
    <row r="33" spans="1:18" s="28" customFormat="1" x14ac:dyDescent="0.2">
      <c r="A33" s="42">
        <v>20</v>
      </c>
      <c r="B33" s="44" t="s">
        <v>15</v>
      </c>
      <c r="C33" s="98" t="s">
        <v>630</v>
      </c>
      <c r="D33" s="98" t="s">
        <v>88</v>
      </c>
      <c r="E33" s="97">
        <v>0</v>
      </c>
      <c r="F33" s="93" t="s">
        <v>554</v>
      </c>
      <c r="G33" s="70">
        <v>0</v>
      </c>
      <c r="H33" s="44" t="s">
        <v>17</v>
      </c>
      <c r="I33" s="98" t="s">
        <v>17</v>
      </c>
      <c r="J33" s="44" t="s">
        <v>17</v>
      </c>
      <c r="K33" s="97">
        <f>25+25+8+54+62+25</f>
        <v>199</v>
      </c>
      <c r="L33" s="97">
        <v>199</v>
      </c>
      <c r="M33" s="97">
        <v>0</v>
      </c>
      <c r="N33" s="98" t="s">
        <v>17</v>
      </c>
      <c r="O33" s="93" t="s">
        <v>17</v>
      </c>
      <c r="P33" s="98" t="s">
        <v>94</v>
      </c>
      <c r="Q33" s="98"/>
      <c r="R33" s="93" t="s">
        <v>626</v>
      </c>
    </row>
    <row r="34" spans="1:18" s="28" customFormat="1" x14ac:dyDescent="0.2">
      <c r="A34" s="42">
        <v>21</v>
      </c>
      <c r="B34" s="119" t="s">
        <v>15</v>
      </c>
      <c r="C34" s="119" t="s">
        <v>630</v>
      </c>
      <c r="D34" s="119" t="s">
        <v>98</v>
      </c>
      <c r="E34" s="11">
        <v>0</v>
      </c>
      <c r="F34" s="106" t="s">
        <v>99</v>
      </c>
      <c r="G34" s="70">
        <f t="shared" ref="G34:G40" si="1">K34-E34</f>
        <v>148</v>
      </c>
      <c r="H34" s="42" t="s">
        <v>17</v>
      </c>
      <c r="I34" s="119" t="s">
        <v>17</v>
      </c>
      <c r="J34" s="42" t="s">
        <v>17</v>
      </c>
      <c r="K34" s="11">
        <v>148</v>
      </c>
      <c r="L34" s="11">
        <v>148</v>
      </c>
      <c r="M34" s="11">
        <v>0</v>
      </c>
      <c r="N34" s="119" t="s">
        <v>17</v>
      </c>
      <c r="O34" s="106" t="s">
        <v>17</v>
      </c>
      <c r="P34" s="119" t="s">
        <v>38</v>
      </c>
      <c r="Q34" s="42"/>
      <c r="R34" s="106" t="s">
        <v>100</v>
      </c>
    </row>
    <row r="35" spans="1:18" s="28" customFormat="1" x14ac:dyDescent="0.2">
      <c r="A35" s="42">
        <v>22</v>
      </c>
      <c r="B35" s="119" t="s">
        <v>15</v>
      </c>
      <c r="C35" s="119" t="s">
        <v>630</v>
      </c>
      <c r="D35" s="119" t="s">
        <v>101</v>
      </c>
      <c r="E35" s="11">
        <v>0</v>
      </c>
      <c r="F35" s="106" t="s">
        <v>102</v>
      </c>
      <c r="G35" s="70">
        <f t="shared" si="1"/>
        <v>49</v>
      </c>
      <c r="H35" s="42">
        <v>1</v>
      </c>
      <c r="I35" s="119" t="s">
        <v>58</v>
      </c>
      <c r="J35" s="42">
        <v>49</v>
      </c>
      <c r="K35" s="11">
        <v>49</v>
      </c>
      <c r="L35" s="11">
        <v>49</v>
      </c>
      <c r="M35" s="11">
        <v>0</v>
      </c>
      <c r="N35" s="119" t="s">
        <v>103</v>
      </c>
      <c r="O35" s="106" t="s">
        <v>103</v>
      </c>
      <c r="P35" s="119" t="s">
        <v>103</v>
      </c>
      <c r="Q35" s="42"/>
      <c r="R35" s="106" t="s">
        <v>104</v>
      </c>
    </row>
    <row r="36" spans="1:18" s="28" customFormat="1" x14ac:dyDescent="0.2">
      <c r="A36" s="42">
        <v>23</v>
      </c>
      <c r="B36" s="42" t="s">
        <v>15</v>
      </c>
      <c r="C36" s="119" t="s">
        <v>630</v>
      </c>
      <c r="D36" s="119" t="s">
        <v>604</v>
      </c>
      <c r="E36" s="11">
        <v>0</v>
      </c>
      <c r="F36" s="106" t="s">
        <v>605</v>
      </c>
      <c r="G36" s="70">
        <f t="shared" si="1"/>
        <v>60</v>
      </c>
      <c r="H36" s="119" t="s">
        <v>17</v>
      </c>
      <c r="I36" s="119" t="s">
        <v>17</v>
      </c>
      <c r="J36" s="119" t="s">
        <v>17</v>
      </c>
      <c r="K36" s="11">
        <v>60</v>
      </c>
      <c r="L36" s="11">
        <v>60</v>
      </c>
      <c r="M36" s="11">
        <v>0</v>
      </c>
      <c r="N36" s="119" t="s">
        <v>17</v>
      </c>
      <c r="O36" s="106" t="s">
        <v>17</v>
      </c>
      <c r="P36" s="119" t="s">
        <v>546</v>
      </c>
      <c r="Q36" s="119"/>
      <c r="R36" s="106" t="s">
        <v>606</v>
      </c>
    </row>
    <row r="37" spans="1:18" s="29" customFormat="1" x14ac:dyDescent="0.2">
      <c r="A37" s="45">
        <v>24</v>
      </c>
      <c r="B37" s="45" t="s">
        <v>105</v>
      </c>
      <c r="C37" s="45" t="s">
        <v>106</v>
      </c>
      <c r="D37" s="45" t="s">
        <v>107</v>
      </c>
      <c r="E37" s="12">
        <v>87</v>
      </c>
      <c r="F37" s="46" t="s">
        <v>108</v>
      </c>
      <c r="G37" s="71">
        <f t="shared" si="1"/>
        <v>0</v>
      </c>
      <c r="H37" s="45">
        <v>1</v>
      </c>
      <c r="I37" s="105" t="s">
        <v>36</v>
      </c>
      <c r="J37" s="45">
        <v>87</v>
      </c>
      <c r="K37" s="74">
        <v>87</v>
      </c>
      <c r="L37" s="74">
        <v>87</v>
      </c>
      <c r="M37" s="74">
        <v>0</v>
      </c>
      <c r="N37" s="105" t="s">
        <v>109</v>
      </c>
      <c r="O37" s="104" t="s">
        <v>17</v>
      </c>
      <c r="P37" s="45" t="s">
        <v>38</v>
      </c>
      <c r="Q37" s="46"/>
      <c r="R37" s="46">
        <v>0</v>
      </c>
    </row>
    <row r="38" spans="1:18" s="29" customFormat="1" x14ac:dyDescent="0.2">
      <c r="A38" s="45">
        <v>25</v>
      </c>
      <c r="B38" s="45" t="s">
        <v>105</v>
      </c>
      <c r="C38" s="45" t="s">
        <v>74</v>
      </c>
      <c r="D38" s="45" t="s">
        <v>110</v>
      </c>
      <c r="E38" s="12">
        <v>2500</v>
      </c>
      <c r="F38" s="46" t="s">
        <v>111</v>
      </c>
      <c r="G38" s="71">
        <f t="shared" si="1"/>
        <v>32</v>
      </c>
      <c r="H38" s="45">
        <v>1</v>
      </c>
      <c r="I38" s="105" t="s">
        <v>112</v>
      </c>
      <c r="J38" s="45">
        <v>2580</v>
      </c>
      <c r="K38" s="74">
        <v>2532</v>
      </c>
      <c r="L38" s="74">
        <v>2532</v>
      </c>
      <c r="M38" s="74">
        <v>0</v>
      </c>
      <c r="N38" s="105" t="s">
        <v>113</v>
      </c>
      <c r="O38" s="104" t="s">
        <v>114</v>
      </c>
      <c r="P38" s="45" t="s">
        <v>115</v>
      </c>
      <c r="Q38" s="46"/>
      <c r="R38" s="104" t="s">
        <v>116</v>
      </c>
    </row>
    <row r="39" spans="1:18" s="29" customFormat="1" x14ac:dyDescent="0.2">
      <c r="A39" s="45">
        <v>26</v>
      </c>
      <c r="B39" s="45" t="s">
        <v>105</v>
      </c>
      <c r="C39" s="45" t="s">
        <v>74</v>
      </c>
      <c r="D39" s="45" t="s">
        <v>117</v>
      </c>
      <c r="E39" s="12">
        <v>768</v>
      </c>
      <c r="F39" s="46" t="s">
        <v>118</v>
      </c>
      <c r="G39" s="71">
        <f t="shared" si="1"/>
        <v>0</v>
      </c>
      <c r="H39" s="45">
        <v>21</v>
      </c>
      <c r="I39" s="45" t="s">
        <v>119</v>
      </c>
      <c r="J39" s="45">
        <v>30</v>
      </c>
      <c r="K39" s="74">
        <v>768</v>
      </c>
      <c r="L39" s="74">
        <v>768</v>
      </c>
      <c r="M39" s="74">
        <v>0</v>
      </c>
      <c r="N39" s="45" t="s">
        <v>120</v>
      </c>
      <c r="O39" s="158" t="s">
        <v>645</v>
      </c>
      <c r="P39" s="45"/>
      <c r="Q39" s="45"/>
      <c r="R39" s="46" t="s">
        <v>122</v>
      </c>
    </row>
    <row r="40" spans="1:18" s="29" customFormat="1" x14ac:dyDescent="0.2">
      <c r="A40" s="45">
        <v>27</v>
      </c>
      <c r="B40" s="45" t="s">
        <v>105</v>
      </c>
      <c r="C40" s="105" t="s">
        <v>106</v>
      </c>
      <c r="D40" s="105" t="s">
        <v>123</v>
      </c>
      <c r="E40" s="12">
        <v>3000</v>
      </c>
      <c r="F40" s="104" t="s">
        <v>124</v>
      </c>
      <c r="G40" s="71">
        <f t="shared" si="1"/>
        <v>1100</v>
      </c>
      <c r="H40" s="45">
        <v>1</v>
      </c>
      <c r="I40" s="45" t="s">
        <v>58</v>
      </c>
      <c r="J40" s="45">
        <v>4100</v>
      </c>
      <c r="K40" s="74">
        <v>4100</v>
      </c>
      <c r="L40" s="74">
        <v>4100</v>
      </c>
      <c r="M40" s="74">
        <v>0</v>
      </c>
      <c r="N40" s="45" t="s">
        <v>125</v>
      </c>
      <c r="O40" s="46" t="s">
        <v>126</v>
      </c>
      <c r="P40" s="45" t="s">
        <v>115</v>
      </c>
      <c r="Q40" s="45"/>
      <c r="R40" s="46" t="s">
        <v>127</v>
      </c>
    </row>
    <row r="41" spans="1:18" s="29" customFormat="1" ht="28.5" x14ac:dyDescent="0.2">
      <c r="A41" s="45">
        <v>28</v>
      </c>
      <c r="B41" s="45" t="s">
        <v>105</v>
      </c>
      <c r="C41" s="105" t="s">
        <v>106</v>
      </c>
      <c r="D41" s="105" t="s">
        <v>123</v>
      </c>
      <c r="E41" s="12">
        <v>0</v>
      </c>
      <c r="F41" s="104" t="s">
        <v>124</v>
      </c>
      <c r="G41" s="71">
        <v>0</v>
      </c>
      <c r="H41" s="45">
        <v>6</v>
      </c>
      <c r="I41" s="45" t="s">
        <v>58</v>
      </c>
      <c r="J41" s="45" t="s">
        <v>17</v>
      </c>
      <c r="K41" s="74">
        <v>74.8</v>
      </c>
      <c r="L41" s="74">
        <v>74.8</v>
      </c>
      <c r="M41" s="74">
        <v>0</v>
      </c>
      <c r="N41" s="45" t="s">
        <v>128</v>
      </c>
      <c r="O41" s="46" t="s">
        <v>17</v>
      </c>
      <c r="P41" s="45" t="s">
        <v>51</v>
      </c>
      <c r="Q41" s="45"/>
      <c r="R41" s="46" t="s">
        <v>129</v>
      </c>
    </row>
    <row r="42" spans="1:18" s="29" customFormat="1" x14ac:dyDescent="0.2">
      <c r="A42" s="45">
        <v>29</v>
      </c>
      <c r="B42" s="45" t="s">
        <v>105</v>
      </c>
      <c r="C42" s="105" t="s">
        <v>106</v>
      </c>
      <c r="D42" s="105" t="s">
        <v>123</v>
      </c>
      <c r="E42" s="12">
        <v>0</v>
      </c>
      <c r="F42" s="104" t="s">
        <v>592</v>
      </c>
      <c r="G42" s="71">
        <v>0</v>
      </c>
      <c r="H42" s="45">
        <v>3</v>
      </c>
      <c r="I42" s="45" t="s">
        <v>58</v>
      </c>
      <c r="J42" s="45">
        <v>99</v>
      </c>
      <c r="K42" s="74">
        <v>297</v>
      </c>
      <c r="L42" s="74">
        <v>297</v>
      </c>
      <c r="M42" s="74">
        <v>0</v>
      </c>
      <c r="N42" s="105" t="s">
        <v>572</v>
      </c>
      <c r="O42" s="46" t="s">
        <v>17</v>
      </c>
      <c r="P42" s="45">
        <v>0</v>
      </c>
      <c r="Q42" s="45"/>
      <c r="R42" s="46">
        <v>0</v>
      </c>
    </row>
    <row r="43" spans="1:18" s="29" customFormat="1" x14ac:dyDescent="0.2">
      <c r="A43" s="45">
        <v>30</v>
      </c>
      <c r="B43" s="45" t="s">
        <v>105</v>
      </c>
      <c r="C43" s="105" t="s">
        <v>62</v>
      </c>
      <c r="D43" s="105" t="s">
        <v>130</v>
      </c>
      <c r="E43" s="12">
        <v>0</v>
      </c>
      <c r="F43" s="104" t="s">
        <v>131</v>
      </c>
      <c r="G43" s="71">
        <v>0</v>
      </c>
      <c r="H43" s="45" t="s">
        <v>17</v>
      </c>
      <c r="I43" s="45" t="s">
        <v>17</v>
      </c>
      <c r="J43" s="45" t="s">
        <v>17</v>
      </c>
      <c r="K43" s="74" t="s">
        <v>17</v>
      </c>
      <c r="L43" s="74" t="s">
        <v>17</v>
      </c>
      <c r="M43" s="74" t="s">
        <v>17</v>
      </c>
      <c r="N43" s="45">
        <v>0</v>
      </c>
      <c r="O43" s="46">
        <v>0</v>
      </c>
      <c r="P43" s="45">
        <v>0</v>
      </c>
      <c r="Q43" s="45"/>
      <c r="R43" s="46">
        <v>0</v>
      </c>
    </row>
    <row r="44" spans="1:18" s="29" customFormat="1" x14ac:dyDescent="0.2">
      <c r="A44" s="45">
        <v>31</v>
      </c>
      <c r="B44" s="45" t="s">
        <v>105</v>
      </c>
      <c r="C44" s="105" t="s">
        <v>132</v>
      </c>
      <c r="D44" s="105" t="s">
        <v>133</v>
      </c>
      <c r="E44" s="12">
        <v>0</v>
      </c>
      <c r="F44" s="104" t="s">
        <v>135</v>
      </c>
      <c r="G44" s="71">
        <f>K44-E44</f>
        <v>399</v>
      </c>
      <c r="H44" s="45">
        <v>1</v>
      </c>
      <c r="I44" s="105" t="s">
        <v>607</v>
      </c>
      <c r="J44" s="45">
        <v>399</v>
      </c>
      <c r="K44" s="74">
        <v>399</v>
      </c>
      <c r="L44" s="74">
        <v>399</v>
      </c>
      <c r="M44" s="74">
        <v>0</v>
      </c>
      <c r="N44" s="105" t="s">
        <v>572</v>
      </c>
      <c r="O44" s="104" t="s">
        <v>608</v>
      </c>
      <c r="P44" s="105" t="s">
        <v>572</v>
      </c>
      <c r="Q44" s="45"/>
      <c r="R44" s="46">
        <v>0</v>
      </c>
    </row>
    <row r="45" spans="1:18" s="29" customFormat="1" x14ac:dyDescent="0.2">
      <c r="A45" s="45">
        <v>32</v>
      </c>
      <c r="B45" s="45" t="s">
        <v>105</v>
      </c>
      <c r="C45" s="105" t="s">
        <v>132</v>
      </c>
      <c r="D45" s="105" t="s">
        <v>133</v>
      </c>
      <c r="E45" s="12">
        <v>0</v>
      </c>
      <c r="F45" s="104" t="s">
        <v>134</v>
      </c>
      <c r="G45" s="71">
        <f>K45-E45</f>
        <v>330</v>
      </c>
      <c r="H45" s="45">
        <v>1</v>
      </c>
      <c r="I45" s="45" t="s">
        <v>136</v>
      </c>
      <c r="J45" s="45">
        <v>330</v>
      </c>
      <c r="K45" s="74">
        <v>330</v>
      </c>
      <c r="L45" s="74">
        <v>330</v>
      </c>
      <c r="M45" s="74">
        <v>0</v>
      </c>
      <c r="N45" s="45" t="s">
        <v>137</v>
      </c>
      <c r="O45" s="46" t="s">
        <v>17</v>
      </c>
      <c r="P45" s="45" t="s">
        <v>138</v>
      </c>
      <c r="Q45" s="45"/>
      <c r="R45" s="46" t="s">
        <v>139</v>
      </c>
    </row>
    <row r="46" spans="1:18" s="29" customFormat="1" x14ac:dyDescent="0.2">
      <c r="A46" s="45">
        <v>33</v>
      </c>
      <c r="B46" s="45" t="s">
        <v>105</v>
      </c>
      <c r="C46" s="105" t="s">
        <v>132</v>
      </c>
      <c r="D46" s="105" t="s">
        <v>133</v>
      </c>
      <c r="E46" s="12">
        <v>0</v>
      </c>
      <c r="F46" s="104" t="s">
        <v>134</v>
      </c>
      <c r="G46" s="71">
        <f>K46-E46</f>
        <v>149</v>
      </c>
      <c r="H46" s="45">
        <v>1</v>
      </c>
      <c r="I46" s="45" t="s">
        <v>136</v>
      </c>
      <c r="J46" s="45">
        <v>149</v>
      </c>
      <c r="K46" s="74">
        <v>149</v>
      </c>
      <c r="L46" s="74">
        <v>149</v>
      </c>
      <c r="M46" s="74">
        <v>0</v>
      </c>
      <c r="N46" s="45" t="s">
        <v>103</v>
      </c>
      <c r="O46" s="46" t="s">
        <v>140</v>
      </c>
      <c r="P46" s="45" t="s">
        <v>103</v>
      </c>
      <c r="Q46" s="45"/>
      <c r="R46" s="46" t="s">
        <v>141</v>
      </c>
    </row>
    <row r="47" spans="1:18" s="29" customFormat="1" x14ac:dyDescent="0.2">
      <c r="A47" s="45">
        <v>34</v>
      </c>
      <c r="B47" s="45" t="s">
        <v>105</v>
      </c>
      <c r="C47" s="105" t="s">
        <v>132</v>
      </c>
      <c r="D47" s="105" t="s">
        <v>142</v>
      </c>
      <c r="E47" s="12">
        <v>40</v>
      </c>
      <c r="F47" s="104" t="s">
        <v>143</v>
      </c>
      <c r="G47" s="71">
        <f t="shared" ref="G47:G84" si="2">K47-E47</f>
        <v>0</v>
      </c>
      <c r="H47" s="45">
        <v>1</v>
      </c>
      <c r="I47" s="105" t="s">
        <v>36</v>
      </c>
      <c r="J47" s="45">
        <v>39.9</v>
      </c>
      <c r="K47" s="74">
        <v>40</v>
      </c>
      <c r="L47" s="74">
        <v>40</v>
      </c>
      <c r="M47" s="74">
        <v>0</v>
      </c>
      <c r="N47" s="105" t="s">
        <v>103</v>
      </c>
      <c r="O47" s="104" t="s">
        <v>103</v>
      </c>
      <c r="P47" s="105" t="s">
        <v>103</v>
      </c>
      <c r="Q47" s="105"/>
      <c r="R47" s="104" t="s">
        <v>144</v>
      </c>
    </row>
    <row r="48" spans="1:18" s="29" customFormat="1" x14ac:dyDescent="0.2">
      <c r="A48" s="45">
        <v>35</v>
      </c>
      <c r="B48" s="47" t="s">
        <v>105</v>
      </c>
      <c r="C48" s="13" t="s">
        <v>132</v>
      </c>
      <c r="D48" s="13" t="s">
        <v>145</v>
      </c>
      <c r="E48" s="12">
        <v>0</v>
      </c>
      <c r="F48" s="104" t="s">
        <v>103</v>
      </c>
      <c r="G48" s="71">
        <f t="shared" si="2"/>
        <v>0</v>
      </c>
      <c r="H48" s="45">
        <v>0</v>
      </c>
      <c r="I48" s="45">
        <v>0</v>
      </c>
      <c r="J48" s="45">
        <v>0</v>
      </c>
      <c r="K48" s="74">
        <v>0</v>
      </c>
      <c r="L48" s="74">
        <v>0</v>
      </c>
      <c r="M48" s="74">
        <v>0</v>
      </c>
      <c r="N48" s="45">
        <v>0</v>
      </c>
      <c r="O48" s="46">
        <v>0</v>
      </c>
      <c r="P48" s="45">
        <v>0</v>
      </c>
      <c r="Q48" s="45"/>
      <c r="R48" s="46">
        <v>0</v>
      </c>
    </row>
    <row r="49" spans="1:18" s="30" customFormat="1" x14ac:dyDescent="0.2">
      <c r="A49" s="48">
        <v>36</v>
      </c>
      <c r="B49" s="48" t="s">
        <v>146</v>
      </c>
      <c r="C49" s="48" t="s">
        <v>74</v>
      </c>
      <c r="D49" s="48" t="s">
        <v>117</v>
      </c>
      <c r="E49" s="14">
        <v>3000</v>
      </c>
      <c r="F49" s="49" t="s">
        <v>147</v>
      </c>
      <c r="G49" s="71">
        <f t="shared" si="2"/>
        <v>-368</v>
      </c>
      <c r="H49" s="48">
        <v>56</v>
      </c>
      <c r="I49" s="48" t="s">
        <v>119</v>
      </c>
      <c r="J49" s="48">
        <v>47</v>
      </c>
      <c r="K49" s="75">
        <v>2632</v>
      </c>
      <c r="L49" s="75">
        <v>2632</v>
      </c>
      <c r="M49" s="75">
        <v>0</v>
      </c>
      <c r="N49" s="48" t="s">
        <v>120</v>
      </c>
      <c r="O49" s="49" t="s">
        <v>148</v>
      </c>
      <c r="P49" s="48"/>
      <c r="Q49" s="48"/>
      <c r="R49" s="49">
        <v>0</v>
      </c>
    </row>
    <row r="50" spans="1:18" s="30" customFormat="1" x14ac:dyDescent="0.2">
      <c r="A50" s="48">
        <v>37</v>
      </c>
      <c r="B50" s="48" t="s">
        <v>146</v>
      </c>
      <c r="C50" s="48" t="s">
        <v>74</v>
      </c>
      <c r="D50" s="48" t="s">
        <v>117</v>
      </c>
      <c r="E50" s="14">
        <v>0</v>
      </c>
      <c r="F50" s="96" t="s">
        <v>149</v>
      </c>
      <c r="G50" s="71">
        <f t="shared" si="2"/>
        <v>100</v>
      </c>
      <c r="H50" s="122" t="s">
        <v>17</v>
      </c>
      <c r="I50" s="122" t="s">
        <v>17</v>
      </c>
      <c r="J50" s="122" t="s">
        <v>17</v>
      </c>
      <c r="K50" s="75">
        <v>100</v>
      </c>
      <c r="L50" s="75">
        <v>100</v>
      </c>
      <c r="M50" s="75">
        <v>0</v>
      </c>
      <c r="N50" s="48" t="s">
        <v>120</v>
      </c>
      <c r="O50" s="49" t="s">
        <v>150</v>
      </c>
      <c r="P50" s="48"/>
      <c r="Q50" s="48"/>
      <c r="R50" s="49" t="s">
        <v>151</v>
      </c>
    </row>
    <row r="51" spans="1:18" s="30" customFormat="1" x14ac:dyDescent="0.2">
      <c r="A51" s="48">
        <v>38</v>
      </c>
      <c r="B51" s="48" t="s">
        <v>146</v>
      </c>
      <c r="C51" s="48" t="s">
        <v>74</v>
      </c>
      <c r="D51" s="48" t="s">
        <v>117</v>
      </c>
      <c r="E51" s="14">
        <v>0</v>
      </c>
      <c r="F51" s="96" t="s">
        <v>152</v>
      </c>
      <c r="G51" s="71">
        <f t="shared" si="2"/>
        <v>417</v>
      </c>
      <c r="H51" s="122">
        <v>35</v>
      </c>
      <c r="I51" s="122" t="s">
        <v>54</v>
      </c>
      <c r="J51" s="122">
        <v>10</v>
      </c>
      <c r="K51" s="75">
        <v>417</v>
      </c>
      <c r="L51" s="75">
        <v>417</v>
      </c>
      <c r="M51" s="75">
        <v>0</v>
      </c>
      <c r="N51" s="48" t="s">
        <v>120</v>
      </c>
      <c r="O51" s="49" t="s">
        <v>153</v>
      </c>
      <c r="P51" s="48"/>
      <c r="Q51" s="48"/>
      <c r="R51" s="96" t="s">
        <v>154</v>
      </c>
    </row>
    <row r="52" spans="1:18" s="30" customFormat="1" x14ac:dyDescent="0.2">
      <c r="A52" s="48">
        <v>39</v>
      </c>
      <c r="B52" s="48" t="s">
        <v>146</v>
      </c>
      <c r="C52" s="48" t="s">
        <v>74</v>
      </c>
      <c r="D52" s="122" t="s">
        <v>575</v>
      </c>
      <c r="E52" s="14">
        <v>0</v>
      </c>
      <c r="F52" s="96" t="s">
        <v>576</v>
      </c>
      <c r="G52" s="71">
        <f t="shared" si="2"/>
        <v>500</v>
      </c>
      <c r="H52" s="48">
        <v>200</v>
      </c>
      <c r="I52" s="122" t="s">
        <v>568</v>
      </c>
      <c r="J52" s="48">
        <v>3</v>
      </c>
      <c r="K52" s="75">
        <v>500</v>
      </c>
      <c r="L52" s="75">
        <v>500</v>
      </c>
      <c r="M52" s="75">
        <v>0</v>
      </c>
      <c r="N52" s="48" t="s">
        <v>344</v>
      </c>
      <c r="O52" s="49" t="s">
        <v>126</v>
      </c>
      <c r="P52" s="48" t="s">
        <v>345</v>
      </c>
      <c r="Q52" s="48"/>
      <c r="R52" s="49" t="s">
        <v>577</v>
      </c>
    </row>
    <row r="53" spans="1:18" s="30" customFormat="1" x14ac:dyDescent="0.2">
      <c r="A53" s="48">
        <v>40</v>
      </c>
      <c r="B53" s="48" t="s">
        <v>146</v>
      </c>
      <c r="C53" s="48" t="s">
        <v>74</v>
      </c>
      <c r="D53" s="48" t="s">
        <v>155</v>
      </c>
      <c r="E53" s="14">
        <v>1500</v>
      </c>
      <c r="F53" s="96" t="s">
        <v>601</v>
      </c>
      <c r="G53" s="71">
        <f t="shared" si="2"/>
        <v>-1404</v>
      </c>
      <c r="H53" s="48">
        <v>1</v>
      </c>
      <c r="I53" s="122" t="s">
        <v>602</v>
      </c>
      <c r="J53" s="48">
        <v>0</v>
      </c>
      <c r="K53" s="75">
        <v>96</v>
      </c>
      <c r="L53" s="75">
        <v>96</v>
      </c>
      <c r="M53" s="75">
        <v>0</v>
      </c>
      <c r="N53" s="122" t="s">
        <v>603</v>
      </c>
      <c r="O53" s="49">
        <v>0</v>
      </c>
      <c r="P53" s="122" t="s">
        <v>546</v>
      </c>
      <c r="Q53" s="48"/>
      <c r="R53" s="49">
        <v>0</v>
      </c>
    </row>
    <row r="54" spans="1:18" s="30" customFormat="1" x14ac:dyDescent="0.2">
      <c r="A54" s="48">
        <v>41</v>
      </c>
      <c r="B54" s="48" t="s">
        <v>146</v>
      </c>
      <c r="C54" s="48" t="s">
        <v>74</v>
      </c>
      <c r="D54" s="122" t="s">
        <v>156</v>
      </c>
      <c r="E54" s="14">
        <v>1000</v>
      </c>
      <c r="F54" s="96" t="s">
        <v>157</v>
      </c>
      <c r="G54" s="71">
        <f t="shared" si="2"/>
        <v>-100</v>
      </c>
      <c r="H54" s="48">
        <v>1</v>
      </c>
      <c r="I54" s="48" t="s">
        <v>112</v>
      </c>
      <c r="J54" s="48">
        <v>900</v>
      </c>
      <c r="K54" s="75">
        <v>900</v>
      </c>
      <c r="L54" s="75">
        <v>900</v>
      </c>
      <c r="M54" s="75">
        <v>0</v>
      </c>
      <c r="N54" s="122" t="s">
        <v>17</v>
      </c>
      <c r="O54" s="96" t="s">
        <v>17</v>
      </c>
      <c r="P54" s="122"/>
      <c r="Q54" s="49"/>
      <c r="R54" s="96" t="s">
        <v>158</v>
      </c>
    </row>
    <row r="55" spans="1:18" s="30" customFormat="1" ht="28.5" x14ac:dyDescent="0.2">
      <c r="A55" s="48">
        <v>42</v>
      </c>
      <c r="B55" s="48" t="s">
        <v>146</v>
      </c>
      <c r="C55" s="48" t="s">
        <v>106</v>
      </c>
      <c r="D55" s="48" t="s">
        <v>159</v>
      </c>
      <c r="E55" s="14">
        <v>4500</v>
      </c>
      <c r="F55" s="96" t="s">
        <v>160</v>
      </c>
      <c r="G55" s="71">
        <f t="shared" si="2"/>
        <v>3038</v>
      </c>
      <c r="H55" s="48">
        <v>1</v>
      </c>
      <c r="I55" s="48" t="s">
        <v>58</v>
      </c>
      <c r="J55" s="48">
        <v>7538</v>
      </c>
      <c r="K55" s="75">
        <v>7538</v>
      </c>
      <c r="L55" s="75">
        <v>7538</v>
      </c>
      <c r="M55" s="75">
        <v>0</v>
      </c>
      <c r="N55" s="48" t="s">
        <v>103</v>
      </c>
      <c r="O55" s="49" t="s">
        <v>161</v>
      </c>
      <c r="P55" s="48" t="s">
        <v>103</v>
      </c>
      <c r="Q55" s="48"/>
      <c r="R55" s="49" t="s">
        <v>162</v>
      </c>
    </row>
    <row r="56" spans="1:18" s="30" customFormat="1" x14ac:dyDescent="0.2">
      <c r="A56" s="48">
        <v>43</v>
      </c>
      <c r="B56" s="48" t="s">
        <v>146</v>
      </c>
      <c r="C56" s="48" t="s">
        <v>106</v>
      </c>
      <c r="D56" s="48" t="s">
        <v>163</v>
      </c>
      <c r="E56" s="14">
        <v>1000</v>
      </c>
      <c r="F56" s="96" t="s">
        <v>164</v>
      </c>
      <c r="G56" s="71">
        <f t="shared" si="2"/>
        <v>-151</v>
      </c>
      <c r="H56" s="48">
        <v>1</v>
      </c>
      <c r="I56" s="122" t="s">
        <v>555</v>
      </c>
      <c r="J56" s="48">
        <v>1599</v>
      </c>
      <c r="K56" s="75">
        <v>849</v>
      </c>
      <c r="L56" s="75">
        <v>849</v>
      </c>
      <c r="M56" s="75">
        <v>0</v>
      </c>
      <c r="N56" s="122" t="s">
        <v>572</v>
      </c>
      <c r="O56" s="96" t="s">
        <v>552</v>
      </c>
      <c r="P56" s="122" t="s">
        <v>572</v>
      </c>
      <c r="Q56" s="48"/>
      <c r="R56" s="96" t="s">
        <v>591</v>
      </c>
    </row>
    <row r="57" spans="1:18" s="30" customFormat="1" x14ac:dyDescent="0.2">
      <c r="A57" s="48">
        <v>44</v>
      </c>
      <c r="B57" s="48" t="s">
        <v>146</v>
      </c>
      <c r="C57" s="48" t="s">
        <v>106</v>
      </c>
      <c r="D57" s="122" t="s">
        <v>165</v>
      </c>
      <c r="E57" s="14">
        <v>300</v>
      </c>
      <c r="F57" s="96" t="s">
        <v>103</v>
      </c>
      <c r="G57" s="71">
        <f t="shared" si="2"/>
        <v>-300</v>
      </c>
      <c r="H57" s="48">
        <v>1</v>
      </c>
      <c r="I57" s="122" t="s">
        <v>36</v>
      </c>
      <c r="J57" s="48">
        <v>0</v>
      </c>
      <c r="K57" s="75">
        <v>0</v>
      </c>
      <c r="L57" s="75">
        <v>0</v>
      </c>
      <c r="M57" s="75">
        <v>0</v>
      </c>
      <c r="N57" s="122" t="s">
        <v>103</v>
      </c>
      <c r="O57" s="96" t="s">
        <v>103</v>
      </c>
      <c r="P57" s="122" t="s">
        <v>103</v>
      </c>
      <c r="Q57" s="122"/>
      <c r="R57" s="96" t="s">
        <v>166</v>
      </c>
    </row>
    <row r="58" spans="1:18" s="30" customFormat="1" x14ac:dyDescent="0.2">
      <c r="A58" s="48">
        <v>45</v>
      </c>
      <c r="B58" s="48" t="s">
        <v>146</v>
      </c>
      <c r="C58" s="48" t="s">
        <v>106</v>
      </c>
      <c r="D58" s="122" t="s">
        <v>167</v>
      </c>
      <c r="E58" s="14">
        <v>200</v>
      </c>
      <c r="F58" s="96" t="s">
        <v>168</v>
      </c>
      <c r="G58" s="71">
        <f t="shared" si="2"/>
        <v>-51</v>
      </c>
      <c r="H58" s="48">
        <v>1</v>
      </c>
      <c r="I58" s="122" t="s">
        <v>555</v>
      </c>
      <c r="J58" s="48">
        <v>199</v>
      </c>
      <c r="K58" s="75">
        <v>149</v>
      </c>
      <c r="L58" s="75">
        <v>149</v>
      </c>
      <c r="M58" s="75">
        <v>0</v>
      </c>
      <c r="N58" s="122" t="s">
        <v>572</v>
      </c>
      <c r="O58" s="96" t="s">
        <v>552</v>
      </c>
      <c r="P58" s="122" t="s">
        <v>572</v>
      </c>
      <c r="Q58" s="48"/>
      <c r="R58" s="96" t="s">
        <v>593</v>
      </c>
    </row>
    <row r="59" spans="1:18" s="30" customFormat="1" x14ac:dyDescent="0.2">
      <c r="A59" s="48">
        <v>46</v>
      </c>
      <c r="B59" s="48" t="s">
        <v>146</v>
      </c>
      <c r="C59" s="48" t="s">
        <v>106</v>
      </c>
      <c r="D59" s="48" t="s">
        <v>169</v>
      </c>
      <c r="E59" s="14">
        <v>1000</v>
      </c>
      <c r="F59" s="96" t="s">
        <v>170</v>
      </c>
      <c r="G59" s="71">
        <f t="shared" si="2"/>
        <v>596</v>
      </c>
      <c r="H59" s="48">
        <v>1</v>
      </c>
      <c r="I59" s="48" t="s">
        <v>58</v>
      </c>
      <c r="J59" s="48">
        <v>1596</v>
      </c>
      <c r="K59" s="75">
        <v>1596</v>
      </c>
      <c r="L59" s="75">
        <v>1596</v>
      </c>
      <c r="M59" s="75">
        <v>0</v>
      </c>
      <c r="N59" s="48" t="s">
        <v>171</v>
      </c>
      <c r="O59" s="49" t="s">
        <v>172</v>
      </c>
      <c r="P59" s="48" t="s">
        <v>173</v>
      </c>
      <c r="Q59" s="48"/>
      <c r="R59" s="49" t="s">
        <v>174</v>
      </c>
    </row>
    <row r="60" spans="1:18" s="30" customFormat="1" x14ac:dyDescent="0.2">
      <c r="A60" s="48">
        <v>47</v>
      </c>
      <c r="B60" s="48" t="s">
        <v>146</v>
      </c>
      <c r="C60" s="48" t="s">
        <v>106</v>
      </c>
      <c r="D60" s="48" t="s">
        <v>175</v>
      </c>
      <c r="E60" s="14">
        <v>0</v>
      </c>
      <c r="F60" s="49" t="s">
        <v>175</v>
      </c>
      <c r="G60" s="71">
        <f t="shared" si="2"/>
        <v>949</v>
      </c>
      <c r="H60" s="48">
        <v>1</v>
      </c>
      <c r="I60" s="48" t="s">
        <v>36</v>
      </c>
      <c r="J60" s="48">
        <v>949</v>
      </c>
      <c r="K60" s="75">
        <v>949</v>
      </c>
      <c r="L60" s="75">
        <v>949</v>
      </c>
      <c r="M60" s="75">
        <v>0</v>
      </c>
      <c r="N60" s="48" t="s">
        <v>103</v>
      </c>
      <c r="O60" s="49" t="s">
        <v>176</v>
      </c>
      <c r="P60" s="48" t="s">
        <v>103</v>
      </c>
      <c r="Q60" s="48"/>
      <c r="R60" s="49" t="s">
        <v>176</v>
      </c>
    </row>
    <row r="61" spans="1:18" s="30" customFormat="1" x14ac:dyDescent="0.2">
      <c r="A61" s="48">
        <v>48</v>
      </c>
      <c r="B61" s="48" t="s">
        <v>146</v>
      </c>
      <c r="C61" s="48" t="s">
        <v>177</v>
      </c>
      <c r="D61" s="48" t="s">
        <v>178</v>
      </c>
      <c r="E61" s="14">
        <v>0</v>
      </c>
      <c r="F61" s="96" t="s">
        <v>179</v>
      </c>
      <c r="G61" s="71">
        <f t="shared" si="2"/>
        <v>4949</v>
      </c>
      <c r="H61" s="48">
        <v>1</v>
      </c>
      <c r="I61" s="122" t="s">
        <v>559</v>
      </c>
      <c r="J61" s="48">
        <v>4999</v>
      </c>
      <c r="K61" s="75">
        <v>4949</v>
      </c>
      <c r="L61" s="75">
        <v>4949</v>
      </c>
      <c r="M61" s="75">
        <v>0</v>
      </c>
      <c r="N61" s="122" t="s">
        <v>582</v>
      </c>
      <c r="O61" s="96" t="s">
        <v>583</v>
      </c>
      <c r="P61" s="122" t="s">
        <v>558</v>
      </c>
      <c r="Q61" s="48"/>
      <c r="R61" s="96" t="s">
        <v>584</v>
      </c>
    </row>
    <row r="62" spans="1:18" s="30" customFormat="1" ht="28.5" x14ac:dyDescent="0.2">
      <c r="A62" s="48">
        <v>49</v>
      </c>
      <c r="B62" s="48" t="s">
        <v>146</v>
      </c>
      <c r="C62" s="48" t="s">
        <v>177</v>
      </c>
      <c r="D62" s="48" t="s">
        <v>180</v>
      </c>
      <c r="E62" s="14">
        <v>3500</v>
      </c>
      <c r="F62" s="96" t="s">
        <v>181</v>
      </c>
      <c r="G62" s="71">
        <f t="shared" si="2"/>
        <v>2699</v>
      </c>
      <c r="H62" s="48">
        <v>1</v>
      </c>
      <c r="I62" s="122" t="s">
        <v>559</v>
      </c>
      <c r="J62" s="48">
        <v>6199</v>
      </c>
      <c r="K62" s="75">
        <v>6199</v>
      </c>
      <c r="L62" s="75">
        <v>6199</v>
      </c>
      <c r="M62" s="75">
        <v>0</v>
      </c>
      <c r="N62" s="122" t="s">
        <v>585</v>
      </c>
      <c r="O62" s="96" t="s">
        <v>552</v>
      </c>
      <c r="P62" s="122" t="s">
        <v>586</v>
      </c>
      <c r="Q62" s="48"/>
      <c r="R62" s="49">
        <v>0</v>
      </c>
    </row>
    <row r="63" spans="1:18" s="30" customFormat="1" ht="28.5" x14ac:dyDescent="0.2">
      <c r="A63" s="48">
        <v>50</v>
      </c>
      <c r="B63" s="48" t="s">
        <v>146</v>
      </c>
      <c r="C63" s="48" t="s">
        <v>62</v>
      </c>
      <c r="D63" s="122" t="s">
        <v>633</v>
      </c>
      <c r="E63" s="14">
        <v>540</v>
      </c>
      <c r="F63" s="49" t="s">
        <v>183</v>
      </c>
      <c r="G63" s="71">
        <f t="shared" si="2"/>
        <v>0</v>
      </c>
      <c r="H63" s="48">
        <v>1</v>
      </c>
      <c r="I63" s="48" t="s">
        <v>36</v>
      </c>
      <c r="J63" s="48">
        <v>540</v>
      </c>
      <c r="K63" s="75">
        <v>540</v>
      </c>
      <c r="L63" s="75">
        <v>540</v>
      </c>
      <c r="M63" s="75">
        <v>0</v>
      </c>
      <c r="N63" s="48" t="s">
        <v>184</v>
      </c>
      <c r="O63" s="49" t="s">
        <v>185</v>
      </c>
      <c r="P63" s="48" t="s">
        <v>38</v>
      </c>
      <c r="Q63" s="48"/>
      <c r="R63" s="49" t="s">
        <v>186</v>
      </c>
    </row>
    <row r="64" spans="1:18" s="30" customFormat="1" x14ac:dyDescent="0.2">
      <c r="A64" s="48">
        <v>51</v>
      </c>
      <c r="B64" s="48" t="s">
        <v>146</v>
      </c>
      <c r="C64" s="48" t="s">
        <v>62</v>
      </c>
      <c r="D64" s="122" t="s">
        <v>187</v>
      </c>
      <c r="E64" s="14">
        <v>100</v>
      </c>
      <c r="F64" s="96" t="s">
        <v>188</v>
      </c>
      <c r="G64" s="71">
        <f t="shared" si="2"/>
        <v>88.9</v>
      </c>
      <c r="H64" s="48">
        <v>1</v>
      </c>
      <c r="I64" s="48" t="s">
        <v>36</v>
      </c>
      <c r="J64" s="48">
        <v>188.9</v>
      </c>
      <c r="K64" s="75">
        <v>188.9</v>
      </c>
      <c r="L64" s="75">
        <v>188.9</v>
      </c>
      <c r="M64" s="75">
        <v>0</v>
      </c>
      <c r="N64" s="48" t="s">
        <v>103</v>
      </c>
      <c r="O64" s="49" t="s">
        <v>187</v>
      </c>
      <c r="P64" s="48" t="s">
        <v>103</v>
      </c>
      <c r="Q64" s="48"/>
      <c r="R64" s="49" t="s">
        <v>189</v>
      </c>
    </row>
    <row r="65" spans="1:18" s="30" customFormat="1" x14ac:dyDescent="0.2">
      <c r="A65" s="48">
        <v>52</v>
      </c>
      <c r="B65" s="48" t="s">
        <v>146</v>
      </c>
      <c r="C65" s="122" t="s">
        <v>132</v>
      </c>
      <c r="D65" s="122" t="s">
        <v>190</v>
      </c>
      <c r="E65" s="14">
        <v>0</v>
      </c>
      <c r="F65" s="96" t="s">
        <v>191</v>
      </c>
      <c r="G65" s="71">
        <f t="shared" si="2"/>
        <v>799</v>
      </c>
      <c r="H65" s="48">
        <v>1</v>
      </c>
      <c r="I65" s="122" t="s">
        <v>613</v>
      </c>
      <c r="J65" s="48">
        <v>799</v>
      </c>
      <c r="K65" s="75">
        <v>799</v>
      </c>
      <c r="L65" s="75">
        <v>799</v>
      </c>
      <c r="M65" s="75">
        <v>0</v>
      </c>
      <c r="N65" s="122" t="s">
        <v>572</v>
      </c>
      <c r="O65" s="49">
        <v>0</v>
      </c>
      <c r="P65" s="122" t="s">
        <v>572</v>
      </c>
      <c r="Q65" s="48"/>
      <c r="R65" s="49">
        <v>0</v>
      </c>
    </row>
    <row r="66" spans="1:18" s="30" customFormat="1" x14ac:dyDescent="0.2">
      <c r="A66" s="48">
        <v>53</v>
      </c>
      <c r="B66" s="48" t="s">
        <v>146</v>
      </c>
      <c r="C66" s="122" t="s">
        <v>132</v>
      </c>
      <c r="D66" s="48" t="s">
        <v>192</v>
      </c>
      <c r="E66" s="14">
        <v>800</v>
      </c>
      <c r="F66" s="96" t="s">
        <v>193</v>
      </c>
      <c r="G66" s="71">
        <f t="shared" si="2"/>
        <v>-100</v>
      </c>
      <c r="H66" s="48">
        <v>1</v>
      </c>
      <c r="I66" s="48" t="s">
        <v>58</v>
      </c>
      <c r="J66" s="48">
        <v>700</v>
      </c>
      <c r="K66" s="75">
        <v>700</v>
      </c>
      <c r="L66" s="75">
        <v>700</v>
      </c>
      <c r="M66" s="75">
        <v>0</v>
      </c>
      <c r="N66" s="48" t="s">
        <v>103</v>
      </c>
      <c r="O66" s="48" t="s">
        <v>192</v>
      </c>
      <c r="P66" s="48" t="s">
        <v>103</v>
      </c>
      <c r="Q66" s="48"/>
      <c r="R66" s="49" t="s">
        <v>194</v>
      </c>
    </row>
    <row r="67" spans="1:18" s="30" customFormat="1" x14ac:dyDescent="0.2">
      <c r="A67" s="48">
        <v>54</v>
      </c>
      <c r="B67" s="48" t="s">
        <v>146</v>
      </c>
      <c r="C67" s="122" t="s">
        <v>132</v>
      </c>
      <c r="D67" s="122" t="s">
        <v>140</v>
      </c>
      <c r="E67" s="14">
        <v>0</v>
      </c>
      <c r="F67" s="96" t="s">
        <v>195</v>
      </c>
      <c r="G67" s="71">
        <f t="shared" si="2"/>
        <v>399</v>
      </c>
      <c r="H67" s="48">
        <v>1</v>
      </c>
      <c r="I67" s="48" t="s">
        <v>36</v>
      </c>
      <c r="J67" s="48">
        <v>399</v>
      </c>
      <c r="K67" s="75">
        <v>399</v>
      </c>
      <c r="L67" s="75">
        <v>399</v>
      </c>
      <c r="M67" s="75">
        <v>0</v>
      </c>
      <c r="N67" s="48" t="s">
        <v>103</v>
      </c>
      <c r="O67" s="49" t="s">
        <v>196</v>
      </c>
      <c r="P67" s="48" t="s">
        <v>103</v>
      </c>
      <c r="Q67" s="48"/>
      <c r="R67" s="49" t="s">
        <v>197</v>
      </c>
    </row>
    <row r="68" spans="1:18" s="30" customFormat="1" x14ac:dyDescent="0.2">
      <c r="A68" s="48">
        <v>55</v>
      </c>
      <c r="B68" s="48" t="s">
        <v>146</v>
      </c>
      <c r="C68" s="48" t="s">
        <v>132</v>
      </c>
      <c r="D68" s="48" t="s">
        <v>198</v>
      </c>
      <c r="E68" s="14">
        <v>0</v>
      </c>
      <c r="F68" s="49" t="s">
        <v>199</v>
      </c>
      <c r="G68" s="71">
        <f t="shared" si="2"/>
        <v>182.3</v>
      </c>
      <c r="H68" s="48">
        <v>6</v>
      </c>
      <c r="I68" s="48" t="s">
        <v>36</v>
      </c>
      <c r="J68" s="48" t="s">
        <v>17</v>
      </c>
      <c r="K68" s="75">
        <v>182.3</v>
      </c>
      <c r="L68" s="75">
        <v>182.3</v>
      </c>
      <c r="M68" s="75">
        <v>0</v>
      </c>
      <c r="N68" s="48" t="s">
        <v>103</v>
      </c>
      <c r="O68" s="49" t="s">
        <v>198</v>
      </c>
      <c r="P68" s="48" t="s">
        <v>103</v>
      </c>
      <c r="Q68" s="48"/>
      <c r="R68" s="49" t="s">
        <v>200</v>
      </c>
    </row>
    <row r="69" spans="1:18" s="30" customFormat="1" x14ac:dyDescent="0.2">
      <c r="A69" s="48">
        <v>56</v>
      </c>
      <c r="B69" s="48" t="s">
        <v>146</v>
      </c>
      <c r="C69" s="48" t="s">
        <v>132</v>
      </c>
      <c r="D69" s="48" t="s">
        <v>201</v>
      </c>
      <c r="E69" s="14">
        <v>0</v>
      </c>
      <c r="F69" s="49" t="s">
        <v>201</v>
      </c>
      <c r="G69" s="71">
        <f t="shared" si="2"/>
        <v>585</v>
      </c>
      <c r="H69" s="48">
        <v>3</v>
      </c>
      <c r="I69" s="48" t="s">
        <v>58</v>
      </c>
      <c r="J69" s="48" t="s">
        <v>17</v>
      </c>
      <c r="K69" s="75">
        <v>585</v>
      </c>
      <c r="L69" s="75">
        <v>585</v>
      </c>
      <c r="M69" s="75">
        <v>0</v>
      </c>
      <c r="N69" s="48" t="s">
        <v>103</v>
      </c>
      <c r="O69" s="49" t="s">
        <v>202</v>
      </c>
      <c r="P69" s="48" t="s">
        <v>103</v>
      </c>
      <c r="Q69" s="48"/>
      <c r="R69" s="49" t="s">
        <v>203</v>
      </c>
    </row>
    <row r="70" spans="1:18" s="30" customFormat="1" x14ac:dyDescent="0.2">
      <c r="A70" s="48">
        <v>57</v>
      </c>
      <c r="B70" s="48" t="s">
        <v>146</v>
      </c>
      <c r="C70" s="48" t="s">
        <v>132</v>
      </c>
      <c r="D70" s="48" t="s">
        <v>25</v>
      </c>
      <c r="E70" s="14">
        <v>0</v>
      </c>
      <c r="F70" s="49" t="s">
        <v>25</v>
      </c>
      <c r="G70" s="71">
        <f t="shared" si="2"/>
        <v>100</v>
      </c>
      <c r="H70" s="48" t="s">
        <v>17</v>
      </c>
      <c r="I70" s="48" t="s">
        <v>17</v>
      </c>
      <c r="J70" s="48" t="s">
        <v>17</v>
      </c>
      <c r="K70" s="75">
        <v>100</v>
      </c>
      <c r="L70" s="75">
        <v>100</v>
      </c>
      <c r="M70" s="75">
        <v>0</v>
      </c>
      <c r="N70" s="48" t="s">
        <v>103</v>
      </c>
      <c r="O70" s="49" t="s">
        <v>204</v>
      </c>
      <c r="P70" s="48" t="s">
        <v>103</v>
      </c>
      <c r="Q70" s="48"/>
      <c r="R70" s="49" t="s">
        <v>99</v>
      </c>
    </row>
    <row r="71" spans="1:18" s="30" customFormat="1" ht="28.5" x14ac:dyDescent="0.2">
      <c r="A71" s="48">
        <v>58</v>
      </c>
      <c r="B71" s="48" t="s">
        <v>146</v>
      </c>
      <c r="C71" s="122" t="s">
        <v>562</v>
      </c>
      <c r="D71" s="122" t="s">
        <v>563</v>
      </c>
      <c r="E71" s="14">
        <v>0</v>
      </c>
      <c r="F71" s="96" t="s">
        <v>564</v>
      </c>
      <c r="G71" s="71">
        <f t="shared" si="2"/>
        <v>2621</v>
      </c>
      <c r="H71" s="48">
        <v>2</v>
      </c>
      <c r="I71" s="122" t="s">
        <v>555</v>
      </c>
      <c r="J71" s="48">
        <v>2699</v>
      </c>
      <c r="K71" s="75">
        <v>2621</v>
      </c>
      <c r="L71" s="75">
        <v>2621</v>
      </c>
      <c r="M71" s="75">
        <v>0</v>
      </c>
      <c r="N71" s="122" t="s">
        <v>566</v>
      </c>
      <c r="O71" s="49">
        <v>0</v>
      </c>
      <c r="P71" s="122" t="s">
        <v>558</v>
      </c>
      <c r="Q71" s="48"/>
      <c r="R71" s="96" t="s">
        <v>565</v>
      </c>
    </row>
    <row r="72" spans="1:18" s="30" customFormat="1" x14ac:dyDescent="0.2">
      <c r="A72" s="48">
        <v>59</v>
      </c>
      <c r="B72" s="48" t="s">
        <v>146</v>
      </c>
      <c r="C72" s="48" t="s">
        <v>132</v>
      </c>
      <c r="D72" s="122" t="s">
        <v>616</v>
      </c>
      <c r="E72" s="14">
        <v>0</v>
      </c>
      <c r="F72" s="96" t="s">
        <v>617</v>
      </c>
      <c r="G72" s="71">
        <f t="shared" si="2"/>
        <v>94</v>
      </c>
      <c r="H72" s="48">
        <v>1</v>
      </c>
      <c r="I72" s="122" t="s">
        <v>602</v>
      </c>
      <c r="J72" s="48">
        <v>99</v>
      </c>
      <c r="K72" s="75">
        <v>94</v>
      </c>
      <c r="L72" s="75">
        <v>94</v>
      </c>
      <c r="M72" s="75">
        <v>0</v>
      </c>
      <c r="N72" s="122" t="s">
        <v>618</v>
      </c>
      <c r="O72" s="49">
        <v>0</v>
      </c>
      <c r="P72" s="122" t="s">
        <v>546</v>
      </c>
      <c r="Q72" s="48"/>
      <c r="R72" s="49">
        <v>0</v>
      </c>
    </row>
    <row r="73" spans="1:18" s="31" customFormat="1" x14ac:dyDescent="0.2">
      <c r="A73" s="50">
        <v>60</v>
      </c>
      <c r="B73" s="50" t="s">
        <v>205</v>
      </c>
      <c r="C73" s="50" t="s">
        <v>74</v>
      </c>
      <c r="D73" s="50" t="s">
        <v>206</v>
      </c>
      <c r="E73" s="15">
        <v>1000</v>
      </c>
      <c r="F73" s="51" t="s">
        <v>207</v>
      </c>
      <c r="G73" s="71">
        <f t="shared" si="2"/>
        <v>50</v>
      </c>
      <c r="H73" s="50">
        <v>1</v>
      </c>
      <c r="I73" s="50" t="s">
        <v>112</v>
      </c>
      <c r="J73" s="50">
        <v>1150</v>
      </c>
      <c r="K73" s="79">
        <v>1050</v>
      </c>
      <c r="L73" s="79">
        <v>1050</v>
      </c>
      <c r="M73" s="79">
        <v>0</v>
      </c>
      <c r="N73" s="50" t="s">
        <v>208</v>
      </c>
      <c r="O73" s="51" t="s">
        <v>209</v>
      </c>
      <c r="P73" s="50" t="s">
        <v>115</v>
      </c>
      <c r="Q73" s="51"/>
      <c r="R73" s="51">
        <v>0</v>
      </c>
    </row>
    <row r="74" spans="1:18" s="31" customFormat="1" ht="57" x14ac:dyDescent="0.2">
      <c r="A74" s="50">
        <v>61</v>
      </c>
      <c r="B74" s="50" t="s">
        <v>205</v>
      </c>
      <c r="C74" s="50" t="s">
        <v>74</v>
      </c>
      <c r="D74" s="50" t="s">
        <v>210</v>
      </c>
      <c r="E74" s="15">
        <v>5000</v>
      </c>
      <c r="F74" s="51" t="s">
        <v>211</v>
      </c>
      <c r="G74" s="71">
        <f t="shared" si="2"/>
        <v>722</v>
      </c>
      <c r="H74" s="50">
        <v>17</v>
      </c>
      <c r="I74" s="50" t="s">
        <v>80</v>
      </c>
      <c r="J74" s="50">
        <v>300</v>
      </c>
      <c r="K74" s="79">
        <v>5722</v>
      </c>
      <c r="L74" s="79">
        <v>5722</v>
      </c>
      <c r="M74" s="79">
        <v>0</v>
      </c>
      <c r="N74" s="50" t="s">
        <v>212</v>
      </c>
      <c r="O74" s="51" t="s">
        <v>213</v>
      </c>
      <c r="P74" s="50" t="s">
        <v>115</v>
      </c>
      <c r="Q74" s="51"/>
      <c r="R74" s="51" t="s">
        <v>214</v>
      </c>
    </row>
    <row r="75" spans="1:18" s="31" customFormat="1" x14ac:dyDescent="0.2">
      <c r="A75" s="50">
        <v>62</v>
      </c>
      <c r="B75" s="50" t="s">
        <v>205</v>
      </c>
      <c r="C75" s="50" t="s">
        <v>74</v>
      </c>
      <c r="D75" s="120" t="s">
        <v>215</v>
      </c>
      <c r="E75" s="15">
        <v>500</v>
      </c>
      <c r="F75" s="99" t="s">
        <v>216</v>
      </c>
      <c r="G75" s="71">
        <f t="shared" si="2"/>
        <v>800</v>
      </c>
      <c r="H75" s="50">
        <v>1</v>
      </c>
      <c r="I75" s="50" t="s">
        <v>58</v>
      </c>
      <c r="J75" s="50">
        <v>1300</v>
      </c>
      <c r="K75" s="79">
        <v>1300</v>
      </c>
      <c r="L75" s="79">
        <v>1300</v>
      </c>
      <c r="M75" s="79">
        <v>0</v>
      </c>
      <c r="N75" s="50" t="s">
        <v>125</v>
      </c>
      <c r="O75" s="51" t="s">
        <v>126</v>
      </c>
      <c r="P75" s="50" t="s">
        <v>115</v>
      </c>
      <c r="Q75" s="50"/>
      <c r="R75" s="51" t="s">
        <v>217</v>
      </c>
    </row>
    <row r="76" spans="1:18" s="31" customFormat="1" x14ac:dyDescent="0.2">
      <c r="A76" s="50">
        <v>63</v>
      </c>
      <c r="B76" s="50" t="s">
        <v>205</v>
      </c>
      <c r="C76" s="50" t="s">
        <v>74</v>
      </c>
      <c r="D76" s="120" t="s">
        <v>215</v>
      </c>
      <c r="E76" s="15">
        <v>0</v>
      </c>
      <c r="F76" s="99" t="s">
        <v>216</v>
      </c>
      <c r="G76" s="71">
        <f t="shared" si="2"/>
        <v>61.5</v>
      </c>
      <c r="H76" s="50">
        <v>3</v>
      </c>
      <c r="I76" s="50" t="s">
        <v>58</v>
      </c>
      <c r="J76" s="50" t="s">
        <v>17</v>
      </c>
      <c r="K76" s="79">
        <v>61.5</v>
      </c>
      <c r="L76" s="79">
        <v>61.5</v>
      </c>
      <c r="M76" s="79">
        <v>0</v>
      </c>
      <c r="N76" s="50" t="s">
        <v>17</v>
      </c>
      <c r="O76" s="51" t="s">
        <v>17</v>
      </c>
      <c r="P76" s="50" t="s">
        <v>51</v>
      </c>
      <c r="Q76" s="50"/>
      <c r="R76" s="51" t="s">
        <v>218</v>
      </c>
    </row>
    <row r="77" spans="1:18" s="31" customFormat="1" ht="28.5" x14ac:dyDescent="0.2">
      <c r="A77" s="50">
        <v>64</v>
      </c>
      <c r="B77" s="50" t="s">
        <v>205</v>
      </c>
      <c r="C77" s="50" t="s">
        <v>106</v>
      </c>
      <c r="D77" s="120" t="s">
        <v>219</v>
      </c>
      <c r="E77" s="15">
        <v>1500</v>
      </c>
      <c r="F77" s="99" t="s">
        <v>220</v>
      </c>
      <c r="G77" s="71">
        <f t="shared" si="2"/>
        <v>102.5</v>
      </c>
      <c r="H77" s="50">
        <v>1</v>
      </c>
      <c r="I77" s="120" t="s">
        <v>58</v>
      </c>
      <c r="J77" s="50">
        <v>1800</v>
      </c>
      <c r="K77" s="79">
        <v>1602.5</v>
      </c>
      <c r="L77" s="79">
        <v>1602.5</v>
      </c>
      <c r="M77" s="79">
        <v>0</v>
      </c>
      <c r="N77" s="120" t="s">
        <v>103</v>
      </c>
      <c r="O77" s="99" t="s">
        <v>221</v>
      </c>
      <c r="P77" s="120" t="s">
        <v>103</v>
      </c>
      <c r="Q77" s="120"/>
      <c r="R77" s="99" t="s">
        <v>222</v>
      </c>
    </row>
    <row r="78" spans="1:18" s="31" customFormat="1" ht="28.5" x14ac:dyDescent="0.2">
      <c r="A78" s="50">
        <v>65</v>
      </c>
      <c r="B78" s="50" t="s">
        <v>205</v>
      </c>
      <c r="C78" s="50" t="s">
        <v>106</v>
      </c>
      <c r="D78" s="120" t="s">
        <v>219</v>
      </c>
      <c r="E78" s="15">
        <v>0</v>
      </c>
      <c r="F78" s="99" t="s">
        <v>220</v>
      </c>
      <c r="G78" s="71">
        <f t="shared" si="2"/>
        <v>59.8</v>
      </c>
      <c r="H78" s="50">
        <v>1</v>
      </c>
      <c r="I78" s="120" t="s">
        <v>58</v>
      </c>
      <c r="J78" s="50">
        <v>59.8</v>
      </c>
      <c r="K78" s="79">
        <v>59.8</v>
      </c>
      <c r="L78" s="79">
        <v>59.8</v>
      </c>
      <c r="M78" s="79">
        <v>0</v>
      </c>
      <c r="N78" s="120" t="s">
        <v>103</v>
      </c>
      <c r="O78" s="99" t="s">
        <v>192</v>
      </c>
      <c r="P78" s="120" t="s">
        <v>103</v>
      </c>
      <c r="Q78" s="120"/>
      <c r="R78" s="99" t="s">
        <v>223</v>
      </c>
    </row>
    <row r="79" spans="1:18" s="31" customFormat="1" ht="28.5" x14ac:dyDescent="0.2">
      <c r="A79" s="50">
        <v>66</v>
      </c>
      <c r="B79" s="50" t="s">
        <v>205</v>
      </c>
      <c r="C79" s="50" t="s">
        <v>106</v>
      </c>
      <c r="D79" s="120" t="s">
        <v>219</v>
      </c>
      <c r="E79" s="15">
        <v>0</v>
      </c>
      <c r="F79" s="99" t="s">
        <v>220</v>
      </c>
      <c r="G79" s="71">
        <f>K79-E79</f>
        <v>313</v>
      </c>
      <c r="H79" s="50">
        <v>0</v>
      </c>
      <c r="I79" s="120">
        <v>0</v>
      </c>
      <c r="J79" s="50">
        <v>0</v>
      </c>
      <c r="K79" s="79">
        <v>313</v>
      </c>
      <c r="L79" s="79">
        <v>313</v>
      </c>
      <c r="M79" s="79">
        <v>0</v>
      </c>
      <c r="N79" s="120" t="s">
        <v>103</v>
      </c>
      <c r="O79" s="99" t="s">
        <v>594</v>
      </c>
      <c r="P79" s="120" t="s">
        <v>103</v>
      </c>
      <c r="Q79" s="120"/>
      <c r="R79" s="99" t="s">
        <v>595</v>
      </c>
    </row>
    <row r="80" spans="1:18" s="31" customFormat="1" x14ac:dyDescent="0.2">
      <c r="A80" s="50">
        <v>67</v>
      </c>
      <c r="B80" s="120" t="s">
        <v>205</v>
      </c>
      <c r="C80" s="120" t="s">
        <v>62</v>
      </c>
      <c r="D80" s="120" t="s">
        <v>224</v>
      </c>
      <c r="E80" s="15">
        <v>300</v>
      </c>
      <c r="F80" s="99" t="s">
        <v>103</v>
      </c>
      <c r="G80" s="71">
        <f t="shared" si="2"/>
        <v>-130.5</v>
      </c>
      <c r="H80" s="50">
        <v>2</v>
      </c>
      <c r="I80" s="120" t="s">
        <v>58</v>
      </c>
      <c r="J80" s="50">
        <v>84.75</v>
      </c>
      <c r="K80" s="79">
        <v>169.5</v>
      </c>
      <c r="L80" s="79">
        <v>169.5</v>
      </c>
      <c r="M80" s="79">
        <v>0</v>
      </c>
      <c r="N80" s="120" t="s">
        <v>103</v>
      </c>
      <c r="O80" s="99" t="s">
        <v>103</v>
      </c>
      <c r="P80" s="120" t="s">
        <v>103</v>
      </c>
      <c r="Q80" s="120"/>
      <c r="R80" s="99" t="s">
        <v>225</v>
      </c>
    </row>
    <row r="81" spans="1:18" s="31" customFormat="1" x14ac:dyDescent="0.2">
      <c r="A81" s="50">
        <v>68</v>
      </c>
      <c r="B81" s="50" t="s">
        <v>205</v>
      </c>
      <c r="C81" s="50" t="s">
        <v>106</v>
      </c>
      <c r="D81" s="120" t="s">
        <v>226</v>
      </c>
      <c r="E81" s="15">
        <v>500</v>
      </c>
      <c r="F81" s="99" t="s">
        <v>227</v>
      </c>
      <c r="G81" s="71">
        <f t="shared" si="2"/>
        <v>2399</v>
      </c>
      <c r="H81" s="50">
        <v>1</v>
      </c>
      <c r="I81" s="50" t="s">
        <v>36</v>
      </c>
      <c r="J81" s="50">
        <v>2899</v>
      </c>
      <c r="K81" s="79">
        <v>2899</v>
      </c>
      <c r="L81" s="79">
        <v>2899</v>
      </c>
      <c r="M81" s="79">
        <v>0</v>
      </c>
      <c r="N81" s="50" t="s">
        <v>103</v>
      </c>
      <c r="O81" s="51" t="s">
        <v>228</v>
      </c>
      <c r="P81" s="50" t="s">
        <v>103</v>
      </c>
      <c r="Q81" s="50"/>
      <c r="R81" s="51" t="s">
        <v>229</v>
      </c>
    </row>
    <row r="82" spans="1:18" s="31" customFormat="1" x14ac:dyDescent="0.2">
      <c r="A82" s="50">
        <v>69</v>
      </c>
      <c r="B82" s="50" t="s">
        <v>205</v>
      </c>
      <c r="C82" s="50" t="s">
        <v>106</v>
      </c>
      <c r="D82" s="120" t="s">
        <v>230</v>
      </c>
      <c r="E82" s="15">
        <v>0</v>
      </c>
      <c r="F82" s="99" t="s">
        <v>231</v>
      </c>
      <c r="G82" s="71">
        <f t="shared" si="2"/>
        <v>39</v>
      </c>
      <c r="H82" s="50">
        <v>1</v>
      </c>
      <c r="I82" s="50" t="s">
        <v>36</v>
      </c>
      <c r="J82" s="50">
        <v>39</v>
      </c>
      <c r="K82" s="79">
        <v>39</v>
      </c>
      <c r="L82" s="79">
        <v>39</v>
      </c>
      <c r="M82" s="79">
        <v>0</v>
      </c>
      <c r="N82" s="50" t="s">
        <v>103</v>
      </c>
      <c r="O82" s="51" t="s">
        <v>232</v>
      </c>
      <c r="P82" s="50" t="s">
        <v>103</v>
      </c>
      <c r="Q82" s="50"/>
      <c r="R82" s="51" t="s">
        <v>233</v>
      </c>
    </row>
    <row r="83" spans="1:18" s="31" customFormat="1" ht="28.5" x14ac:dyDescent="0.2">
      <c r="A83" s="50">
        <v>70</v>
      </c>
      <c r="B83" s="50" t="s">
        <v>205</v>
      </c>
      <c r="C83" s="50" t="s">
        <v>106</v>
      </c>
      <c r="D83" s="50" t="s">
        <v>234</v>
      </c>
      <c r="E83" s="15">
        <v>2000</v>
      </c>
      <c r="F83" s="99" t="s">
        <v>235</v>
      </c>
      <c r="G83" s="71">
        <f t="shared" si="2"/>
        <v>898</v>
      </c>
      <c r="H83" s="50">
        <v>1</v>
      </c>
      <c r="I83" s="50" t="s">
        <v>58</v>
      </c>
      <c r="J83" s="50">
        <v>2898</v>
      </c>
      <c r="K83" s="79">
        <v>2898</v>
      </c>
      <c r="L83" s="79">
        <v>2898</v>
      </c>
      <c r="M83" s="79">
        <v>0</v>
      </c>
      <c r="N83" s="50" t="s">
        <v>103</v>
      </c>
      <c r="O83" s="51" t="s">
        <v>236</v>
      </c>
      <c r="P83" s="50" t="s">
        <v>103</v>
      </c>
      <c r="Q83" s="50"/>
      <c r="R83" s="51" t="s">
        <v>237</v>
      </c>
    </row>
    <row r="84" spans="1:18" s="31" customFormat="1" x14ac:dyDescent="0.2">
      <c r="A84" s="50">
        <v>71</v>
      </c>
      <c r="B84" s="50" t="s">
        <v>205</v>
      </c>
      <c r="C84" s="50" t="s">
        <v>106</v>
      </c>
      <c r="D84" s="50" t="s">
        <v>238</v>
      </c>
      <c r="E84" s="15">
        <v>0</v>
      </c>
      <c r="F84" s="99" t="s">
        <v>239</v>
      </c>
      <c r="G84" s="71">
        <f t="shared" si="2"/>
        <v>168</v>
      </c>
      <c r="H84" s="50">
        <v>1</v>
      </c>
      <c r="I84" s="50" t="s">
        <v>240</v>
      </c>
      <c r="J84" s="50">
        <v>168</v>
      </c>
      <c r="K84" s="79">
        <v>168</v>
      </c>
      <c r="L84" s="79">
        <v>168</v>
      </c>
      <c r="M84" s="79">
        <v>0</v>
      </c>
      <c r="N84" s="50" t="s">
        <v>241</v>
      </c>
      <c r="O84" s="51" t="s">
        <v>241</v>
      </c>
      <c r="P84" s="50" t="s">
        <v>51</v>
      </c>
      <c r="Q84" s="50"/>
      <c r="R84" s="51" t="s">
        <v>242</v>
      </c>
    </row>
    <row r="85" spans="1:18" s="31" customFormat="1" x14ac:dyDescent="0.2">
      <c r="A85" s="50">
        <v>72</v>
      </c>
      <c r="B85" s="50" t="s">
        <v>205</v>
      </c>
      <c r="C85" s="50" t="s">
        <v>106</v>
      </c>
      <c r="D85" s="50" t="s">
        <v>243</v>
      </c>
      <c r="E85" s="15">
        <v>50</v>
      </c>
      <c r="F85" s="99" t="s">
        <v>244</v>
      </c>
      <c r="G85" s="71">
        <f>K85-E85</f>
        <v>36.900000000000006</v>
      </c>
      <c r="H85" s="50">
        <v>5</v>
      </c>
      <c r="I85" s="50" t="s">
        <v>36</v>
      </c>
      <c r="J85" s="50" t="s">
        <v>17</v>
      </c>
      <c r="K85" s="79">
        <v>86.9</v>
      </c>
      <c r="L85" s="79">
        <v>86.9</v>
      </c>
      <c r="M85" s="79">
        <v>0</v>
      </c>
      <c r="N85" s="50" t="s">
        <v>17</v>
      </c>
      <c r="O85" s="51" t="s">
        <v>17</v>
      </c>
      <c r="P85" s="50" t="s">
        <v>51</v>
      </c>
      <c r="Q85" s="50"/>
      <c r="R85" s="51" t="s">
        <v>245</v>
      </c>
    </row>
    <row r="86" spans="1:18" s="31" customFormat="1" x14ac:dyDescent="0.2">
      <c r="A86" s="50">
        <v>73</v>
      </c>
      <c r="B86" s="50" t="s">
        <v>205</v>
      </c>
      <c r="C86" s="50" t="s">
        <v>106</v>
      </c>
      <c r="D86" s="120" t="s">
        <v>246</v>
      </c>
      <c r="E86" s="15">
        <v>1000</v>
      </c>
      <c r="F86" s="99" t="s">
        <v>247</v>
      </c>
      <c r="G86" s="71">
        <f>K86-E86</f>
        <v>-401</v>
      </c>
      <c r="H86" s="50">
        <v>1</v>
      </c>
      <c r="I86" s="120" t="s">
        <v>36</v>
      </c>
      <c r="J86" s="50">
        <v>599</v>
      </c>
      <c r="K86" s="79">
        <v>599</v>
      </c>
      <c r="L86" s="79">
        <v>599</v>
      </c>
      <c r="M86" s="79">
        <v>0</v>
      </c>
      <c r="N86" s="120" t="s">
        <v>103</v>
      </c>
      <c r="O86" s="99" t="s">
        <v>248</v>
      </c>
      <c r="P86" s="120" t="s">
        <v>103</v>
      </c>
      <c r="Q86" s="120"/>
      <c r="R86" s="99" t="s">
        <v>249</v>
      </c>
    </row>
    <row r="87" spans="1:18" s="31" customFormat="1" x14ac:dyDescent="0.2">
      <c r="A87" s="50">
        <v>74</v>
      </c>
      <c r="B87" s="50" t="s">
        <v>205</v>
      </c>
      <c r="C87" s="50" t="s">
        <v>106</v>
      </c>
      <c r="D87" s="120" t="s">
        <v>596</v>
      </c>
      <c r="E87" s="15">
        <v>0</v>
      </c>
      <c r="F87" s="99" t="s">
        <v>247</v>
      </c>
      <c r="G87" s="71">
        <f>K87-E87</f>
        <v>239</v>
      </c>
      <c r="H87" s="50">
        <v>1</v>
      </c>
      <c r="I87" s="120" t="s">
        <v>36</v>
      </c>
      <c r="J87" s="50">
        <v>399</v>
      </c>
      <c r="K87" s="79">
        <v>239</v>
      </c>
      <c r="L87" s="79">
        <v>239</v>
      </c>
      <c r="M87" s="79">
        <v>0</v>
      </c>
      <c r="N87" s="120" t="s">
        <v>103</v>
      </c>
      <c r="O87" s="99">
        <v>0</v>
      </c>
      <c r="P87" s="120" t="s">
        <v>103</v>
      </c>
      <c r="Q87" s="120"/>
      <c r="R87" s="99" t="s">
        <v>597</v>
      </c>
    </row>
    <row r="88" spans="1:18" s="31" customFormat="1" x14ac:dyDescent="0.2">
      <c r="A88" s="50">
        <v>75</v>
      </c>
      <c r="B88" s="50" t="s">
        <v>205</v>
      </c>
      <c r="C88" s="50" t="s">
        <v>106</v>
      </c>
      <c r="D88" s="120" t="s">
        <v>250</v>
      </c>
      <c r="E88" s="15">
        <v>300</v>
      </c>
      <c r="F88" s="99" t="s">
        <v>103</v>
      </c>
      <c r="G88" s="71">
        <f>K88-E88</f>
        <v>-300</v>
      </c>
      <c r="H88" s="50">
        <v>0</v>
      </c>
      <c r="I88" s="50">
        <v>0</v>
      </c>
      <c r="J88" s="50">
        <v>0</v>
      </c>
      <c r="K88" s="79">
        <v>0</v>
      </c>
      <c r="L88" s="79">
        <v>0</v>
      </c>
      <c r="M88" s="79">
        <v>0</v>
      </c>
      <c r="N88" s="50">
        <v>0</v>
      </c>
      <c r="O88" s="51">
        <v>0</v>
      </c>
      <c r="P88" s="50">
        <v>0</v>
      </c>
      <c r="Q88" s="50"/>
      <c r="R88" s="51">
        <v>0</v>
      </c>
    </row>
    <row r="89" spans="1:18" s="31" customFormat="1" x14ac:dyDescent="0.2">
      <c r="A89" s="50">
        <v>76</v>
      </c>
      <c r="B89" s="50" t="s">
        <v>205</v>
      </c>
      <c r="C89" s="50" t="s">
        <v>177</v>
      </c>
      <c r="D89" s="120" t="s">
        <v>251</v>
      </c>
      <c r="E89" s="15">
        <v>0</v>
      </c>
      <c r="F89" s="99" t="s">
        <v>251</v>
      </c>
      <c r="G89" s="71">
        <f t="shared" ref="G89:G146" si="3">K89-E89</f>
        <v>0</v>
      </c>
      <c r="H89" s="50">
        <v>0</v>
      </c>
      <c r="I89" s="50">
        <v>0</v>
      </c>
      <c r="J89" s="50">
        <v>0</v>
      </c>
      <c r="K89" s="79">
        <v>0</v>
      </c>
      <c r="L89" s="79">
        <v>0</v>
      </c>
      <c r="M89" s="79">
        <v>0</v>
      </c>
      <c r="N89" s="50">
        <v>0</v>
      </c>
      <c r="O89" s="51">
        <v>0</v>
      </c>
      <c r="P89" s="50">
        <v>0</v>
      </c>
      <c r="Q89" s="50"/>
      <c r="R89" s="51">
        <v>0</v>
      </c>
    </row>
    <row r="90" spans="1:18" s="31" customFormat="1" x14ac:dyDescent="0.2">
      <c r="A90" s="50">
        <v>77</v>
      </c>
      <c r="B90" s="50" t="s">
        <v>205</v>
      </c>
      <c r="C90" s="50" t="s">
        <v>177</v>
      </c>
      <c r="D90" s="120" t="s">
        <v>178</v>
      </c>
      <c r="E90" s="15">
        <v>0</v>
      </c>
      <c r="F90" s="99" t="s">
        <v>252</v>
      </c>
      <c r="G90" s="71">
        <f t="shared" si="3"/>
        <v>0</v>
      </c>
      <c r="H90" s="50">
        <v>0</v>
      </c>
      <c r="I90" s="50">
        <v>0</v>
      </c>
      <c r="J90" s="50">
        <v>0</v>
      </c>
      <c r="K90" s="79">
        <v>0</v>
      </c>
      <c r="L90" s="79">
        <v>0</v>
      </c>
      <c r="M90" s="79">
        <v>0</v>
      </c>
      <c r="N90" s="50">
        <v>0</v>
      </c>
      <c r="O90" s="51">
        <v>0</v>
      </c>
      <c r="P90" s="50">
        <v>0</v>
      </c>
      <c r="Q90" s="50"/>
      <c r="R90" s="51">
        <v>0</v>
      </c>
    </row>
    <row r="91" spans="1:18" s="31" customFormat="1" ht="28.5" x14ac:dyDescent="0.2">
      <c r="A91" s="50">
        <v>78</v>
      </c>
      <c r="B91" s="50" t="s">
        <v>205</v>
      </c>
      <c r="C91" s="50" t="s">
        <v>62</v>
      </c>
      <c r="D91" s="50" t="s">
        <v>182</v>
      </c>
      <c r="E91" s="15">
        <v>500</v>
      </c>
      <c r="F91" s="51" t="s">
        <v>183</v>
      </c>
      <c r="G91" s="71">
        <f t="shared" si="3"/>
        <v>-20</v>
      </c>
      <c r="H91" s="50">
        <v>1</v>
      </c>
      <c r="I91" s="50" t="s">
        <v>36</v>
      </c>
      <c r="J91" s="50">
        <v>480</v>
      </c>
      <c r="K91" s="79">
        <v>480</v>
      </c>
      <c r="L91" s="79">
        <v>480</v>
      </c>
      <c r="M91" s="79">
        <v>0</v>
      </c>
      <c r="N91" s="50" t="s">
        <v>184</v>
      </c>
      <c r="O91" s="51" t="s">
        <v>185</v>
      </c>
      <c r="P91" s="50" t="s">
        <v>38</v>
      </c>
      <c r="Q91" s="50"/>
      <c r="R91" s="51" t="s">
        <v>186</v>
      </c>
    </row>
    <row r="92" spans="1:18" s="31" customFormat="1" x14ac:dyDescent="0.2">
      <c r="A92" s="50">
        <v>79</v>
      </c>
      <c r="B92" s="50" t="s">
        <v>205</v>
      </c>
      <c r="C92" s="50" t="s">
        <v>62</v>
      </c>
      <c r="D92" s="50" t="s">
        <v>253</v>
      </c>
      <c r="E92" s="15">
        <v>200</v>
      </c>
      <c r="F92" s="99" t="s">
        <v>254</v>
      </c>
      <c r="G92" s="71">
        <f t="shared" si="3"/>
        <v>38</v>
      </c>
      <c r="H92" s="50">
        <v>2</v>
      </c>
      <c r="I92" s="120" t="s">
        <v>555</v>
      </c>
      <c r="J92" s="50">
        <v>99</v>
      </c>
      <c r="K92" s="79">
        <v>238</v>
      </c>
      <c r="L92" s="79">
        <v>238</v>
      </c>
      <c r="M92" s="79">
        <v>0</v>
      </c>
      <c r="N92" s="120" t="s">
        <v>572</v>
      </c>
      <c r="O92" s="99" t="s">
        <v>552</v>
      </c>
      <c r="P92" s="120" t="s">
        <v>572</v>
      </c>
      <c r="Q92" s="50"/>
      <c r="R92" s="51">
        <v>0</v>
      </c>
    </row>
    <row r="93" spans="1:18" s="31" customFormat="1" ht="28.5" x14ac:dyDescent="0.2">
      <c r="A93" s="50">
        <v>80</v>
      </c>
      <c r="B93" s="50" t="s">
        <v>205</v>
      </c>
      <c r="C93" s="50" t="s">
        <v>177</v>
      </c>
      <c r="D93" s="120" t="s">
        <v>180</v>
      </c>
      <c r="E93" s="15">
        <v>200</v>
      </c>
      <c r="F93" s="99" t="s">
        <v>255</v>
      </c>
      <c r="G93" s="71">
        <f t="shared" si="3"/>
        <v>730</v>
      </c>
      <c r="H93" s="50">
        <v>1</v>
      </c>
      <c r="I93" s="120" t="s">
        <v>559</v>
      </c>
      <c r="J93" s="50">
        <v>0</v>
      </c>
      <c r="K93" s="79">
        <v>930</v>
      </c>
      <c r="L93" s="79">
        <v>930</v>
      </c>
      <c r="M93" s="79">
        <v>0</v>
      </c>
      <c r="N93" s="120" t="s">
        <v>552</v>
      </c>
      <c r="O93" s="99" t="s">
        <v>552</v>
      </c>
      <c r="P93" s="120" t="s">
        <v>552</v>
      </c>
      <c r="Q93" s="50"/>
      <c r="R93" s="99" t="s">
        <v>589</v>
      </c>
    </row>
    <row r="94" spans="1:18" s="31" customFormat="1" x14ac:dyDescent="0.2">
      <c r="A94" s="50">
        <v>81</v>
      </c>
      <c r="B94" s="50" t="s">
        <v>205</v>
      </c>
      <c r="C94" s="120" t="s">
        <v>132</v>
      </c>
      <c r="D94" s="50" t="s">
        <v>256</v>
      </c>
      <c r="E94" s="15">
        <v>0</v>
      </c>
      <c r="F94" s="99" t="s">
        <v>257</v>
      </c>
      <c r="G94" s="71">
        <f t="shared" si="3"/>
        <v>298</v>
      </c>
      <c r="H94" s="50">
        <v>4</v>
      </c>
      <c r="I94" s="120" t="s">
        <v>36</v>
      </c>
      <c r="J94" s="50">
        <v>99</v>
      </c>
      <c r="K94" s="79">
        <v>298</v>
      </c>
      <c r="L94" s="79">
        <v>298</v>
      </c>
      <c r="M94" s="79">
        <v>0</v>
      </c>
      <c r="N94" s="120" t="s">
        <v>103</v>
      </c>
      <c r="O94" s="99" t="s">
        <v>103</v>
      </c>
      <c r="P94" s="120" t="s">
        <v>103</v>
      </c>
      <c r="Q94" s="120"/>
      <c r="R94" s="99" t="s">
        <v>619</v>
      </c>
    </row>
    <row r="95" spans="1:18" s="31" customFormat="1" x14ac:dyDescent="0.2">
      <c r="A95" s="50">
        <v>82</v>
      </c>
      <c r="B95" s="50" t="s">
        <v>205</v>
      </c>
      <c r="C95" s="120" t="s">
        <v>132</v>
      </c>
      <c r="D95" s="50" t="s">
        <v>256</v>
      </c>
      <c r="E95" s="15">
        <v>0</v>
      </c>
      <c r="F95" s="99" t="s">
        <v>257</v>
      </c>
      <c r="G95" s="71">
        <f t="shared" si="3"/>
        <v>399</v>
      </c>
      <c r="H95" s="50">
        <v>1</v>
      </c>
      <c r="I95" s="120" t="s">
        <v>36</v>
      </c>
      <c r="J95" s="50">
        <v>399</v>
      </c>
      <c r="K95" s="79">
        <v>399</v>
      </c>
      <c r="L95" s="79">
        <v>399</v>
      </c>
      <c r="M95" s="79">
        <v>0</v>
      </c>
      <c r="N95" s="120" t="s">
        <v>103</v>
      </c>
      <c r="O95" s="99" t="s">
        <v>103</v>
      </c>
      <c r="P95" s="120" t="s">
        <v>103</v>
      </c>
      <c r="Q95" s="120"/>
      <c r="R95" s="99" t="s">
        <v>258</v>
      </c>
    </row>
    <row r="96" spans="1:18" s="31" customFormat="1" x14ac:dyDescent="0.2">
      <c r="A96" s="50">
        <v>83</v>
      </c>
      <c r="B96" s="50" t="s">
        <v>205</v>
      </c>
      <c r="C96" s="120" t="s">
        <v>610</v>
      </c>
      <c r="D96" s="50" t="s">
        <v>256</v>
      </c>
      <c r="E96" s="15">
        <v>0</v>
      </c>
      <c r="F96" s="99" t="s">
        <v>257</v>
      </c>
      <c r="G96" s="71">
        <f t="shared" si="3"/>
        <v>336</v>
      </c>
      <c r="H96" s="50">
        <v>1</v>
      </c>
      <c r="I96" s="120" t="s">
        <v>58</v>
      </c>
      <c r="J96" s="50">
        <v>99</v>
      </c>
      <c r="K96" s="79">
        <v>336</v>
      </c>
      <c r="L96" s="79">
        <v>336</v>
      </c>
      <c r="M96" s="79">
        <v>0</v>
      </c>
      <c r="N96" s="120" t="s">
        <v>259</v>
      </c>
      <c r="O96" s="99" t="s">
        <v>260</v>
      </c>
      <c r="P96" s="120" t="s">
        <v>51</v>
      </c>
      <c r="Q96" s="120"/>
      <c r="R96" s="99" t="s">
        <v>261</v>
      </c>
    </row>
    <row r="97" spans="1:18" s="31" customFormat="1" x14ac:dyDescent="0.2">
      <c r="A97" s="50">
        <v>84</v>
      </c>
      <c r="B97" s="50" t="s">
        <v>205</v>
      </c>
      <c r="C97" s="50" t="s">
        <v>132</v>
      </c>
      <c r="D97" s="50" t="s">
        <v>192</v>
      </c>
      <c r="E97" s="15">
        <v>400</v>
      </c>
      <c r="F97" s="99" t="s">
        <v>262</v>
      </c>
      <c r="G97" s="71">
        <f t="shared" si="3"/>
        <v>-39</v>
      </c>
      <c r="H97" s="50">
        <v>1</v>
      </c>
      <c r="I97" s="50" t="s">
        <v>58</v>
      </c>
      <c r="J97" s="50">
        <v>361</v>
      </c>
      <c r="K97" s="79">
        <v>361</v>
      </c>
      <c r="L97" s="79">
        <v>361</v>
      </c>
      <c r="M97" s="79">
        <v>0</v>
      </c>
      <c r="N97" s="120" t="s">
        <v>103</v>
      </c>
      <c r="O97" s="99" t="s">
        <v>103</v>
      </c>
      <c r="P97" s="120" t="s">
        <v>103</v>
      </c>
      <c r="Q97" s="120"/>
      <c r="R97" s="51" t="s">
        <v>263</v>
      </c>
    </row>
    <row r="98" spans="1:18" s="31" customFormat="1" x14ac:dyDescent="0.2">
      <c r="A98" s="50">
        <v>85</v>
      </c>
      <c r="B98" s="50" t="s">
        <v>205</v>
      </c>
      <c r="C98" s="50" t="s">
        <v>132</v>
      </c>
      <c r="D98" s="50" t="s">
        <v>192</v>
      </c>
      <c r="E98" s="15">
        <v>0</v>
      </c>
      <c r="F98" s="99" t="s">
        <v>262</v>
      </c>
      <c r="G98" s="71">
        <f>K98-E98</f>
        <v>500</v>
      </c>
      <c r="H98" s="50">
        <v>1</v>
      </c>
      <c r="I98" s="50" t="s">
        <v>58</v>
      </c>
      <c r="J98" s="50">
        <v>500</v>
      </c>
      <c r="K98" s="79">
        <v>500</v>
      </c>
      <c r="L98" s="79">
        <v>500</v>
      </c>
      <c r="M98" s="79">
        <v>0</v>
      </c>
      <c r="N98" s="120" t="s">
        <v>103</v>
      </c>
      <c r="O98" s="99" t="s">
        <v>103</v>
      </c>
      <c r="P98" s="120" t="s">
        <v>103</v>
      </c>
      <c r="Q98" s="120"/>
      <c r="R98" s="99" t="s">
        <v>625</v>
      </c>
    </row>
    <row r="99" spans="1:18" s="31" customFormat="1" x14ac:dyDescent="0.2">
      <c r="A99" s="50">
        <v>86</v>
      </c>
      <c r="B99" s="50" t="s">
        <v>205</v>
      </c>
      <c r="C99" s="120" t="s">
        <v>132</v>
      </c>
      <c r="D99" s="120" t="s">
        <v>264</v>
      </c>
      <c r="E99" s="15">
        <v>0</v>
      </c>
      <c r="F99" s="99" t="s">
        <v>265</v>
      </c>
      <c r="G99" s="71">
        <f t="shared" si="3"/>
        <v>79.8</v>
      </c>
      <c r="H99" s="50">
        <v>2</v>
      </c>
      <c r="I99" s="120" t="s">
        <v>36</v>
      </c>
      <c r="J99" s="50">
        <v>39.799999999999997</v>
      </c>
      <c r="K99" s="79">
        <v>79.8</v>
      </c>
      <c r="L99" s="79">
        <v>79.8</v>
      </c>
      <c r="M99" s="79">
        <v>0</v>
      </c>
      <c r="N99" s="120" t="s">
        <v>103</v>
      </c>
      <c r="O99" s="99" t="s">
        <v>103</v>
      </c>
      <c r="P99" s="120" t="s">
        <v>103</v>
      </c>
      <c r="Q99" s="50"/>
      <c r="R99" s="99" t="s">
        <v>266</v>
      </c>
    </row>
    <row r="100" spans="1:18" s="31" customFormat="1" x14ac:dyDescent="0.2">
      <c r="A100" s="50">
        <v>87</v>
      </c>
      <c r="B100" s="50" t="s">
        <v>205</v>
      </c>
      <c r="C100" s="50" t="s">
        <v>132</v>
      </c>
      <c r="D100" s="50" t="s">
        <v>267</v>
      </c>
      <c r="E100" s="15">
        <v>0</v>
      </c>
      <c r="F100" s="99" t="s">
        <v>268</v>
      </c>
      <c r="G100" s="71">
        <f t="shared" si="3"/>
        <v>299</v>
      </c>
      <c r="H100" s="50">
        <v>1</v>
      </c>
      <c r="I100" s="50" t="s">
        <v>36</v>
      </c>
      <c r="J100" s="50">
        <v>299</v>
      </c>
      <c r="K100" s="79">
        <v>299</v>
      </c>
      <c r="L100" s="79">
        <v>299</v>
      </c>
      <c r="M100" s="79">
        <v>0</v>
      </c>
      <c r="N100" s="50" t="s">
        <v>103</v>
      </c>
      <c r="O100" s="51" t="s">
        <v>269</v>
      </c>
      <c r="P100" s="50" t="s">
        <v>103</v>
      </c>
      <c r="Q100" s="50"/>
      <c r="R100" s="51" t="s">
        <v>270</v>
      </c>
    </row>
    <row r="101" spans="1:18" s="31" customFormat="1" x14ac:dyDescent="0.2">
      <c r="A101" s="50">
        <v>88</v>
      </c>
      <c r="B101" s="50" t="s">
        <v>205</v>
      </c>
      <c r="C101" s="120" t="s">
        <v>132</v>
      </c>
      <c r="D101" s="120" t="s">
        <v>614</v>
      </c>
      <c r="E101" s="15">
        <v>0</v>
      </c>
      <c r="F101" s="99" t="s">
        <v>614</v>
      </c>
      <c r="G101" s="71">
        <f>K101-E101</f>
        <v>399</v>
      </c>
      <c r="H101" s="50">
        <v>1</v>
      </c>
      <c r="I101" s="120" t="s">
        <v>36</v>
      </c>
      <c r="J101" s="50">
        <v>399</v>
      </c>
      <c r="K101" s="79">
        <v>399</v>
      </c>
      <c r="L101" s="79">
        <v>399</v>
      </c>
      <c r="M101" s="79">
        <v>0</v>
      </c>
      <c r="N101" s="120" t="s">
        <v>103</v>
      </c>
      <c r="O101" s="99">
        <v>0</v>
      </c>
      <c r="P101" s="120" t="s">
        <v>103</v>
      </c>
      <c r="Q101" s="120"/>
      <c r="R101" s="99">
        <v>0</v>
      </c>
    </row>
    <row r="102" spans="1:18" s="31" customFormat="1" x14ac:dyDescent="0.2">
      <c r="A102" s="50">
        <v>89</v>
      </c>
      <c r="B102" s="50" t="s">
        <v>205</v>
      </c>
      <c r="C102" s="120" t="s">
        <v>132</v>
      </c>
      <c r="D102" s="120" t="s">
        <v>271</v>
      </c>
      <c r="E102" s="15">
        <v>0</v>
      </c>
      <c r="F102" s="99" t="s">
        <v>271</v>
      </c>
      <c r="G102" s="71">
        <f t="shared" si="3"/>
        <v>99</v>
      </c>
      <c r="H102" s="50">
        <v>1</v>
      </c>
      <c r="I102" s="120" t="s">
        <v>36</v>
      </c>
      <c r="J102" s="50">
        <v>99</v>
      </c>
      <c r="K102" s="79">
        <v>99</v>
      </c>
      <c r="L102" s="79">
        <v>99</v>
      </c>
      <c r="M102" s="79">
        <v>0</v>
      </c>
      <c r="N102" s="120" t="s">
        <v>103</v>
      </c>
      <c r="O102" s="99" t="s">
        <v>272</v>
      </c>
      <c r="P102" s="120" t="s">
        <v>103</v>
      </c>
      <c r="Q102" s="120"/>
      <c r="R102" s="99" t="s">
        <v>273</v>
      </c>
    </row>
    <row r="103" spans="1:18" s="31" customFormat="1" x14ac:dyDescent="0.2">
      <c r="A103" s="50">
        <v>90</v>
      </c>
      <c r="B103" s="50" t="s">
        <v>205</v>
      </c>
      <c r="C103" s="120" t="s">
        <v>132</v>
      </c>
      <c r="D103" s="120" t="s">
        <v>274</v>
      </c>
      <c r="E103" s="15">
        <v>0</v>
      </c>
      <c r="F103" s="99" t="s">
        <v>275</v>
      </c>
      <c r="G103" s="71">
        <f t="shared" si="3"/>
        <v>60.3</v>
      </c>
      <c r="H103" s="50">
        <v>3</v>
      </c>
      <c r="I103" s="120" t="s">
        <v>58</v>
      </c>
      <c r="J103" s="50">
        <v>10</v>
      </c>
      <c r="K103" s="79">
        <v>60.3</v>
      </c>
      <c r="L103" s="79">
        <v>60.3</v>
      </c>
      <c r="M103" s="79">
        <v>0</v>
      </c>
      <c r="N103" s="120" t="s">
        <v>103</v>
      </c>
      <c r="O103" s="99" t="s">
        <v>103</v>
      </c>
      <c r="P103" s="120" t="s">
        <v>103</v>
      </c>
      <c r="Q103" s="120"/>
      <c r="R103" s="99" t="s">
        <v>276</v>
      </c>
    </row>
    <row r="104" spans="1:18" s="32" customFormat="1" x14ac:dyDescent="0.2">
      <c r="A104" s="52">
        <v>91</v>
      </c>
      <c r="B104" s="52" t="s">
        <v>277</v>
      </c>
      <c r="C104" s="52" t="s">
        <v>74</v>
      </c>
      <c r="D104" s="52" t="s">
        <v>206</v>
      </c>
      <c r="E104" s="16">
        <v>1000</v>
      </c>
      <c r="F104" s="53" t="s">
        <v>207</v>
      </c>
      <c r="G104" s="71">
        <f t="shared" si="3"/>
        <v>50</v>
      </c>
      <c r="H104" s="52">
        <v>1</v>
      </c>
      <c r="I104" s="52" t="s">
        <v>112</v>
      </c>
      <c r="J104" s="52">
        <v>1150</v>
      </c>
      <c r="K104" s="80">
        <v>1050</v>
      </c>
      <c r="L104" s="80">
        <v>1050</v>
      </c>
      <c r="M104" s="80">
        <v>0</v>
      </c>
      <c r="N104" s="52" t="s">
        <v>208</v>
      </c>
      <c r="O104" s="53" t="s">
        <v>209</v>
      </c>
      <c r="P104" s="52" t="s">
        <v>115</v>
      </c>
      <c r="Q104" s="52"/>
      <c r="R104" s="53">
        <v>0</v>
      </c>
    </row>
    <row r="105" spans="1:18" s="32" customFormat="1" ht="42.75" x14ac:dyDescent="0.2">
      <c r="A105" s="52">
        <v>92</v>
      </c>
      <c r="B105" s="52" t="s">
        <v>277</v>
      </c>
      <c r="C105" s="52" t="s">
        <v>74</v>
      </c>
      <c r="D105" s="52" t="s">
        <v>210</v>
      </c>
      <c r="E105" s="16">
        <v>3000</v>
      </c>
      <c r="F105" s="53" t="s">
        <v>211</v>
      </c>
      <c r="G105" s="71">
        <f t="shared" si="3"/>
        <v>0</v>
      </c>
      <c r="H105" s="52">
        <v>10</v>
      </c>
      <c r="I105" s="52" t="s">
        <v>80</v>
      </c>
      <c r="J105" s="52">
        <v>300</v>
      </c>
      <c r="K105" s="80">
        <v>3000</v>
      </c>
      <c r="L105" s="80">
        <v>3000</v>
      </c>
      <c r="M105" s="80">
        <v>0</v>
      </c>
      <c r="N105" s="52" t="s">
        <v>212</v>
      </c>
      <c r="O105" s="53" t="s">
        <v>213</v>
      </c>
      <c r="P105" s="52" t="s">
        <v>115</v>
      </c>
      <c r="Q105" s="52"/>
      <c r="R105" s="53" t="s">
        <v>278</v>
      </c>
    </row>
    <row r="106" spans="1:18" s="32" customFormat="1" x14ac:dyDescent="0.2">
      <c r="A106" s="52">
        <v>93</v>
      </c>
      <c r="B106" s="52" t="s">
        <v>277</v>
      </c>
      <c r="C106" s="52" t="s">
        <v>62</v>
      </c>
      <c r="D106" s="52" t="s">
        <v>182</v>
      </c>
      <c r="E106" s="16">
        <v>100</v>
      </c>
      <c r="F106" s="53" t="s">
        <v>183</v>
      </c>
      <c r="G106" s="71">
        <f t="shared" si="3"/>
        <v>-4</v>
      </c>
      <c r="H106" s="52">
        <v>1</v>
      </c>
      <c r="I106" s="52" t="s">
        <v>36</v>
      </c>
      <c r="J106" s="52">
        <v>96</v>
      </c>
      <c r="K106" s="80">
        <v>96</v>
      </c>
      <c r="L106" s="80">
        <v>96</v>
      </c>
      <c r="M106" s="80">
        <v>0</v>
      </c>
      <c r="N106" s="52" t="s">
        <v>55</v>
      </c>
      <c r="O106" s="53" t="s">
        <v>279</v>
      </c>
      <c r="P106" s="52" t="s">
        <v>38</v>
      </c>
      <c r="Q106" s="52"/>
      <c r="R106" s="53">
        <v>0</v>
      </c>
    </row>
    <row r="107" spans="1:18" s="32" customFormat="1" x14ac:dyDescent="0.2">
      <c r="A107" s="52">
        <v>94</v>
      </c>
      <c r="B107" s="52" t="s">
        <v>277</v>
      </c>
      <c r="C107" s="102" t="s">
        <v>106</v>
      </c>
      <c r="D107" s="102" t="s">
        <v>230</v>
      </c>
      <c r="E107" s="16">
        <v>500</v>
      </c>
      <c r="F107" s="103" t="s">
        <v>231</v>
      </c>
      <c r="G107" s="71">
        <f t="shared" si="3"/>
        <v>-301</v>
      </c>
      <c r="H107" s="52">
        <v>1</v>
      </c>
      <c r="I107" s="52" t="s">
        <v>36</v>
      </c>
      <c r="J107" s="52">
        <v>199</v>
      </c>
      <c r="K107" s="80">
        <v>199</v>
      </c>
      <c r="L107" s="80">
        <v>199</v>
      </c>
      <c r="M107" s="80">
        <v>0</v>
      </c>
      <c r="N107" s="52" t="s">
        <v>103</v>
      </c>
      <c r="O107" s="53" t="s">
        <v>280</v>
      </c>
      <c r="P107" s="52" t="s">
        <v>103</v>
      </c>
      <c r="Q107" s="52"/>
      <c r="R107" s="53" t="s">
        <v>281</v>
      </c>
    </row>
    <row r="108" spans="1:18" s="32" customFormat="1" x14ac:dyDescent="0.2">
      <c r="A108" s="52">
        <v>95</v>
      </c>
      <c r="B108" s="52" t="s">
        <v>277</v>
      </c>
      <c r="C108" s="102" t="s">
        <v>106</v>
      </c>
      <c r="D108" s="102" t="s">
        <v>230</v>
      </c>
      <c r="E108" s="16">
        <v>0</v>
      </c>
      <c r="F108" s="103" t="s">
        <v>231</v>
      </c>
      <c r="G108" s="71">
        <f t="shared" si="3"/>
        <v>39</v>
      </c>
      <c r="H108" s="52">
        <v>1</v>
      </c>
      <c r="I108" s="52" t="s">
        <v>36</v>
      </c>
      <c r="J108" s="52">
        <v>39</v>
      </c>
      <c r="K108" s="80">
        <v>39</v>
      </c>
      <c r="L108" s="80">
        <v>39</v>
      </c>
      <c r="M108" s="80">
        <v>0</v>
      </c>
      <c r="N108" s="52" t="s">
        <v>103</v>
      </c>
      <c r="O108" s="53" t="s">
        <v>232</v>
      </c>
      <c r="P108" s="52" t="s">
        <v>103</v>
      </c>
      <c r="Q108" s="52"/>
      <c r="R108" s="53" t="s">
        <v>233</v>
      </c>
    </row>
    <row r="109" spans="1:18" s="32" customFormat="1" x14ac:dyDescent="0.2">
      <c r="A109" s="52">
        <v>96</v>
      </c>
      <c r="B109" s="52" t="s">
        <v>277</v>
      </c>
      <c r="C109" s="102" t="s">
        <v>106</v>
      </c>
      <c r="D109" s="102" t="s">
        <v>282</v>
      </c>
      <c r="E109" s="16">
        <v>2000</v>
      </c>
      <c r="F109" s="103" t="s">
        <v>283</v>
      </c>
      <c r="G109" s="71">
        <f t="shared" si="3"/>
        <v>1310</v>
      </c>
      <c r="H109" s="52">
        <v>1</v>
      </c>
      <c r="I109" s="52" t="s">
        <v>58</v>
      </c>
      <c r="J109" s="52">
        <v>3310</v>
      </c>
      <c r="K109" s="80">
        <v>3310</v>
      </c>
      <c r="L109" s="80">
        <v>3310</v>
      </c>
      <c r="M109" s="80">
        <v>0</v>
      </c>
      <c r="N109" s="52" t="s">
        <v>103</v>
      </c>
      <c r="O109" s="53" t="s">
        <v>284</v>
      </c>
      <c r="P109" s="52" t="s">
        <v>103</v>
      </c>
      <c r="Q109" s="52"/>
      <c r="R109" s="53" t="s">
        <v>285</v>
      </c>
    </row>
    <row r="110" spans="1:18" s="32" customFormat="1" x14ac:dyDescent="0.2">
      <c r="A110" s="52">
        <v>97</v>
      </c>
      <c r="B110" s="52" t="s">
        <v>277</v>
      </c>
      <c r="C110" s="102" t="s">
        <v>177</v>
      </c>
      <c r="D110" s="102" t="s">
        <v>180</v>
      </c>
      <c r="E110" s="16">
        <v>2200</v>
      </c>
      <c r="F110" s="103" t="s">
        <v>286</v>
      </c>
      <c r="G110" s="71">
        <f t="shared" si="3"/>
        <v>199</v>
      </c>
      <c r="H110" s="52">
        <v>1</v>
      </c>
      <c r="I110" s="102" t="s">
        <v>559</v>
      </c>
      <c r="J110" s="52">
        <v>2399</v>
      </c>
      <c r="K110" s="80">
        <v>2399</v>
      </c>
      <c r="L110" s="80">
        <v>2399</v>
      </c>
      <c r="M110" s="80">
        <v>0</v>
      </c>
      <c r="N110" s="102" t="s">
        <v>587</v>
      </c>
      <c r="O110" s="103" t="s">
        <v>588</v>
      </c>
      <c r="P110" s="102" t="s">
        <v>586</v>
      </c>
      <c r="Q110" s="52"/>
      <c r="R110" s="53">
        <v>0</v>
      </c>
    </row>
    <row r="111" spans="1:18" s="32" customFormat="1" x14ac:dyDescent="0.2">
      <c r="A111" s="52">
        <v>98</v>
      </c>
      <c r="B111" s="52" t="s">
        <v>277</v>
      </c>
      <c r="C111" s="52" t="s">
        <v>132</v>
      </c>
      <c r="D111" s="52" t="s">
        <v>192</v>
      </c>
      <c r="E111" s="16">
        <v>200</v>
      </c>
      <c r="F111" s="53" t="s">
        <v>287</v>
      </c>
      <c r="G111" s="71">
        <f t="shared" si="3"/>
        <v>-40</v>
      </c>
      <c r="H111" s="52">
        <v>1</v>
      </c>
      <c r="I111" s="52" t="s">
        <v>58</v>
      </c>
      <c r="J111" s="52">
        <v>160</v>
      </c>
      <c r="K111" s="80">
        <v>160</v>
      </c>
      <c r="L111" s="80">
        <v>160</v>
      </c>
      <c r="M111" s="80">
        <v>0</v>
      </c>
      <c r="N111" s="52" t="s">
        <v>103</v>
      </c>
      <c r="O111" s="53" t="s">
        <v>288</v>
      </c>
      <c r="P111" s="52" t="s">
        <v>103</v>
      </c>
      <c r="Q111" s="52"/>
      <c r="R111" s="53" t="s">
        <v>289</v>
      </c>
    </row>
    <row r="112" spans="1:18" s="32" customFormat="1" x14ac:dyDescent="0.2">
      <c r="A112" s="52">
        <v>99</v>
      </c>
      <c r="B112" s="52" t="s">
        <v>277</v>
      </c>
      <c r="C112" s="52" t="s">
        <v>132</v>
      </c>
      <c r="D112" s="52" t="s">
        <v>192</v>
      </c>
      <c r="E112" s="16">
        <v>0</v>
      </c>
      <c r="F112" s="53" t="s">
        <v>287</v>
      </c>
      <c r="G112" s="71">
        <f t="shared" si="3"/>
        <v>92</v>
      </c>
      <c r="H112" s="52">
        <v>1</v>
      </c>
      <c r="I112" s="102" t="s">
        <v>602</v>
      </c>
      <c r="J112" s="52">
        <v>0</v>
      </c>
      <c r="K112" s="80">
        <v>92</v>
      </c>
      <c r="L112" s="80">
        <v>92</v>
      </c>
      <c r="M112" s="80">
        <v>0</v>
      </c>
      <c r="N112" s="102" t="s">
        <v>546</v>
      </c>
      <c r="O112" s="53">
        <v>0</v>
      </c>
      <c r="P112" s="102" t="s">
        <v>546</v>
      </c>
      <c r="Q112" s="52"/>
      <c r="R112" s="53">
        <v>0</v>
      </c>
    </row>
    <row r="113" spans="1:18" s="33" customFormat="1" x14ac:dyDescent="0.2">
      <c r="A113" s="54">
        <v>100</v>
      </c>
      <c r="B113" s="54" t="s">
        <v>290</v>
      </c>
      <c r="C113" s="54" t="s">
        <v>74</v>
      </c>
      <c r="D113" s="54" t="s">
        <v>206</v>
      </c>
      <c r="E113" s="17">
        <v>1000</v>
      </c>
      <c r="F113" s="55" t="s">
        <v>207</v>
      </c>
      <c r="G113" s="71">
        <f t="shared" si="3"/>
        <v>50</v>
      </c>
      <c r="H113" s="54">
        <v>1</v>
      </c>
      <c r="I113" s="54" t="s">
        <v>112</v>
      </c>
      <c r="J113" s="54">
        <v>1150</v>
      </c>
      <c r="K113" s="81">
        <v>1050</v>
      </c>
      <c r="L113" s="81">
        <v>1050</v>
      </c>
      <c r="M113" s="81">
        <v>0</v>
      </c>
      <c r="N113" s="54" t="s">
        <v>208</v>
      </c>
      <c r="O113" s="55" t="s">
        <v>209</v>
      </c>
      <c r="P113" s="54" t="s">
        <v>115</v>
      </c>
      <c r="Q113" s="54"/>
      <c r="R113" s="55">
        <v>0</v>
      </c>
    </row>
    <row r="114" spans="1:18" s="33" customFormat="1" ht="42.75" x14ac:dyDescent="0.2">
      <c r="A114" s="54">
        <v>101</v>
      </c>
      <c r="B114" s="54" t="s">
        <v>290</v>
      </c>
      <c r="C114" s="54" t="s">
        <v>74</v>
      </c>
      <c r="D114" s="54" t="s">
        <v>210</v>
      </c>
      <c r="E114" s="17">
        <v>2400</v>
      </c>
      <c r="F114" s="55" t="s">
        <v>211</v>
      </c>
      <c r="G114" s="71">
        <f t="shared" si="3"/>
        <v>0</v>
      </c>
      <c r="H114" s="54">
        <v>8</v>
      </c>
      <c r="I114" s="54" t="s">
        <v>80</v>
      </c>
      <c r="J114" s="54">
        <v>300</v>
      </c>
      <c r="K114" s="81">
        <v>2400</v>
      </c>
      <c r="L114" s="81">
        <v>2400</v>
      </c>
      <c r="M114" s="81">
        <v>0</v>
      </c>
      <c r="N114" s="54" t="s">
        <v>212</v>
      </c>
      <c r="O114" s="55" t="s">
        <v>213</v>
      </c>
      <c r="P114" s="54" t="s">
        <v>115</v>
      </c>
      <c r="Q114" s="54"/>
      <c r="R114" s="55" t="s">
        <v>278</v>
      </c>
    </row>
    <row r="115" spans="1:18" s="33" customFormat="1" x14ac:dyDescent="0.2">
      <c r="A115" s="54">
        <v>102</v>
      </c>
      <c r="B115" s="54" t="s">
        <v>290</v>
      </c>
      <c r="C115" s="54" t="s">
        <v>62</v>
      </c>
      <c r="D115" s="54" t="s">
        <v>182</v>
      </c>
      <c r="E115" s="17">
        <v>100</v>
      </c>
      <c r="F115" s="55" t="s">
        <v>183</v>
      </c>
      <c r="G115" s="71">
        <f t="shared" si="3"/>
        <v>-4</v>
      </c>
      <c r="H115" s="54">
        <v>1</v>
      </c>
      <c r="I115" s="54" t="s">
        <v>36</v>
      </c>
      <c r="J115" s="54">
        <v>96</v>
      </c>
      <c r="K115" s="81">
        <v>96</v>
      </c>
      <c r="L115" s="81">
        <v>96</v>
      </c>
      <c r="M115" s="81">
        <v>0</v>
      </c>
      <c r="N115" s="54" t="s">
        <v>55</v>
      </c>
      <c r="O115" s="55" t="s">
        <v>279</v>
      </c>
      <c r="P115" s="54" t="s">
        <v>38</v>
      </c>
      <c r="Q115" s="54"/>
      <c r="R115" s="55">
        <v>0</v>
      </c>
    </row>
    <row r="116" spans="1:18" s="33" customFormat="1" x14ac:dyDescent="0.2">
      <c r="A116" s="54">
        <v>103</v>
      </c>
      <c r="B116" s="54" t="s">
        <v>290</v>
      </c>
      <c r="C116" s="107" t="s">
        <v>177</v>
      </c>
      <c r="D116" s="54" t="s">
        <v>180</v>
      </c>
      <c r="E116" s="17">
        <v>2200</v>
      </c>
      <c r="F116" s="55" t="s">
        <v>286</v>
      </c>
      <c r="G116" s="71">
        <f t="shared" si="3"/>
        <v>-2200</v>
      </c>
      <c r="H116" s="54">
        <v>0</v>
      </c>
      <c r="I116" s="54">
        <v>0</v>
      </c>
      <c r="J116" s="54">
        <v>0</v>
      </c>
      <c r="K116" s="81">
        <v>0</v>
      </c>
      <c r="L116" s="81">
        <v>0</v>
      </c>
      <c r="M116" s="81">
        <v>0</v>
      </c>
      <c r="N116" s="54">
        <v>0</v>
      </c>
      <c r="O116" s="55">
        <v>0</v>
      </c>
      <c r="P116" s="54">
        <v>0</v>
      </c>
      <c r="Q116" s="54"/>
      <c r="R116" s="110" t="s">
        <v>627</v>
      </c>
    </row>
    <row r="117" spans="1:18" s="33" customFormat="1" x14ac:dyDescent="0.2">
      <c r="A117" s="54">
        <v>104</v>
      </c>
      <c r="B117" s="54" t="s">
        <v>290</v>
      </c>
      <c r="C117" s="107" t="s">
        <v>106</v>
      </c>
      <c r="D117" s="107" t="s">
        <v>230</v>
      </c>
      <c r="E117" s="17">
        <v>200</v>
      </c>
      <c r="F117" s="55" t="s">
        <v>231</v>
      </c>
      <c r="G117" s="71">
        <f t="shared" si="3"/>
        <v>-200</v>
      </c>
      <c r="H117" s="54">
        <v>0</v>
      </c>
      <c r="I117" s="54">
        <v>0</v>
      </c>
      <c r="J117" s="54">
        <v>0</v>
      </c>
      <c r="K117" s="81">
        <v>0</v>
      </c>
      <c r="L117" s="81">
        <v>0</v>
      </c>
      <c r="M117" s="81">
        <v>0</v>
      </c>
      <c r="N117" s="54">
        <v>0</v>
      </c>
      <c r="O117" s="55">
        <v>0</v>
      </c>
      <c r="P117" s="54">
        <v>0</v>
      </c>
      <c r="Q117" s="54"/>
      <c r="R117" s="55">
        <v>0</v>
      </c>
    </row>
    <row r="118" spans="1:18" s="33" customFormat="1" x14ac:dyDescent="0.2">
      <c r="A118" s="54">
        <v>105</v>
      </c>
      <c r="B118" s="54" t="s">
        <v>290</v>
      </c>
      <c r="C118" s="107" t="s">
        <v>106</v>
      </c>
      <c r="D118" s="107" t="s">
        <v>230</v>
      </c>
      <c r="E118" s="17">
        <v>0</v>
      </c>
      <c r="F118" s="55" t="s">
        <v>231</v>
      </c>
      <c r="G118" s="71">
        <f t="shared" si="3"/>
        <v>39</v>
      </c>
      <c r="H118" s="54">
        <v>1</v>
      </c>
      <c r="I118" s="54" t="s">
        <v>36</v>
      </c>
      <c r="J118" s="54">
        <v>39</v>
      </c>
      <c r="K118" s="81">
        <v>39</v>
      </c>
      <c r="L118" s="81">
        <v>39</v>
      </c>
      <c r="M118" s="81">
        <v>0</v>
      </c>
      <c r="N118" s="54" t="s">
        <v>103</v>
      </c>
      <c r="O118" s="55" t="s">
        <v>232</v>
      </c>
      <c r="P118" s="54" t="s">
        <v>103</v>
      </c>
      <c r="Q118" s="54"/>
      <c r="R118" s="55" t="s">
        <v>233</v>
      </c>
    </row>
    <row r="119" spans="1:18" s="33" customFormat="1" x14ac:dyDescent="0.2">
      <c r="A119" s="54">
        <v>106</v>
      </c>
      <c r="B119" s="54" t="s">
        <v>290</v>
      </c>
      <c r="C119" s="107" t="s">
        <v>106</v>
      </c>
      <c r="D119" s="107" t="s">
        <v>282</v>
      </c>
      <c r="E119" s="17">
        <v>0</v>
      </c>
      <c r="F119" s="55" t="s">
        <v>283</v>
      </c>
      <c r="G119" s="71">
        <f t="shared" si="3"/>
        <v>1708</v>
      </c>
      <c r="H119" s="54">
        <v>1</v>
      </c>
      <c r="I119" s="54" t="s">
        <v>58</v>
      </c>
      <c r="J119" s="54">
        <v>1708</v>
      </c>
      <c r="K119" s="81">
        <v>1708</v>
      </c>
      <c r="L119" s="81">
        <v>1708</v>
      </c>
      <c r="M119" s="81">
        <v>0</v>
      </c>
      <c r="N119" s="54" t="s">
        <v>103</v>
      </c>
      <c r="O119" s="55" t="s">
        <v>291</v>
      </c>
      <c r="P119" s="54" t="s">
        <v>103</v>
      </c>
      <c r="Q119" s="54"/>
      <c r="R119" s="55" t="s">
        <v>292</v>
      </c>
    </row>
    <row r="120" spans="1:18" s="33" customFormat="1" x14ac:dyDescent="0.2">
      <c r="A120" s="54">
        <v>107</v>
      </c>
      <c r="B120" s="54" t="s">
        <v>290</v>
      </c>
      <c r="C120" s="107" t="s">
        <v>132</v>
      </c>
      <c r="D120" s="107" t="s">
        <v>192</v>
      </c>
      <c r="E120" s="17">
        <v>200</v>
      </c>
      <c r="F120" s="110" t="s">
        <v>287</v>
      </c>
      <c r="G120" s="71">
        <f t="shared" si="3"/>
        <v>99</v>
      </c>
      <c r="H120" s="54">
        <v>1</v>
      </c>
      <c r="I120" s="54" t="s">
        <v>58</v>
      </c>
      <c r="J120" s="54">
        <v>299</v>
      </c>
      <c r="K120" s="81">
        <v>299</v>
      </c>
      <c r="L120" s="81">
        <v>299</v>
      </c>
      <c r="M120" s="81">
        <v>0</v>
      </c>
      <c r="N120" s="107" t="s">
        <v>572</v>
      </c>
      <c r="O120" s="55">
        <v>0</v>
      </c>
      <c r="P120" s="107" t="s">
        <v>572</v>
      </c>
      <c r="Q120" s="54"/>
      <c r="R120" s="55">
        <v>0</v>
      </c>
    </row>
    <row r="121" spans="1:18" s="34" customFormat="1" ht="42.75" x14ac:dyDescent="0.2">
      <c r="A121" s="56">
        <v>108</v>
      </c>
      <c r="B121" s="56" t="s">
        <v>293</v>
      </c>
      <c r="C121" s="56" t="s">
        <v>74</v>
      </c>
      <c r="D121" s="56" t="s">
        <v>210</v>
      </c>
      <c r="E121" s="18">
        <v>1800</v>
      </c>
      <c r="F121" s="57" t="s">
        <v>211</v>
      </c>
      <c r="G121" s="71">
        <f t="shared" si="3"/>
        <v>0</v>
      </c>
      <c r="H121" s="56">
        <v>6</v>
      </c>
      <c r="I121" s="56" t="s">
        <v>80</v>
      </c>
      <c r="J121" s="56">
        <v>300</v>
      </c>
      <c r="K121" s="82">
        <v>1800</v>
      </c>
      <c r="L121" s="82">
        <v>1800</v>
      </c>
      <c r="M121" s="82">
        <v>0</v>
      </c>
      <c r="N121" s="56" t="s">
        <v>212</v>
      </c>
      <c r="O121" s="57" t="s">
        <v>213</v>
      </c>
      <c r="P121" s="56" t="s">
        <v>115</v>
      </c>
      <c r="Q121" s="56"/>
      <c r="R121" s="57" t="s">
        <v>278</v>
      </c>
    </row>
    <row r="122" spans="1:18" s="34" customFormat="1" x14ac:dyDescent="0.2">
      <c r="A122" s="56">
        <v>109</v>
      </c>
      <c r="B122" s="56" t="s">
        <v>293</v>
      </c>
      <c r="C122" s="100" t="s">
        <v>106</v>
      </c>
      <c r="D122" s="100" t="s">
        <v>294</v>
      </c>
      <c r="E122" s="18">
        <v>2000</v>
      </c>
      <c r="F122" s="101" t="s">
        <v>295</v>
      </c>
      <c r="G122" s="71">
        <f t="shared" si="3"/>
        <v>395</v>
      </c>
      <c r="H122" s="56">
        <v>1</v>
      </c>
      <c r="I122" s="56" t="s">
        <v>58</v>
      </c>
      <c r="J122" s="56">
        <v>2395</v>
      </c>
      <c r="K122" s="82">
        <v>2395</v>
      </c>
      <c r="L122" s="82">
        <v>2395</v>
      </c>
      <c r="M122" s="82">
        <v>0</v>
      </c>
      <c r="N122" s="56" t="s">
        <v>103</v>
      </c>
      <c r="O122" s="57" t="s">
        <v>296</v>
      </c>
      <c r="P122" s="56" t="s">
        <v>103</v>
      </c>
      <c r="Q122" s="56"/>
      <c r="R122" s="57" t="s">
        <v>297</v>
      </c>
    </row>
    <row r="123" spans="1:18" s="34" customFormat="1" x14ac:dyDescent="0.2">
      <c r="A123" s="56">
        <v>110</v>
      </c>
      <c r="B123" s="56" t="s">
        <v>293</v>
      </c>
      <c r="C123" s="100" t="s">
        <v>106</v>
      </c>
      <c r="D123" s="100" t="s">
        <v>294</v>
      </c>
      <c r="E123" s="18">
        <v>0</v>
      </c>
      <c r="F123" s="101" t="s">
        <v>295</v>
      </c>
      <c r="G123" s="71">
        <f t="shared" si="3"/>
        <v>999</v>
      </c>
      <c r="H123" s="56">
        <v>1</v>
      </c>
      <c r="I123" s="100" t="s">
        <v>36</v>
      </c>
      <c r="J123" s="56">
        <v>999</v>
      </c>
      <c r="K123" s="82">
        <v>999</v>
      </c>
      <c r="L123" s="82">
        <v>999</v>
      </c>
      <c r="M123" s="82">
        <v>0</v>
      </c>
      <c r="N123" s="100" t="s">
        <v>103</v>
      </c>
      <c r="O123" s="101" t="s">
        <v>298</v>
      </c>
      <c r="P123" s="100" t="s">
        <v>103</v>
      </c>
      <c r="Q123" s="100"/>
      <c r="R123" s="101" t="s">
        <v>299</v>
      </c>
    </row>
    <row r="124" spans="1:18" s="34" customFormat="1" x14ac:dyDescent="0.2">
      <c r="A124" s="56">
        <v>111</v>
      </c>
      <c r="B124" s="56" t="s">
        <v>293</v>
      </c>
      <c r="C124" s="100" t="s">
        <v>106</v>
      </c>
      <c r="D124" s="100" t="s">
        <v>300</v>
      </c>
      <c r="E124" s="18">
        <v>1500</v>
      </c>
      <c r="F124" s="101" t="s">
        <v>301</v>
      </c>
      <c r="G124" s="71">
        <f t="shared" si="3"/>
        <v>500</v>
      </c>
      <c r="H124" s="56">
        <v>1</v>
      </c>
      <c r="I124" s="56" t="s">
        <v>58</v>
      </c>
      <c r="J124" s="56">
        <v>2000</v>
      </c>
      <c r="K124" s="82">
        <v>2000</v>
      </c>
      <c r="L124" s="82">
        <v>2000</v>
      </c>
      <c r="M124" s="82">
        <v>0</v>
      </c>
      <c r="N124" s="56" t="s">
        <v>125</v>
      </c>
      <c r="O124" s="57" t="s">
        <v>126</v>
      </c>
      <c r="P124" s="56" t="s">
        <v>115</v>
      </c>
      <c r="Q124" s="56"/>
      <c r="R124" s="57" t="s">
        <v>127</v>
      </c>
    </row>
    <row r="125" spans="1:18" s="34" customFormat="1" x14ac:dyDescent="0.2">
      <c r="A125" s="56">
        <v>112</v>
      </c>
      <c r="B125" s="56" t="s">
        <v>293</v>
      </c>
      <c r="C125" s="100" t="s">
        <v>106</v>
      </c>
      <c r="D125" s="100" t="s">
        <v>302</v>
      </c>
      <c r="E125" s="18">
        <v>1000</v>
      </c>
      <c r="F125" s="101" t="s">
        <v>303</v>
      </c>
      <c r="G125" s="71">
        <f t="shared" si="3"/>
        <v>-642</v>
      </c>
      <c r="H125" s="56">
        <v>1</v>
      </c>
      <c r="I125" s="100" t="s">
        <v>36</v>
      </c>
      <c r="J125" s="56">
        <v>358</v>
      </c>
      <c r="K125" s="82">
        <v>358</v>
      </c>
      <c r="L125" s="82">
        <v>358</v>
      </c>
      <c r="M125" s="82">
        <v>0</v>
      </c>
      <c r="N125" s="100" t="s">
        <v>103</v>
      </c>
      <c r="O125" s="101" t="s">
        <v>304</v>
      </c>
      <c r="P125" s="100" t="s">
        <v>103</v>
      </c>
      <c r="Q125" s="100"/>
      <c r="R125" s="101" t="s">
        <v>305</v>
      </c>
    </row>
    <row r="126" spans="1:18" s="34" customFormat="1" x14ac:dyDescent="0.2">
      <c r="A126" s="56">
        <v>113</v>
      </c>
      <c r="B126" s="56" t="s">
        <v>293</v>
      </c>
      <c r="C126" s="100" t="s">
        <v>106</v>
      </c>
      <c r="D126" s="100" t="s">
        <v>306</v>
      </c>
      <c r="E126" s="18">
        <v>0</v>
      </c>
      <c r="F126" s="101" t="s">
        <v>307</v>
      </c>
      <c r="G126" s="71">
        <f t="shared" si="3"/>
        <v>949</v>
      </c>
      <c r="H126" s="56">
        <v>1</v>
      </c>
      <c r="I126" s="56" t="s">
        <v>240</v>
      </c>
      <c r="J126" s="56">
        <v>949</v>
      </c>
      <c r="K126" s="82">
        <v>949</v>
      </c>
      <c r="L126" s="82">
        <v>949</v>
      </c>
      <c r="M126" s="82">
        <v>0</v>
      </c>
      <c r="N126" s="56" t="s">
        <v>103</v>
      </c>
      <c r="O126" s="57" t="s">
        <v>308</v>
      </c>
      <c r="P126" s="56" t="s">
        <v>103</v>
      </c>
      <c r="Q126" s="56"/>
      <c r="R126" s="57" t="s">
        <v>309</v>
      </c>
    </row>
    <row r="127" spans="1:18" s="34" customFormat="1" x14ac:dyDescent="0.2">
      <c r="A127" s="56">
        <v>114</v>
      </c>
      <c r="B127" s="56" t="s">
        <v>293</v>
      </c>
      <c r="C127" s="100" t="s">
        <v>106</v>
      </c>
      <c r="D127" s="100" t="s">
        <v>310</v>
      </c>
      <c r="E127" s="18">
        <v>50</v>
      </c>
      <c r="F127" s="101" t="s">
        <v>310</v>
      </c>
      <c r="G127" s="71">
        <f t="shared" si="3"/>
        <v>-50</v>
      </c>
      <c r="H127" s="56">
        <v>0</v>
      </c>
      <c r="I127" s="56">
        <v>0</v>
      </c>
      <c r="J127" s="56">
        <v>0</v>
      </c>
      <c r="K127" s="82">
        <v>0</v>
      </c>
      <c r="L127" s="82">
        <v>0</v>
      </c>
      <c r="M127" s="82">
        <v>0</v>
      </c>
      <c r="N127" s="56">
        <v>0</v>
      </c>
      <c r="O127" s="57">
        <v>0</v>
      </c>
      <c r="P127" s="56">
        <v>0</v>
      </c>
      <c r="Q127" s="56"/>
      <c r="R127" s="57">
        <v>0</v>
      </c>
    </row>
    <row r="128" spans="1:18" s="34" customFormat="1" x14ac:dyDescent="0.2">
      <c r="A128" s="56">
        <v>115</v>
      </c>
      <c r="B128" s="56" t="s">
        <v>293</v>
      </c>
      <c r="C128" s="100" t="s">
        <v>177</v>
      </c>
      <c r="D128" s="100" t="s">
        <v>311</v>
      </c>
      <c r="E128" s="18">
        <v>0</v>
      </c>
      <c r="F128" s="101" t="s">
        <v>312</v>
      </c>
      <c r="G128" s="71">
        <f t="shared" si="3"/>
        <v>0</v>
      </c>
      <c r="H128" s="56">
        <v>0</v>
      </c>
      <c r="I128" s="56">
        <v>0</v>
      </c>
      <c r="J128" s="56">
        <v>0</v>
      </c>
      <c r="K128" s="82">
        <v>0</v>
      </c>
      <c r="L128" s="82">
        <v>0</v>
      </c>
      <c r="M128" s="82">
        <v>0</v>
      </c>
      <c r="N128" s="56">
        <v>0</v>
      </c>
      <c r="O128" s="57">
        <v>0</v>
      </c>
      <c r="P128" s="56">
        <v>0</v>
      </c>
      <c r="Q128" s="56"/>
      <c r="R128" s="57">
        <v>0</v>
      </c>
    </row>
    <row r="129" spans="1:18" s="34" customFormat="1" x14ac:dyDescent="0.2">
      <c r="A129" s="56">
        <v>116</v>
      </c>
      <c r="B129" s="56" t="s">
        <v>293</v>
      </c>
      <c r="C129" s="100" t="s">
        <v>177</v>
      </c>
      <c r="D129" s="100" t="s">
        <v>313</v>
      </c>
      <c r="E129" s="18">
        <v>0</v>
      </c>
      <c r="F129" s="101">
        <v>0</v>
      </c>
      <c r="G129" s="71">
        <f t="shared" si="3"/>
        <v>0</v>
      </c>
      <c r="H129" s="56">
        <v>0</v>
      </c>
      <c r="I129" s="56">
        <v>0</v>
      </c>
      <c r="J129" s="56">
        <v>0</v>
      </c>
      <c r="K129" s="82">
        <v>0</v>
      </c>
      <c r="L129" s="82">
        <v>0</v>
      </c>
      <c r="M129" s="82">
        <v>0</v>
      </c>
      <c r="N129" s="56">
        <v>0</v>
      </c>
      <c r="O129" s="57">
        <v>0</v>
      </c>
      <c r="P129" s="56">
        <v>0</v>
      </c>
      <c r="Q129" s="56"/>
      <c r="R129" s="57">
        <v>0</v>
      </c>
    </row>
    <row r="130" spans="1:18" s="34" customFormat="1" x14ac:dyDescent="0.2">
      <c r="A130" s="56">
        <v>117</v>
      </c>
      <c r="B130" s="56" t="s">
        <v>293</v>
      </c>
      <c r="C130" s="100" t="s">
        <v>177</v>
      </c>
      <c r="D130" s="100" t="s">
        <v>314</v>
      </c>
      <c r="E130" s="18">
        <v>0</v>
      </c>
      <c r="F130" s="101" t="s">
        <v>315</v>
      </c>
      <c r="G130" s="71">
        <f t="shared" si="3"/>
        <v>0</v>
      </c>
      <c r="H130" s="56">
        <v>0</v>
      </c>
      <c r="I130" s="56">
        <v>0</v>
      </c>
      <c r="J130" s="56">
        <v>0</v>
      </c>
      <c r="K130" s="82">
        <v>0</v>
      </c>
      <c r="L130" s="82">
        <v>0</v>
      </c>
      <c r="M130" s="82">
        <v>0</v>
      </c>
      <c r="N130" s="56">
        <v>0</v>
      </c>
      <c r="O130" s="57">
        <v>0</v>
      </c>
      <c r="P130" s="56">
        <v>0</v>
      </c>
      <c r="Q130" s="56"/>
      <c r="R130" s="57">
        <v>0</v>
      </c>
    </row>
    <row r="131" spans="1:18" s="34" customFormat="1" x14ac:dyDescent="0.2">
      <c r="A131" s="56">
        <v>118</v>
      </c>
      <c r="B131" s="56" t="s">
        <v>293</v>
      </c>
      <c r="C131" s="56" t="s">
        <v>62</v>
      </c>
      <c r="D131" s="56" t="s">
        <v>183</v>
      </c>
      <c r="E131" s="18">
        <v>150</v>
      </c>
      <c r="F131" s="57" t="s">
        <v>183</v>
      </c>
      <c r="G131" s="71">
        <f t="shared" si="3"/>
        <v>-12</v>
      </c>
      <c r="H131" s="56">
        <v>1</v>
      </c>
      <c r="I131" s="56" t="s">
        <v>36</v>
      </c>
      <c r="J131" s="56">
        <v>138</v>
      </c>
      <c r="K131" s="82">
        <v>138</v>
      </c>
      <c r="L131" s="82">
        <v>138</v>
      </c>
      <c r="M131" s="82">
        <v>0</v>
      </c>
      <c r="N131" s="56" t="s">
        <v>184</v>
      </c>
      <c r="O131" s="57" t="s">
        <v>316</v>
      </c>
      <c r="P131" s="56" t="s">
        <v>38</v>
      </c>
      <c r="Q131" s="56"/>
      <c r="R131" s="57" t="s">
        <v>17</v>
      </c>
    </row>
    <row r="132" spans="1:18" s="34" customFormat="1" x14ac:dyDescent="0.2">
      <c r="A132" s="56">
        <v>119</v>
      </c>
      <c r="B132" s="56" t="s">
        <v>293</v>
      </c>
      <c r="C132" s="56" t="s">
        <v>62</v>
      </c>
      <c r="D132" s="56" t="s">
        <v>224</v>
      </c>
      <c r="E132" s="18">
        <v>300</v>
      </c>
      <c r="F132" s="57" t="s">
        <v>103</v>
      </c>
      <c r="G132" s="71">
        <f t="shared" si="3"/>
        <v>-130.5</v>
      </c>
      <c r="H132" s="56">
        <v>2</v>
      </c>
      <c r="I132" s="56" t="s">
        <v>58</v>
      </c>
      <c r="J132" s="56">
        <v>84.75</v>
      </c>
      <c r="K132" s="82">
        <v>169.5</v>
      </c>
      <c r="L132" s="82">
        <v>169.5</v>
      </c>
      <c r="M132" s="82">
        <v>0</v>
      </c>
      <c r="N132" s="56" t="s">
        <v>103</v>
      </c>
      <c r="O132" s="57" t="s">
        <v>103</v>
      </c>
      <c r="P132" s="56" t="s">
        <v>103</v>
      </c>
      <c r="Q132" s="56"/>
      <c r="R132" s="57" t="s">
        <v>225</v>
      </c>
    </row>
    <row r="133" spans="1:18" s="34" customFormat="1" x14ac:dyDescent="0.2">
      <c r="A133" s="56">
        <v>120</v>
      </c>
      <c r="B133" s="56" t="s">
        <v>293</v>
      </c>
      <c r="C133" s="56" t="s">
        <v>132</v>
      </c>
      <c r="D133" s="56" t="s">
        <v>317</v>
      </c>
      <c r="E133" s="18">
        <v>0</v>
      </c>
      <c r="F133" s="57" t="s">
        <v>318</v>
      </c>
      <c r="G133" s="71">
        <f>K133-E133</f>
        <v>78.7</v>
      </c>
      <c r="H133" s="56">
        <v>1</v>
      </c>
      <c r="I133" s="56" t="s">
        <v>36</v>
      </c>
      <c r="J133" s="56">
        <v>78.7</v>
      </c>
      <c r="K133" s="82">
        <v>78.7</v>
      </c>
      <c r="L133" s="82">
        <v>78.7</v>
      </c>
      <c r="M133" s="82">
        <v>0</v>
      </c>
      <c r="N133" s="56" t="s">
        <v>103</v>
      </c>
      <c r="O133" s="57" t="s">
        <v>319</v>
      </c>
      <c r="P133" s="56" t="s">
        <v>103</v>
      </c>
      <c r="Q133" s="56"/>
      <c r="R133" s="57">
        <v>0</v>
      </c>
    </row>
    <row r="134" spans="1:18" s="34" customFormat="1" x14ac:dyDescent="0.2">
      <c r="A134" s="56">
        <v>121</v>
      </c>
      <c r="B134" s="56" t="s">
        <v>293</v>
      </c>
      <c r="C134" s="56" t="s">
        <v>132</v>
      </c>
      <c r="D134" s="100" t="s">
        <v>614</v>
      </c>
      <c r="E134" s="18">
        <v>0</v>
      </c>
      <c r="F134" s="101" t="s">
        <v>614</v>
      </c>
      <c r="G134" s="71">
        <f t="shared" si="3"/>
        <v>79</v>
      </c>
      <c r="H134" s="56">
        <v>1</v>
      </c>
      <c r="I134" s="56" t="s">
        <v>36</v>
      </c>
      <c r="J134" s="56">
        <v>79</v>
      </c>
      <c r="K134" s="82">
        <v>79</v>
      </c>
      <c r="L134" s="82">
        <v>79</v>
      </c>
      <c r="M134" s="82">
        <v>0</v>
      </c>
      <c r="N134" s="56" t="s">
        <v>103</v>
      </c>
      <c r="O134" s="57">
        <v>0</v>
      </c>
      <c r="P134" s="56" t="s">
        <v>103</v>
      </c>
      <c r="Q134" s="56"/>
      <c r="R134" s="57">
        <v>0</v>
      </c>
    </row>
    <row r="135" spans="1:18" s="34" customFormat="1" x14ac:dyDescent="0.2">
      <c r="A135" s="56">
        <v>122</v>
      </c>
      <c r="B135" s="56" t="s">
        <v>293</v>
      </c>
      <c r="C135" s="100" t="s">
        <v>132</v>
      </c>
      <c r="D135" s="100" t="s">
        <v>320</v>
      </c>
      <c r="E135" s="18">
        <v>0</v>
      </c>
      <c r="F135" s="101" t="s">
        <v>321</v>
      </c>
      <c r="G135" s="71">
        <f t="shared" si="3"/>
        <v>89</v>
      </c>
      <c r="H135" s="56">
        <v>1</v>
      </c>
      <c r="I135" s="56" t="s">
        <v>36</v>
      </c>
      <c r="J135" s="56">
        <v>89</v>
      </c>
      <c r="K135" s="82">
        <v>89</v>
      </c>
      <c r="L135" s="82">
        <v>89</v>
      </c>
      <c r="M135" s="82">
        <v>0</v>
      </c>
      <c r="N135" s="56" t="s">
        <v>103</v>
      </c>
      <c r="O135" s="57" t="s">
        <v>322</v>
      </c>
      <c r="P135" s="56" t="s">
        <v>103</v>
      </c>
      <c r="Q135" s="56"/>
      <c r="R135" s="57" t="s">
        <v>281</v>
      </c>
    </row>
    <row r="136" spans="1:18" s="34" customFormat="1" x14ac:dyDescent="0.2">
      <c r="A136" s="56">
        <v>123</v>
      </c>
      <c r="B136" s="56" t="s">
        <v>293</v>
      </c>
      <c r="C136" s="100" t="s">
        <v>132</v>
      </c>
      <c r="D136" s="100" t="s">
        <v>320</v>
      </c>
      <c r="E136" s="18">
        <v>0</v>
      </c>
      <c r="F136" s="101" t="s">
        <v>622</v>
      </c>
      <c r="G136" s="71">
        <v>118</v>
      </c>
      <c r="H136" s="56">
        <v>1</v>
      </c>
      <c r="I136" s="56" t="s">
        <v>36</v>
      </c>
      <c r="J136" s="56">
        <v>118</v>
      </c>
      <c r="K136" s="82">
        <v>118</v>
      </c>
      <c r="L136" s="82">
        <v>118</v>
      </c>
      <c r="M136" s="82">
        <v>0</v>
      </c>
      <c r="N136" s="56">
        <v>0</v>
      </c>
      <c r="O136" s="57">
        <v>0</v>
      </c>
      <c r="P136" s="100" t="s">
        <v>546</v>
      </c>
      <c r="Q136" s="56"/>
      <c r="R136" s="57">
        <v>0</v>
      </c>
    </row>
    <row r="137" spans="1:18" s="34" customFormat="1" x14ac:dyDescent="0.2">
      <c r="A137" s="56">
        <v>124</v>
      </c>
      <c r="B137" s="56" t="s">
        <v>293</v>
      </c>
      <c r="C137" s="100" t="s">
        <v>62</v>
      </c>
      <c r="D137" s="100" t="s">
        <v>579</v>
      </c>
      <c r="E137" s="18">
        <v>0</v>
      </c>
      <c r="F137" s="101" t="s">
        <v>580</v>
      </c>
      <c r="G137" s="71">
        <f t="shared" si="3"/>
        <v>299</v>
      </c>
      <c r="H137" s="56">
        <v>1</v>
      </c>
      <c r="I137" s="100" t="s">
        <v>555</v>
      </c>
      <c r="J137" s="56">
        <v>499</v>
      </c>
      <c r="K137" s="82">
        <v>299</v>
      </c>
      <c r="L137" s="82">
        <v>299</v>
      </c>
      <c r="M137" s="82">
        <v>0</v>
      </c>
      <c r="N137" s="56" t="s">
        <v>103</v>
      </c>
      <c r="O137" s="101" t="s">
        <v>579</v>
      </c>
      <c r="P137" s="56" t="s">
        <v>103</v>
      </c>
      <c r="Q137" s="56"/>
      <c r="R137" s="101" t="s">
        <v>581</v>
      </c>
    </row>
    <row r="138" spans="1:18" s="35" customFormat="1" ht="28.5" x14ac:dyDescent="0.2">
      <c r="A138" s="58">
        <v>125</v>
      </c>
      <c r="B138" s="58" t="s">
        <v>323</v>
      </c>
      <c r="C138" s="58" t="s">
        <v>74</v>
      </c>
      <c r="D138" s="58" t="s">
        <v>117</v>
      </c>
      <c r="E138" s="19">
        <v>1500</v>
      </c>
      <c r="F138" s="59" t="s">
        <v>324</v>
      </c>
      <c r="G138" s="71">
        <f t="shared" si="3"/>
        <v>-131.01999999999998</v>
      </c>
      <c r="H138" s="58">
        <v>20</v>
      </c>
      <c r="I138" s="121" t="s">
        <v>325</v>
      </c>
      <c r="J138" s="58">
        <v>70</v>
      </c>
      <c r="K138" s="83">
        <v>1368.98</v>
      </c>
      <c r="L138" s="83">
        <v>1368.98</v>
      </c>
      <c r="M138" s="83">
        <v>0</v>
      </c>
      <c r="N138" s="58" t="s">
        <v>326</v>
      </c>
      <c r="O138" s="59" t="s">
        <v>327</v>
      </c>
      <c r="P138" s="58" t="s">
        <v>51</v>
      </c>
      <c r="Q138" s="58"/>
      <c r="R138" s="59" t="s">
        <v>328</v>
      </c>
    </row>
    <row r="139" spans="1:18" s="35" customFormat="1" x14ac:dyDescent="0.2">
      <c r="A139" s="58">
        <v>126</v>
      </c>
      <c r="B139" s="58" t="s">
        <v>323</v>
      </c>
      <c r="C139" s="58" t="s">
        <v>74</v>
      </c>
      <c r="D139" s="58" t="s">
        <v>117</v>
      </c>
      <c r="E139" s="19">
        <v>0</v>
      </c>
      <c r="F139" s="59">
        <v>0</v>
      </c>
      <c r="G139" s="71">
        <f t="shared" si="3"/>
        <v>160</v>
      </c>
      <c r="H139" s="58" t="s">
        <v>17</v>
      </c>
      <c r="I139" s="121" t="s">
        <v>17</v>
      </c>
      <c r="J139" s="58" t="s">
        <v>17</v>
      </c>
      <c r="K139" s="83">
        <v>160</v>
      </c>
      <c r="L139" s="83">
        <v>160</v>
      </c>
      <c r="M139" s="83">
        <v>0</v>
      </c>
      <c r="N139" s="58">
        <v>0</v>
      </c>
      <c r="O139" s="59">
        <v>0</v>
      </c>
      <c r="P139" s="58">
        <v>0</v>
      </c>
      <c r="Q139" s="58"/>
      <c r="R139" s="59" t="s">
        <v>329</v>
      </c>
    </row>
    <row r="140" spans="1:18" s="35" customFormat="1" x14ac:dyDescent="0.2">
      <c r="A140" s="58">
        <v>127</v>
      </c>
      <c r="B140" s="58" t="s">
        <v>323</v>
      </c>
      <c r="C140" s="58" t="s">
        <v>74</v>
      </c>
      <c r="D140" s="58" t="s">
        <v>330</v>
      </c>
      <c r="E140" s="19">
        <v>700</v>
      </c>
      <c r="F140" s="59" t="s">
        <v>331</v>
      </c>
      <c r="G140" s="71">
        <f t="shared" si="3"/>
        <v>250</v>
      </c>
      <c r="H140" s="58">
        <v>4</v>
      </c>
      <c r="I140" s="58" t="s">
        <v>80</v>
      </c>
      <c r="J140" s="58">
        <v>138</v>
      </c>
      <c r="K140" s="83">
        <v>950</v>
      </c>
      <c r="L140" s="83">
        <v>950</v>
      </c>
      <c r="M140" s="83">
        <v>0</v>
      </c>
      <c r="N140" s="58" t="s">
        <v>332</v>
      </c>
      <c r="O140" s="59" t="s">
        <v>17</v>
      </c>
      <c r="P140" s="58" t="s">
        <v>333</v>
      </c>
      <c r="Q140" s="58"/>
      <c r="R140" s="59" t="s">
        <v>334</v>
      </c>
    </row>
    <row r="141" spans="1:18" s="35" customFormat="1" x14ac:dyDescent="0.2">
      <c r="A141" s="58">
        <v>128</v>
      </c>
      <c r="B141" s="58" t="s">
        <v>323</v>
      </c>
      <c r="C141" s="58" t="s">
        <v>74</v>
      </c>
      <c r="D141" s="58" t="s">
        <v>206</v>
      </c>
      <c r="E141" s="19">
        <v>1300</v>
      </c>
      <c r="F141" s="59" t="s">
        <v>335</v>
      </c>
      <c r="G141" s="71">
        <f t="shared" si="3"/>
        <v>30</v>
      </c>
      <c r="H141" s="58">
        <v>1</v>
      </c>
      <c r="I141" s="58" t="s">
        <v>112</v>
      </c>
      <c r="J141" s="58">
        <v>1330</v>
      </c>
      <c r="K141" s="83">
        <v>1330</v>
      </c>
      <c r="L141" s="83">
        <v>1330</v>
      </c>
      <c r="M141" s="83">
        <v>0</v>
      </c>
      <c r="N141" s="58" t="s">
        <v>336</v>
      </c>
      <c r="O141" s="59" t="s">
        <v>337</v>
      </c>
      <c r="P141" s="58" t="s">
        <v>115</v>
      </c>
      <c r="Q141" s="58"/>
      <c r="R141" s="59">
        <v>0</v>
      </c>
    </row>
    <row r="142" spans="1:18" s="35" customFormat="1" x14ac:dyDescent="0.2">
      <c r="A142" s="58">
        <v>129</v>
      </c>
      <c r="B142" s="58" t="s">
        <v>323</v>
      </c>
      <c r="C142" s="58" t="s">
        <v>74</v>
      </c>
      <c r="D142" s="58" t="s">
        <v>338</v>
      </c>
      <c r="E142" s="19">
        <v>5000</v>
      </c>
      <c r="F142" s="92" t="s">
        <v>339</v>
      </c>
      <c r="G142" s="71">
        <f t="shared" si="3"/>
        <v>-131.30000000000018</v>
      </c>
      <c r="H142" s="58">
        <v>1</v>
      </c>
      <c r="I142" s="121" t="s">
        <v>58</v>
      </c>
      <c r="J142" s="58">
        <v>4868.7</v>
      </c>
      <c r="K142" s="83">
        <v>4868.7</v>
      </c>
      <c r="L142" s="83">
        <v>4868.7</v>
      </c>
      <c r="M142" s="83">
        <v>0</v>
      </c>
      <c r="N142" s="121" t="s">
        <v>103</v>
      </c>
      <c r="O142" s="92" t="s">
        <v>340</v>
      </c>
      <c r="P142" s="121" t="s">
        <v>103</v>
      </c>
      <c r="Q142" s="58"/>
      <c r="R142" s="92" t="s">
        <v>341</v>
      </c>
    </row>
    <row r="143" spans="1:18" s="35" customFormat="1" x14ac:dyDescent="0.2">
      <c r="A143" s="58">
        <v>130</v>
      </c>
      <c r="B143" s="58" t="s">
        <v>323</v>
      </c>
      <c r="C143" s="58" t="s">
        <v>74</v>
      </c>
      <c r="D143" s="58" t="s">
        <v>338</v>
      </c>
      <c r="E143" s="19">
        <v>0</v>
      </c>
      <c r="F143" s="92" t="s">
        <v>339</v>
      </c>
      <c r="G143" s="71">
        <f t="shared" si="3"/>
        <v>-78</v>
      </c>
      <c r="H143" s="58">
        <v>1</v>
      </c>
      <c r="I143" s="121" t="s">
        <v>58</v>
      </c>
      <c r="J143" s="58">
        <v>78</v>
      </c>
      <c r="K143" s="83">
        <v>-78</v>
      </c>
      <c r="L143" s="83">
        <v>-78</v>
      </c>
      <c r="M143" s="83">
        <v>0</v>
      </c>
      <c r="N143" s="121" t="s">
        <v>103</v>
      </c>
      <c r="O143" s="92" t="s">
        <v>340</v>
      </c>
      <c r="P143" s="121" t="s">
        <v>103</v>
      </c>
      <c r="Q143" s="58"/>
      <c r="R143" s="92" t="s">
        <v>342</v>
      </c>
    </row>
    <row r="144" spans="1:18" s="35" customFormat="1" x14ac:dyDescent="0.2">
      <c r="A144" s="58">
        <v>131</v>
      </c>
      <c r="B144" s="58" t="s">
        <v>323</v>
      </c>
      <c r="C144" s="58" t="s">
        <v>74</v>
      </c>
      <c r="D144" s="58" t="s">
        <v>338</v>
      </c>
      <c r="E144" s="19">
        <v>0</v>
      </c>
      <c r="F144" s="92" t="s">
        <v>343</v>
      </c>
      <c r="G144" s="71">
        <f t="shared" si="3"/>
        <v>1593</v>
      </c>
      <c r="H144" s="58">
        <v>3.2</v>
      </c>
      <c r="I144" s="121" t="s">
        <v>70</v>
      </c>
      <c r="J144" s="58">
        <v>450</v>
      </c>
      <c r="K144" s="83">
        <v>1593</v>
      </c>
      <c r="L144" s="83">
        <v>1593</v>
      </c>
      <c r="M144" s="83">
        <v>0</v>
      </c>
      <c r="N144" s="121" t="s">
        <v>344</v>
      </c>
      <c r="O144" s="92" t="s">
        <v>126</v>
      </c>
      <c r="P144" s="121" t="s">
        <v>345</v>
      </c>
      <c r="Q144" s="58"/>
      <c r="R144" s="92" t="s">
        <v>574</v>
      </c>
    </row>
    <row r="145" spans="1:18" s="35" customFormat="1" x14ac:dyDescent="0.2">
      <c r="A145" s="58">
        <v>132</v>
      </c>
      <c r="B145" s="58" t="s">
        <v>323</v>
      </c>
      <c r="C145" s="58" t="s">
        <v>74</v>
      </c>
      <c r="D145" s="58" t="s">
        <v>346</v>
      </c>
      <c r="E145" s="19">
        <v>1500</v>
      </c>
      <c r="F145" s="59" t="s">
        <v>347</v>
      </c>
      <c r="G145" s="71">
        <f t="shared" si="3"/>
        <v>-1300</v>
      </c>
      <c r="H145" s="58">
        <v>2</v>
      </c>
      <c r="I145" s="58" t="s">
        <v>36</v>
      </c>
      <c r="J145" s="58">
        <v>100</v>
      </c>
      <c r="K145" s="83">
        <v>200</v>
      </c>
      <c r="L145" s="83">
        <v>200</v>
      </c>
      <c r="M145" s="83">
        <v>0</v>
      </c>
      <c r="N145" s="58" t="s">
        <v>103</v>
      </c>
      <c r="O145" s="92" t="s">
        <v>348</v>
      </c>
      <c r="P145" s="58" t="s">
        <v>103</v>
      </c>
      <c r="Q145" s="58"/>
      <c r="R145" s="59" t="s">
        <v>349</v>
      </c>
    </row>
    <row r="146" spans="1:18" s="35" customFormat="1" x14ac:dyDescent="0.2">
      <c r="A146" s="58">
        <v>133</v>
      </c>
      <c r="B146" s="58" t="s">
        <v>323</v>
      </c>
      <c r="C146" s="121" t="s">
        <v>74</v>
      </c>
      <c r="D146" s="58" t="s">
        <v>346</v>
      </c>
      <c r="E146" s="19">
        <v>0</v>
      </c>
      <c r="F146" s="59" t="s">
        <v>347</v>
      </c>
      <c r="G146" s="71">
        <f t="shared" si="3"/>
        <v>198</v>
      </c>
      <c r="H146" s="58">
        <v>2</v>
      </c>
      <c r="I146" s="58" t="s">
        <v>36</v>
      </c>
      <c r="J146" s="58">
        <v>99</v>
      </c>
      <c r="K146" s="83">
        <v>198</v>
      </c>
      <c r="L146" s="83">
        <v>198</v>
      </c>
      <c r="M146" s="83">
        <v>0</v>
      </c>
      <c r="N146" s="58" t="s">
        <v>103</v>
      </c>
      <c r="O146" s="92" t="s">
        <v>348</v>
      </c>
      <c r="P146" s="58" t="s">
        <v>103</v>
      </c>
      <c r="Q146" s="58"/>
      <c r="R146" s="59" t="s">
        <v>349</v>
      </c>
    </row>
    <row r="147" spans="1:18" s="35" customFormat="1" x14ac:dyDescent="0.2">
      <c r="A147" s="58">
        <v>134</v>
      </c>
      <c r="B147" s="58" t="s">
        <v>323</v>
      </c>
      <c r="C147" s="121" t="s">
        <v>74</v>
      </c>
      <c r="D147" s="58" t="s">
        <v>346</v>
      </c>
      <c r="E147" s="19">
        <v>0</v>
      </c>
      <c r="F147" s="59" t="s">
        <v>347</v>
      </c>
      <c r="G147" s="71">
        <v>504.8</v>
      </c>
      <c r="H147" s="121" t="s">
        <v>17</v>
      </c>
      <c r="I147" s="121" t="s">
        <v>17</v>
      </c>
      <c r="J147" s="121" t="s">
        <v>17</v>
      </c>
      <c r="K147" s="83">
        <v>504.8</v>
      </c>
      <c r="L147" s="83">
        <v>504.8</v>
      </c>
      <c r="M147" s="83">
        <v>0</v>
      </c>
      <c r="N147" s="58" t="s">
        <v>103</v>
      </c>
      <c r="O147" s="92" t="s">
        <v>348</v>
      </c>
      <c r="P147" s="58" t="s">
        <v>103</v>
      </c>
      <c r="Q147" s="58"/>
      <c r="R147" s="92" t="s">
        <v>350</v>
      </c>
    </row>
    <row r="148" spans="1:18" s="35" customFormat="1" x14ac:dyDescent="0.2">
      <c r="A148" s="58">
        <v>135</v>
      </c>
      <c r="B148" s="121" t="s">
        <v>323</v>
      </c>
      <c r="C148" s="58" t="s">
        <v>74</v>
      </c>
      <c r="D148" s="58" t="s">
        <v>351</v>
      </c>
      <c r="E148" s="19">
        <v>300</v>
      </c>
      <c r="F148" s="92" t="s">
        <v>352</v>
      </c>
      <c r="G148" s="71">
        <f t="shared" ref="G148:G208" si="4">K148-E148</f>
        <v>0</v>
      </c>
      <c r="H148" s="58">
        <v>1</v>
      </c>
      <c r="I148" s="58" t="s">
        <v>58</v>
      </c>
      <c r="J148" s="58">
        <v>300</v>
      </c>
      <c r="K148" s="83">
        <v>300</v>
      </c>
      <c r="L148" s="83">
        <v>300</v>
      </c>
      <c r="M148" s="83">
        <v>0</v>
      </c>
      <c r="N148" s="58" t="s">
        <v>103</v>
      </c>
      <c r="O148" s="59" t="s">
        <v>221</v>
      </c>
      <c r="P148" s="58" t="s">
        <v>103</v>
      </c>
      <c r="Q148" s="58"/>
      <c r="R148" s="59" t="s">
        <v>353</v>
      </c>
    </row>
    <row r="149" spans="1:18" s="35" customFormat="1" x14ac:dyDescent="0.2">
      <c r="A149" s="58">
        <v>136</v>
      </c>
      <c r="B149" s="58" t="s">
        <v>323</v>
      </c>
      <c r="C149" s="58" t="s">
        <v>16</v>
      </c>
      <c r="D149" s="58" t="s">
        <v>354</v>
      </c>
      <c r="E149" s="19">
        <v>0</v>
      </c>
      <c r="F149" s="92" t="s">
        <v>355</v>
      </c>
      <c r="G149" s="71">
        <f t="shared" si="4"/>
        <v>0</v>
      </c>
      <c r="H149" s="58">
        <v>0</v>
      </c>
      <c r="I149" s="58">
        <v>0</v>
      </c>
      <c r="J149" s="58">
        <v>0</v>
      </c>
      <c r="K149" s="83">
        <v>0</v>
      </c>
      <c r="L149" s="83">
        <v>0</v>
      </c>
      <c r="M149" s="83">
        <v>0</v>
      </c>
      <c r="N149" s="58">
        <v>0</v>
      </c>
      <c r="O149" s="59">
        <v>0</v>
      </c>
      <c r="P149" s="58">
        <v>0</v>
      </c>
      <c r="Q149" s="58"/>
      <c r="R149" s="59">
        <v>0</v>
      </c>
    </row>
    <row r="150" spans="1:18" s="35" customFormat="1" x14ac:dyDescent="0.2">
      <c r="A150" s="58">
        <v>137</v>
      </c>
      <c r="B150" s="58" t="s">
        <v>323</v>
      </c>
      <c r="C150" s="121" t="s">
        <v>610</v>
      </c>
      <c r="D150" s="58" t="s">
        <v>356</v>
      </c>
      <c r="E150" s="19">
        <v>0</v>
      </c>
      <c r="F150" s="92" t="s">
        <v>357</v>
      </c>
      <c r="G150" s="71">
        <f>K150-E150</f>
        <v>197</v>
      </c>
      <c r="H150" s="58" t="s">
        <v>17</v>
      </c>
      <c r="I150" s="58" t="s">
        <v>17</v>
      </c>
      <c r="J150" s="58" t="s">
        <v>17</v>
      </c>
      <c r="K150" s="83">
        <v>197</v>
      </c>
      <c r="L150" s="83">
        <v>197</v>
      </c>
      <c r="M150" s="83">
        <v>0</v>
      </c>
      <c r="N150" s="58" t="s">
        <v>103</v>
      </c>
      <c r="O150" s="59" t="s">
        <v>17</v>
      </c>
      <c r="P150" s="58" t="s">
        <v>103</v>
      </c>
      <c r="Q150" s="58"/>
      <c r="R150" s="59" t="s">
        <v>358</v>
      </c>
    </row>
    <row r="151" spans="1:18" s="35" customFormat="1" x14ac:dyDescent="0.2">
      <c r="A151" s="58">
        <v>138</v>
      </c>
      <c r="B151" s="58" t="s">
        <v>323</v>
      </c>
      <c r="C151" s="58" t="s">
        <v>132</v>
      </c>
      <c r="D151" s="58" t="s">
        <v>356</v>
      </c>
      <c r="E151" s="19">
        <v>0</v>
      </c>
      <c r="F151" s="92">
        <v>0</v>
      </c>
      <c r="G151" s="71">
        <f t="shared" si="4"/>
        <v>228</v>
      </c>
      <c r="H151" s="58" t="s">
        <v>17</v>
      </c>
      <c r="I151" s="58" t="s">
        <v>17</v>
      </c>
      <c r="J151" s="58" t="s">
        <v>17</v>
      </c>
      <c r="K151" s="83">
        <v>228</v>
      </c>
      <c r="L151" s="83">
        <v>228</v>
      </c>
      <c r="M151" s="83">
        <v>0</v>
      </c>
      <c r="N151" s="58" t="s">
        <v>103</v>
      </c>
      <c r="O151" s="59" t="s">
        <v>17</v>
      </c>
      <c r="P151" s="58" t="s">
        <v>103</v>
      </c>
      <c r="Q151" s="58"/>
      <c r="R151" s="92" t="s">
        <v>615</v>
      </c>
    </row>
    <row r="152" spans="1:18" s="35" customFormat="1" x14ac:dyDescent="0.2">
      <c r="A152" s="58">
        <v>139</v>
      </c>
      <c r="B152" s="58" t="s">
        <v>323</v>
      </c>
      <c r="C152" s="58" t="s">
        <v>132</v>
      </c>
      <c r="D152" s="58" t="s">
        <v>359</v>
      </c>
      <c r="E152" s="19">
        <v>0</v>
      </c>
      <c r="F152" s="92" t="s">
        <v>623</v>
      </c>
      <c r="G152" s="71">
        <f>K152-E152</f>
        <v>60</v>
      </c>
      <c r="H152" s="58">
        <v>2</v>
      </c>
      <c r="I152" s="121" t="s">
        <v>555</v>
      </c>
      <c r="J152" s="58">
        <v>0</v>
      </c>
      <c r="K152" s="83">
        <v>60</v>
      </c>
      <c r="L152" s="83">
        <v>60</v>
      </c>
      <c r="M152" s="83">
        <v>0</v>
      </c>
      <c r="N152" s="121" t="s">
        <v>572</v>
      </c>
      <c r="O152" s="92" t="s">
        <v>552</v>
      </c>
      <c r="P152" s="121" t="s">
        <v>572</v>
      </c>
      <c r="Q152" s="58"/>
      <c r="R152" s="92" t="s">
        <v>624</v>
      </c>
    </row>
    <row r="153" spans="1:18" s="35" customFormat="1" x14ac:dyDescent="0.2">
      <c r="A153" s="58">
        <v>140</v>
      </c>
      <c r="B153" s="58" t="s">
        <v>323</v>
      </c>
      <c r="C153" s="58" t="s">
        <v>132</v>
      </c>
      <c r="D153" s="58" t="s">
        <v>359</v>
      </c>
      <c r="E153" s="19">
        <v>0</v>
      </c>
      <c r="F153" s="92" t="s">
        <v>360</v>
      </c>
      <c r="G153" s="71">
        <f t="shared" si="4"/>
        <v>218</v>
      </c>
      <c r="H153" s="58">
        <v>2</v>
      </c>
      <c r="I153" s="121" t="s">
        <v>555</v>
      </c>
      <c r="J153" s="58">
        <v>0</v>
      </c>
      <c r="K153" s="83">
        <v>218</v>
      </c>
      <c r="L153" s="83">
        <v>218</v>
      </c>
      <c r="M153" s="83">
        <v>0</v>
      </c>
      <c r="N153" s="121" t="s">
        <v>572</v>
      </c>
      <c r="O153" s="92" t="s">
        <v>552</v>
      </c>
      <c r="P153" s="121" t="s">
        <v>572</v>
      </c>
      <c r="Q153" s="58"/>
      <c r="R153" s="92" t="s">
        <v>573</v>
      </c>
    </row>
    <row r="154" spans="1:18" s="35" customFormat="1" x14ac:dyDescent="0.2">
      <c r="A154" s="58">
        <v>141</v>
      </c>
      <c r="B154" s="58" t="s">
        <v>323</v>
      </c>
      <c r="C154" s="121" t="s">
        <v>132</v>
      </c>
      <c r="D154" s="58" t="s">
        <v>361</v>
      </c>
      <c r="E154" s="19">
        <v>300</v>
      </c>
      <c r="F154" s="59" t="s">
        <v>362</v>
      </c>
      <c r="G154" s="71">
        <f t="shared" si="4"/>
        <v>-195.3</v>
      </c>
      <c r="H154" s="58">
        <v>10</v>
      </c>
      <c r="I154" s="58" t="s">
        <v>36</v>
      </c>
      <c r="J154" s="58">
        <v>100</v>
      </c>
      <c r="K154" s="83">
        <v>104.7</v>
      </c>
      <c r="L154" s="83">
        <v>104.7</v>
      </c>
      <c r="M154" s="83">
        <v>0</v>
      </c>
      <c r="N154" s="58" t="s">
        <v>103</v>
      </c>
      <c r="O154" s="92" t="s">
        <v>363</v>
      </c>
      <c r="P154" s="58" t="s">
        <v>103</v>
      </c>
      <c r="Q154" s="58"/>
      <c r="R154" s="92" t="s">
        <v>364</v>
      </c>
    </row>
    <row r="155" spans="1:18" s="35" customFormat="1" x14ac:dyDescent="0.2">
      <c r="A155" s="58">
        <v>142</v>
      </c>
      <c r="B155" s="58" t="s">
        <v>323</v>
      </c>
      <c r="C155" s="121" t="s">
        <v>132</v>
      </c>
      <c r="D155" s="58" t="s">
        <v>361</v>
      </c>
      <c r="E155" s="19">
        <v>0</v>
      </c>
      <c r="F155" s="59" t="s">
        <v>362</v>
      </c>
      <c r="G155" s="71">
        <f t="shared" si="4"/>
        <v>49.5</v>
      </c>
      <c r="H155" s="58">
        <v>5</v>
      </c>
      <c r="I155" s="58" t="s">
        <v>36</v>
      </c>
      <c r="J155" s="58">
        <v>9.9</v>
      </c>
      <c r="K155" s="83">
        <v>49.5</v>
      </c>
      <c r="L155" s="83">
        <v>49.5</v>
      </c>
      <c r="M155" s="83">
        <v>0</v>
      </c>
      <c r="N155" s="58" t="s">
        <v>103</v>
      </c>
      <c r="O155" s="92" t="s">
        <v>363</v>
      </c>
      <c r="P155" s="58" t="s">
        <v>103</v>
      </c>
      <c r="Q155" s="58"/>
      <c r="R155" s="92" t="s">
        <v>365</v>
      </c>
    </row>
    <row r="156" spans="1:18" s="35" customFormat="1" ht="28.5" x14ac:dyDescent="0.2">
      <c r="A156" s="58">
        <v>143</v>
      </c>
      <c r="B156" s="58" t="s">
        <v>323</v>
      </c>
      <c r="C156" s="121" t="s">
        <v>632</v>
      </c>
      <c r="D156" s="58" t="s">
        <v>366</v>
      </c>
      <c r="E156" s="19">
        <v>800</v>
      </c>
      <c r="F156" s="59" t="s">
        <v>367</v>
      </c>
      <c r="G156" s="71">
        <f t="shared" si="4"/>
        <v>-40</v>
      </c>
      <c r="H156" s="58">
        <v>1</v>
      </c>
      <c r="I156" s="58" t="s">
        <v>58</v>
      </c>
      <c r="J156" s="58">
        <v>760</v>
      </c>
      <c r="K156" s="83">
        <v>760</v>
      </c>
      <c r="L156" s="83">
        <v>760</v>
      </c>
      <c r="M156" s="83">
        <v>0</v>
      </c>
      <c r="N156" s="58" t="s">
        <v>368</v>
      </c>
      <c r="O156" s="59" t="s">
        <v>369</v>
      </c>
      <c r="P156" s="58" t="s">
        <v>38</v>
      </c>
      <c r="Q156" s="58"/>
      <c r="R156" s="59" t="s">
        <v>370</v>
      </c>
    </row>
    <row r="157" spans="1:18" s="35" customFormat="1" x14ac:dyDescent="0.2">
      <c r="A157" s="58">
        <v>144</v>
      </c>
      <c r="B157" s="58" t="s">
        <v>323</v>
      </c>
      <c r="C157" s="58" t="s">
        <v>177</v>
      </c>
      <c r="D157" s="58" t="s">
        <v>371</v>
      </c>
      <c r="E157" s="19">
        <v>2000</v>
      </c>
      <c r="F157" s="92" t="s">
        <v>372</v>
      </c>
      <c r="G157" s="71">
        <f t="shared" si="4"/>
        <v>-50</v>
      </c>
      <c r="H157" s="58">
        <v>1</v>
      </c>
      <c r="I157" s="58" t="s">
        <v>58</v>
      </c>
      <c r="J157" s="58">
        <v>1950</v>
      </c>
      <c r="K157" s="83">
        <v>1950</v>
      </c>
      <c r="L157" s="83">
        <v>1950</v>
      </c>
      <c r="M157" s="83">
        <v>0</v>
      </c>
      <c r="N157" s="58" t="s">
        <v>373</v>
      </c>
      <c r="O157" s="59" t="s">
        <v>374</v>
      </c>
      <c r="P157" s="58" t="s">
        <v>38</v>
      </c>
      <c r="Q157" s="58"/>
      <c r="R157" s="59" t="s">
        <v>375</v>
      </c>
    </row>
    <row r="158" spans="1:18" s="35" customFormat="1" x14ac:dyDescent="0.2">
      <c r="A158" s="58">
        <v>145</v>
      </c>
      <c r="B158" s="58" t="s">
        <v>323</v>
      </c>
      <c r="C158" s="58" t="s">
        <v>177</v>
      </c>
      <c r="D158" s="58" t="s">
        <v>371</v>
      </c>
      <c r="E158" s="19">
        <v>0</v>
      </c>
      <c r="F158" s="92" t="s">
        <v>578</v>
      </c>
      <c r="G158" s="71">
        <f>K158-E158</f>
        <v>230</v>
      </c>
      <c r="H158" s="58">
        <v>1</v>
      </c>
      <c r="I158" s="58" t="s">
        <v>58</v>
      </c>
      <c r="J158" s="58">
        <v>230</v>
      </c>
      <c r="K158" s="83">
        <v>230</v>
      </c>
      <c r="L158" s="83">
        <v>230</v>
      </c>
      <c r="M158" s="83">
        <v>0</v>
      </c>
      <c r="N158" s="58" t="s">
        <v>373</v>
      </c>
      <c r="O158" s="59" t="s">
        <v>374</v>
      </c>
      <c r="P158" s="58" t="s">
        <v>38</v>
      </c>
      <c r="Q158" s="58"/>
      <c r="R158" s="92" t="s">
        <v>590</v>
      </c>
    </row>
    <row r="159" spans="1:18" s="35" customFormat="1" x14ac:dyDescent="0.2">
      <c r="A159" s="58">
        <v>146</v>
      </c>
      <c r="B159" s="121" t="s">
        <v>323</v>
      </c>
      <c r="C159" s="121" t="s">
        <v>177</v>
      </c>
      <c r="D159" s="121" t="s">
        <v>376</v>
      </c>
      <c r="E159" s="19">
        <v>2500</v>
      </c>
      <c r="F159" s="92" t="s">
        <v>377</v>
      </c>
      <c r="G159" s="71">
        <f t="shared" si="4"/>
        <v>-2500</v>
      </c>
      <c r="H159" s="58">
        <v>0</v>
      </c>
      <c r="I159" s="58">
        <v>0</v>
      </c>
      <c r="J159" s="58">
        <v>0</v>
      </c>
      <c r="K159" s="83">
        <v>0</v>
      </c>
      <c r="L159" s="83">
        <v>0</v>
      </c>
      <c r="M159" s="83">
        <v>0</v>
      </c>
      <c r="N159" s="58">
        <v>0</v>
      </c>
      <c r="O159" s="59">
        <v>0</v>
      </c>
      <c r="P159" s="58">
        <v>0</v>
      </c>
      <c r="Q159" s="58"/>
      <c r="R159" s="92" t="s">
        <v>628</v>
      </c>
    </row>
    <row r="160" spans="1:18" s="35" customFormat="1" x14ac:dyDescent="0.2">
      <c r="A160" s="58">
        <v>147</v>
      </c>
      <c r="B160" s="58" t="s">
        <v>323</v>
      </c>
      <c r="C160" s="58" t="s">
        <v>62</v>
      </c>
      <c r="D160" s="121" t="s">
        <v>378</v>
      </c>
      <c r="E160" s="19">
        <v>130</v>
      </c>
      <c r="F160" s="59" t="s">
        <v>379</v>
      </c>
      <c r="G160" s="71">
        <f t="shared" si="4"/>
        <v>-2</v>
      </c>
      <c r="H160" s="58">
        <v>1</v>
      </c>
      <c r="I160" s="58" t="s">
        <v>36</v>
      </c>
      <c r="J160" s="58">
        <v>128</v>
      </c>
      <c r="K160" s="83">
        <v>128</v>
      </c>
      <c r="L160" s="83">
        <v>128</v>
      </c>
      <c r="M160" s="83">
        <v>0</v>
      </c>
      <c r="N160" s="58" t="s">
        <v>184</v>
      </c>
      <c r="O160" s="59" t="s">
        <v>17</v>
      </c>
      <c r="P160" s="58" t="s">
        <v>380</v>
      </c>
      <c r="Q160" s="58"/>
      <c r="R160" s="59">
        <v>0</v>
      </c>
    </row>
    <row r="161" spans="1:18" s="35" customFormat="1" x14ac:dyDescent="0.2">
      <c r="A161" s="58">
        <v>148</v>
      </c>
      <c r="B161" s="58" t="s">
        <v>323</v>
      </c>
      <c r="C161" s="58" t="s">
        <v>62</v>
      </c>
      <c r="D161" s="121" t="s">
        <v>378</v>
      </c>
      <c r="E161" s="19">
        <v>50</v>
      </c>
      <c r="F161" s="59" t="s">
        <v>381</v>
      </c>
      <c r="G161" s="71">
        <f t="shared" si="4"/>
        <v>-1</v>
      </c>
      <c r="H161" s="58">
        <v>1</v>
      </c>
      <c r="I161" s="58" t="s">
        <v>36</v>
      </c>
      <c r="J161" s="58">
        <v>49</v>
      </c>
      <c r="K161" s="83">
        <v>49</v>
      </c>
      <c r="L161" s="83">
        <v>49</v>
      </c>
      <c r="M161" s="83">
        <v>0</v>
      </c>
      <c r="N161" s="58" t="s">
        <v>103</v>
      </c>
      <c r="O161" s="59" t="s">
        <v>17</v>
      </c>
      <c r="P161" s="58" t="s">
        <v>103</v>
      </c>
      <c r="Q161" s="58"/>
      <c r="R161" s="59" t="s">
        <v>382</v>
      </c>
    </row>
    <row r="162" spans="1:18" s="35" customFormat="1" ht="28.5" x14ac:dyDescent="0.2">
      <c r="A162" s="58">
        <v>149</v>
      </c>
      <c r="B162" s="58" t="s">
        <v>323</v>
      </c>
      <c r="C162" s="58" t="s">
        <v>74</v>
      </c>
      <c r="D162" s="58" t="s">
        <v>383</v>
      </c>
      <c r="E162" s="19">
        <v>1500</v>
      </c>
      <c r="F162" s="59" t="s">
        <v>383</v>
      </c>
      <c r="G162" s="71">
        <f t="shared" si="4"/>
        <v>-250</v>
      </c>
      <c r="H162" s="58">
        <v>6</v>
      </c>
      <c r="I162" s="58" t="s">
        <v>80</v>
      </c>
      <c r="J162" s="58">
        <v>210</v>
      </c>
      <c r="K162" s="83">
        <v>1250</v>
      </c>
      <c r="L162" s="83">
        <v>1250</v>
      </c>
      <c r="M162" s="83">
        <v>0</v>
      </c>
      <c r="N162" s="58" t="s">
        <v>17</v>
      </c>
      <c r="O162" s="59" t="s">
        <v>384</v>
      </c>
      <c r="P162" s="58" t="s">
        <v>646</v>
      </c>
      <c r="Q162" s="58"/>
      <c r="R162" s="59">
        <v>0</v>
      </c>
    </row>
    <row r="163" spans="1:18" s="35" customFormat="1" x14ac:dyDescent="0.2">
      <c r="A163" s="58">
        <v>150</v>
      </c>
      <c r="B163" s="58" t="s">
        <v>323</v>
      </c>
      <c r="C163" s="121" t="s">
        <v>106</v>
      </c>
      <c r="D163" s="121" t="s">
        <v>385</v>
      </c>
      <c r="E163" s="19">
        <v>300</v>
      </c>
      <c r="F163" s="92" t="s">
        <v>386</v>
      </c>
      <c r="G163" s="71">
        <f t="shared" si="4"/>
        <v>-51</v>
      </c>
      <c r="H163" s="58">
        <v>1</v>
      </c>
      <c r="I163" s="58" t="s">
        <v>36</v>
      </c>
      <c r="J163" s="58">
        <v>299</v>
      </c>
      <c r="K163" s="83">
        <v>249</v>
      </c>
      <c r="L163" s="83">
        <v>249</v>
      </c>
      <c r="M163" s="83">
        <v>0</v>
      </c>
      <c r="N163" s="121" t="s">
        <v>103</v>
      </c>
      <c r="O163" s="92" t="s">
        <v>103</v>
      </c>
      <c r="P163" s="121" t="s">
        <v>103</v>
      </c>
      <c r="Q163" s="121"/>
      <c r="R163" s="92" t="s">
        <v>387</v>
      </c>
    </row>
    <row r="164" spans="1:18" s="35" customFormat="1" x14ac:dyDescent="0.2">
      <c r="A164" s="58">
        <v>151</v>
      </c>
      <c r="B164" s="58" t="s">
        <v>323</v>
      </c>
      <c r="C164" s="121" t="s">
        <v>132</v>
      </c>
      <c r="D164" s="121" t="s">
        <v>388</v>
      </c>
      <c r="E164" s="19">
        <v>0</v>
      </c>
      <c r="F164" s="92" t="s">
        <v>389</v>
      </c>
      <c r="G164" s="71">
        <f t="shared" si="4"/>
        <v>0</v>
      </c>
      <c r="H164" s="58">
        <v>0</v>
      </c>
      <c r="I164" s="58">
        <v>0</v>
      </c>
      <c r="J164" s="58">
        <v>0</v>
      </c>
      <c r="K164" s="83">
        <v>0</v>
      </c>
      <c r="L164" s="83">
        <v>0</v>
      </c>
      <c r="M164" s="83">
        <v>0</v>
      </c>
      <c r="N164" s="58">
        <v>0</v>
      </c>
      <c r="O164" s="59">
        <v>0</v>
      </c>
      <c r="P164" s="58">
        <v>0</v>
      </c>
      <c r="Q164" s="58"/>
      <c r="R164" s="59">
        <v>0</v>
      </c>
    </row>
    <row r="165" spans="1:18" s="35" customFormat="1" x14ac:dyDescent="0.2">
      <c r="A165" s="58">
        <v>152</v>
      </c>
      <c r="B165" s="58" t="s">
        <v>323</v>
      </c>
      <c r="C165" s="121" t="s">
        <v>16</v>
      </c>
      <c r="D165" s="121" t="s">
        <v>548</v>
      </c>
      <c r="E165" s="19">
        <v>0</v>
      </c>
      <c r="F165" s="92" t="s">
        <v>549</v>
      </c>
      <c r="G165" s="71">
        <f t="shared" si="4"/>
        <v>659</v>
      </c>
      <c r="H165" s="58">
        <v>1</v>
      </c>
      <c r="I165" s="121" t="s">
        <v>550</v>
      </c>
      <c r="J165" s="58">
        <v>659</v>
      </c>
      <c r="K165" s="83">
        <v>659</v>
      </c>
      <c r="L165" s="83">
        <v>659</v>
      </c>
      <c r="M165" s="83">
        <v>0</v>
      </c>
      <c r="N165" s="121" t="s">
        <v>551</v>
      </c>
      <c r="O165" s="92" t="s">
        <v>552</v>
      </c>
      <c r="P165" s="121" t="s">
        <v>552</v>
      </c>
      <c r="Q165" s="121"/>
      <c r="R165" s="92" t="s">
        <v>553</v>
      </c>
    </row>
    <row r="166" spans="1:18" s="36" customFormat="1" x14ac:dyDescent="0.2">
      <c r="A166" s="60">
        <v>153</v>
      </c>
      <c r="B166" s="60" t="s">
        <v>390</v>
      </c>
      <c r="C166" s="60" t="s">
        <v>74</v>
      </c>
      <c r="D166" s="60" t="s">
        <v>391</v>
      </c>
      <c r="E166" s="20">
        <v>400</v>
      </c>
      <c r="F166" s="61" t="s">
        <v>392</v>
      </c>
      <c r="G166" s="71">
        <f t="shared" si="4"/>
        <v>-400</v>
      </c>
      <c r="H166" s="60">
        <v>0</v>
      </c>
      <c r="I166" s="60">
        <v>0</v>
      </c>
      <c r="J166" s="60">
        <v>0</v>
      </c>
      <c r="K166" s="84">
        <v>0</v>
      </c>
      <c r="L166" s="84">
        <v>0</v>
      </c>
      <c r="M166" s="84">
        <v>0</v>
      </c>
      <c r="N166" s="60">
        <v>0</v>
      </c>
      <c r="O166" s="61">
        <v>0</v>
      </c>
      <c r="P166" s="60">
        <v>0</v>
      </c>
      <c r="Q166" s="60"/>
      <c r="R166" s="61">
        <v>0</v>
      </c>
    </row>
    <row r="167" spans="1:18" s="36" customFormat="1" x14ac:dyDescent="0.2">
      <c r="A167" s="60">
        <v>154</v>
      </c>
      <c r="B167" s="60" t="s">
        <v>390</v>
      </c>
      <c r="C167" s="90" t="s">
        <v>177</v>
      </c>
      <c r="D167" s="90" t="s">
        <v>393</v>
      </c>
      <c r="E167" s="20">
        <v>0</v>
      </c>
      <c r="F167" s="91" t="s">
        <v>394</v>
      </c>
      <c r="G167" s="71">
        <f t="shared" si="4"/>
        <v>3199</v>
      </c>
      <c r="H167" s="60">
        <v>1</v>
      </c>
      <c r="I167" s="90" t="s">
        <v>555</v>
      </c>
      <c r="J167" s="60">
        <v>3199</v>
      </c>
      <c r="K167" s="84">
        <v>3199</v>
      </c>
      <c r="L167" s="84">
        <v>3199</v>
      </c>
      <c r="M167" s="84">
        <v>0</v>
      </c>
      <c r="N167" s="90" t="s">
        <v>556</v>
      </c>
      <c r="O167" s="91" t="s">
        <v>557</v>
      </c>
      <c r="P167" s="90" t="s">
        <v>558</v>
      </c>
      <c r="Q167" s="60"/>
      <c r="R167" s="61">
        <v>0</v>
      </c>
    </row>
    <row r="168" spans="1:18" s="36" customFormat="1" x14ac:dyDescent="0.2">
      <c r="A168" s="60">
        <v>155</v>
      </c>
      <c r="B168" s="60" t="s">
        <v>390</v>
      </c>
      <c r="C168" s="90" t="s">
        <v>177</v>
      </c>
      <c r="D168" s="90" t="s">
        <v>395</v>
      </c>
      <c r="E168" s="20">
        <v>0</v>
      </c>
      <c r="F168" s="91" t="s">
        <v>357</v>
      </c>
      <c r="G168" s="71">
        <f t="shared" si="4"/>
        <v>0</v>
      </c>
      <c r="H168" s="60">
        <v>0</v>
      </c>
      <c r="I168" s="60">
        <v>0</v>
      </c>
      <c r="J168" s="60">
        <v>0</v>
      </c>
      <c r="K168" s="84">
        <v>0</v>
      </c>
      <c r="L168" s="84">
        <v>0</v>
      </c>
      <c r="M168" s="84">
        <v>0</v>
      </c>
      <c r="N168" s="60">
        <v>0</v>
      </c>
      <c r="O168" s="61">
        <v>0</v>
      </c>
      <c r="P168" s="60">
        <v>0</v>
      </c>
      <c r="Q168" s="60"/>
      <c r="R168" s="61">
        <v>0</v>
      </c>
    </row>
    <row r="169" spans="1:18" s="36" customFormat="1" x14ac:dyDescent="0.2">
      <c r="A169" s="60">
        <v>156</v>
      </c>
      <c r="B169" s="60" t="s">
        <v>390</v>
      </c>
      <c r="C169" s="90" t="s">
        <v>62</v>
      </c>
      <c r="D169" s="90" t="s">
        <v>396</v>
      </c>
      <c r="E169" s="20">
        <v>300</v>
      </c>
      <c r="F169" s="91" t="s">
        <v>397</v>
      </c>
      <c r="G169" s="71">
        <f t="shared" si="4"/>
        <v>-122</v>
      </c>
      <c r="H169" s="60">
        <v>2</v>
      </c>
      <c r="I169" s="90" t="s">
        <v>398</v>
      </c>
      <c r="J169" s="60">
        <v>89</v>
      </c>
      <c r="K169" s="84">
        <v>178</v>
      </c>
      <c r="L169" s="84">
        <v>178</v>
      </c>
      <c r="M169" s="84">
        <v>0</v>
      </c>
      <c r="N169" s="90" t="s">
        <v>103</v>
      </c>
      <c r="O169" s="91" t="s">
        <v>399</v>
      </c>
      <c r="P169" s="90" t="s">
        <v>103</v>
      </c>
      <c r="Q169" s="90"/>
      <c r="R169" s="61" t="s">
        <v>400</v>
      </c>
    </row>
    <row r="170" spans="1:18" s="36" customFormat="1" x14ac:dyDescent="0.2">
      <c r="A170" s="60">
        <v>157</v>
      </c>
      <c r="B170" s="60" t="s">
        <v>390</v>
      </c>
      <c r="C170" s="90" t="s">
        <v>106</v>
      </c>
      <c r="D170" s="90" t="s">
        <v>401</v>
      </c>
      <c r="E170" s="20">
        <v>1500</v>
      </c>
      <c r="F170" s="91" t="s">
        <v>402</v>
      </c>
      <c r="G170" s="71">
        <f t="shared" si="4"/>
        <v>999</v>
      </c>
      <c r="H170" s="60">
        <v>1</v>
      </c>
      <c r="I170" s="90" t="s">
        <v>58</v>
      </c>
      <c r="J170" s="60">
        <v>2499</v>
      </c>
      <c r="K170" s="84">
        <v>2499</v>
      </c>
      <c r="L170" s="84">
        <v>2499</v>
      </c>
      <c r="M170" s="84">
        <v>0</v>
      </c>
      <c r="N170" s="90" t="s">
        <v>103</v>
      </c>
      <c r="O170" s="91" t="s">
        <v>403</v>
      </c>
      <c r="P170" s="90" t="s">
        <v>103</v>
      </c>
      <c r="Q170" s="60"/>
      <c r="R170" s="91" t="s">
        <v>404</v>
      </c>
    </row>
    <row r="171" spans="1:18" s="36" customFormat="1" x14ac:dyDescent="0.2">
      <c r="A171" s="60">
        <v>158</v>
      </c>
      <c r="B171" s="60" t="s">
        <v>390</v>
      </c>
      <c r="C171" s="90" t="s">
        <v>106</v>
      </c>
      <c r="D171" s="90" t="s">
        <v>405</v>
      </c>
      <c r="E171" s="20">
        <v>1200</v>
      </c>
      <c r="F171" s="91" t="s">
        <v>406</v>
      </c>
      <c r="G171" s="71">
        <f t="shared" si="4"/>
        <v>-4</v>
      </c>
      <c r="H171" s="60">
        <v>4</v>
      </c>
      <c r="I171" s="60" t="s">
        <v>240</v>
      </c>
      <c r="J171" s="60">
        <v>299</v>
      </c>
      <c r="K171" s="84">
        <v>1196</v>
      </c>
      <c r="L171" s="84">
        <v>1196</v>
      </c>
      <c r="M171" s="84">
        <v>0</v>
      </c>
      <c r="N171" s="60" t="s">
        <v>103</v>
      </c>
      <c r="O171" s="61" t="s">
        <v>407</v>
      </c>
      <c r="P171" s="60" t="s">
        <v>103</v>
      </c>
      <c r="Q171" s="60"/>
      <c r="R171" s="61" t="s">
        <v>408</v>
      </c>
    </row>
    <row r="172" spans="1:18" s="36" customFormat="1" x14ac:dyDescent="0.2">
      <c r="A172" s="60">
        <v>159</v>
      </c>
      <c r="B172" s="60" t="s">
        <v>390</v>
      </c>
      <c r="C172" s="90" t="s">
        <v>106</v>
      </c>
      <c r="D172" s="90" t="s">
        <v>409</v>
      </c>
      <c r="E172" s="20">
        <v>0</v>
      </c>
      <c r="F172" s="91" t="s">
        <v>410</v>
      </c>
      <c r="G172" s="71">
        <f t="shared" si="4"/>
        <v>0</v>
      </c>
      <c r="H172" s="60">
        <v>0</v>
      </c>
      <c r="I172" s="60">
        <v>0</v>
      </c>
      <c r="J172" s="60">
        <v>0</v>
      </c>
      <c r="K172" s="84">
        <v>0</v>
      </c>
      <c r="L172" s="84">
        <v>0</v>
      </c>
      <c r="M172" s="84">
        <v>0</v>
      </c>
      <c r="N172" s="60">
        <v>0</v>
      </c>
      <c r="O172" s="61">
        <v>0</v>
      </c>
      <c r="P172" s="60">
        <v>0</v>
      </c>
      <c r="Q172" s="60"/>
      <c r="R172" s="61">
        <v>0</v>
      </c>
    </row>
    <row r="173" spans="1:18" s="36" customFormat="1" x14ac:dyDescent="0.2">
      <c r="A173" s="60">
        <v>160</v>
      </c>
      <c r="B173" s="90" t="s">
        <v>390</v>
      </c>
      <c r="C173" s="90" t="s">
        <v>106</v>
      </c>
      <c r="D173" s="90" t="s">
        <v>411</v>
      </c>
      <c r="E173" s="20">
        <v>600</v>
      </c>
      <c r="F173" s="91" t="s">
        <v>412</v>
      </c>
      <c r="G173" s="71">
        <f t="shared" si="4"/>
        <v>-431</v>
      </c>
      <c r="H173" s="60">
        <v>2</v>
      </c>
      <c r="I173" s="90" t="s">
        <v>36</v>
      </c>
      <c r="J173" s="60">
        <v>85</v>
      </c>
      <c r="K173" s="84">
        <v>169</v>
      </c>
      <c r="L173" s="84">
        <v>169</v>
      </c>
      <c r="M173" s="84">
        <v>0</v>
      </c>
      <c r="N173" s="90" t="s">
        <v>103</v>
      </c>
      <c r="O173" s="91" t="s">
        <v>17</v>
      </c>
      <c r="P173" s="90" t="s">
        <v>103</v>
      </c>
      <c r="Q173" s="60"/>
      <c r="R173" s="61" t="s">
        <v>413</v>
      </c>
    </row>
    <row r="174" spans="1:18" s="36" customFormat="1" x14ac:dyDescent="0.2">
      <c r="A174" s="60">
        <v>161</v>
      </c>
      <c r="B174" s="60" t="s">
        <v>390</v>
      </c>
      <c r="C174" s="90" t="s">
        <v>132</v>
      </c>
      <c r="D174" s="90" t="s">
        <v>414</v>
      </c>
      <c r="E174" s="20">
        <v>0</v>
      </c>
      <c r="F174" s="91" t="s">
        <v>415</v>
      </c>
      <c r="G174" s="71">
        <f t="shared" si="4"/>
        <v>178</v>
      </c>
      <c r="H174" s="60">
        <v>1</v>
      </c>
      <c r="I174" s="90" t="s">
        <v>545</v>
      </c>
      <c r="J174" s="60">
        <v>178</v>
      </c>
      <c r="K174" s="84">
        <v>178</v>
      </c>
      <c r="L174" s="84">
        <v>178</v>
      </c>
      <c r="M174" s="84">
        <v>0</v>
      </c>
      <c r="N174" s="90" t="s">
        <v>546</v>
      </c>
      <c r="O174" s="91" t="s">
        <v>547</v>
      </c>
      <c r="P174" s="90" t="s">
        <v>546</v>
      </c>
      <c r="Q174" s="60"/>
      <c r="R174" s="61">
        <v>0</v>
      </c>
    </row>
    <row r="175" spans="1:18" s="36" customFormat="1" x14ac:dyDescent="0.2">
      <c r="A175" s="60">
        <v>162</v>
      </c>
      <c r="B175" s="60" t="s">
        <v>390</v>
      </c>
      <c r="C175" s="90" t="s">
        <v>132</v>
      </c>
      <c r="D175" s="90" t="s">
        <v>416</v>
      </c>
      <c r="E175" s="20">
        <v>100</v>
      </c>
      <c r="F175" s="91" t="s">
        <v>417</v>
      </c>
      <c r="G175" s="71">
        <f t="shared" si="4"/>
        <v>-100</v>
      </c>
      <c r="H175" s="60">
        <v>0</v>
      </c>
      <c r="I175" s="60">
        <v>0</v>
      </c>
      <c r="J175" s="60">
        <v>0</v>
      </c>
      <c r="K175" s="84">
        <v>0</v>
      </c>
      <c r="L175" s="84">
        <v>0</v>
      </c>
      <c r="M175" s="84">
        <v>0</v>
      </c>
      <c r="N175" s="60">
        <v>0</v>
      </c>
      <c r="O175" s="61">
        <v>0</v>
      </c>
      <c r="P175" s="60">
        <v>0</v>
      </c>
      <c r="Q175" s="60"/>
      <c r="R175" s="61">
        <v>0</v>
      </c>
    </row>
    <row r="176" spans="1:18" s="36" customFormat="1" x14ac:dyDescent="0.2">
      <c r="A176" s="60">
        <v>163</v>
      </c>
      <c r="B176" s="60" t="s">
        <v>390</v>
      </c>
      <c r="C176" s="90" t="s">
        <v>132</v>
      </c>
      <c r="D176" s="90" t="s">
        <v>418</v>
      </c>
      <c r="E176" s="20">
        <v>0</v>
      </c>
      <c r="F176" s="91" t="s">
        <v>419</v>
      </c>
      <c r="G176" s="71">
        <f t="shared" si="4"/>
        <v>165.1</v>
      </c>
      <c r="H176" s="60">
        <v>9</v>
      </c>
      <c r="I176" s="90" t="s">
        <v>36</v>
      </c>
      <c r="J176" s="60">
        <v>20</v>
      </c>
      <c r="K176" s="84">
        <v>165.1</v>
      </c>
      <c r="L176" s="84">
        <v>165.1</v>
      </c>
      <c r="M176" s="84">
        <v>0</v>
      </c>
      <c r="N176" s="90" t="s">
        <v>103</v>
      </c>
      <c r="O176" s="91" t="s">
        <v>103</v>
      </c>
      <c r="P176" s="90" t="s">
        <v>103</v>
      </c>
      <c r="Q176" s="90"/>
      <c r="R176" s="91" t="s">
        <v>420</v>
      </c>
    </row>
    <row r="177" spans="1:18" s="36" customFormat="1" x14ac:dyDescent="0.2">
      <c r="A177" s="60">
        <v>164</v>
      </c>
      <c r="B177" s="60" t="s">
        <v>390</v>
      </c>
      <c r="C177" s="90" t="s">
        <v>132</v>
      </c>
      <c r="D177" s="90" t="s">
        <v>421</v>
      </c>
      <c r="E177" s="20">
        <v>0</v>
      </c>
      <c r="F177" s="91" t="s">
        <v>421</v>
      </c>
      <c r="G177" s="71">
        <f t="shared" si="4"/>
        <v>149</v>
      </c>
      <c r="H177" s="60">
        <v>1</v>
      </c>
      <c r="I177" s="90" t="s">
        <v>58</v>
      </c>
      <c r="J177" s="60">
        <v>149</v>
      </c>
      <c r="K177" s="84">
        <v>149</v>
      </c>
      <c r="L177" s="84">
        <v>149</v>
      </c>
      <c r="M177" s="84">
        <v>0</v>
      </c>
      <c r="N177" s="90" t="s">
        <v>103</v>
      </c>
      <c r="O177" s="91" t="s">
        <v>103</v>
      </c>
      <c r="P177" s="90" t="s">
        <v>103</v>
      </c>
      <c r="Q177" s="90"/>
      <c r="R177" s="91" t="s">
        <v>422</v>
      </c>
    </row>
    <row r="178" spans="1:18" s="36" customFormat="1" x14ac:dyDescent="0.2">
      <c r="A178" s="60">
        <v>165</v>
      </c>
      <c r="B178" s="60" t="s">
        <v>390</v>
      </c>
      <c r="C178" s="90" t="s">
        <v>132</v>
      </c>
      <c r="D178" s="90" t="s">
        <v>421</v>
      </c>
      <c r="E178" s="20">
        <v>0</v>
      </c>
      <c r="F178" s="91" t="s">
        <v>421</v>
      </c>
      <c r="G178" s="71">
        <f t="shared" si="4"/>
        <v>79</v>
      </c>
      <c r="H178" s="60">
        <v>1</v>
      </c>
      <c r="I178" s="90" t="s">
        <v>58</v>
      </c>
      <c r="J178" s="60">
        <v>79</v>
      </c>
      <c r="K178" s="84">
        <v>79</v>
      </c>
      <c r="L178" s="84">
        <v>79</v>
      </c>
      <c r="M178" s="84">
        <v>0</v>
      </c>
      <c r="N178" s="90" t="s">
        <v>103</v>
      </c>
      <c r="O178" s="91" t="s">
        <v>103</v>
      </c>
      <c r="P178" s="90" t="s">
        <v>103</v>
      </c>
      <c r="Q178" s="90"/>
      <c r="R178" s="91" t="s">
        <v>423</v>
      </c>
    </row>
    <row r="179" spans="1:18" s="37" customFormat="1" ht="28.5" x14ac:dyDescent="0.2">
      <c r="A179" s="62">
        <v>166</v>
      </c>
      <c r="B179" s="62" t="s">
        <v>424</v>
      </c>
      <c r="C179" s="62" t="s">
        <v>74</v>
      </c>
      <c r="D179" s="62" t="s">
        <v>117</v>
      </c>
      <c r="E179" s="21">
        <v>1400</v>
      </c>
      <c r="F179" s="63" t="s">
        <v>425</v>
      </c>
      <c r="G179" s="71">
        <f t="shared" si="4"/>
        <v>-106</v>
      </c>
      <c r="H179" s="62">
        <v>160</v>
      </c>
      <c r="I179" s="62" t="s">
        <v>119</v>
      </c>
      <c r="J179" s="62">
        <v>8</v>
      </c>
      <c r="K179" s="85">
        <v>1294</v>
      </c>
      <c r="L179" s="85">
        <v>1294</v>
      </c>
      <c r="M179" s="85">
        <v>0</v>
      </c>
      <c r="N179" s="62" t="s">
        <v>426</v>
      </c>
      <c r="O179" s="63" t="s">
        <v>427</v>
      </c>
      <c r="P179" s="62" t="s">
        <v>115</v>
      </c>
      <c r="Q179" s="62"/>
      <c r="R179" s="63">
        <v>0</v>
      </c>
    </row>
    <row r="180" spans="1:18" s="37" customFormat="1" x14ac:dyDescent="0.2">
      <c r="A180" s="62">
        <v>167</v>
      </c>
      <c r="B180" s="62" t="s">
        <v>424</v>
      </c>
      <c r="C180" s="62" t="s">
        <v>74</v>
      </c>
      <c r="D180" s="62" t="s">
        <v>330</v>
      </c>
      <c r="E180" s="21">
        <v>700</v>
      </c>
      <c r="F180" s="63" t="s">
        <v>331</v>
      </c>
      <c r="G180" s="71">
        <f t="shared" si="4"/>
        <v>200</v>
      </c>
      <c r="H180" s="62">
        <v>4</v>
      </c>
      <c r="I180" s="62" t="s">
        <v>80</v>
      </c>
      <c r="J180" s="62">
        <v>138</v>
      </c>
      <c r="K180" s="85">
        <v>900</v>
      </c>
      <c r="L180" s="85">
        <v>900</v>
      </c>
      <c r="M180" s="85">
        <v>0</v>
      </c>
      <c r="N180" s="62" t="s">
        <v>332</v>
      </c>
      <c r="O180" s="63">
        <v>0</v>
      </c>
      <c r="P180" s="62" t="s">
        <v>333</v>
      </c>
      <c r="Q180" s="62"/>
      <c r="R180" s="63">
        <v>0</v>
      </c>
    </row>
    <row r="181" spans="1:18" s="37" customFormat="1" x14ac:dyDescent="0.2">
      <c r="A181" s="62">
        <v>168</v>
      </c>
      <c r="B181" s="62" t="s">
        <v>424</v>
      </c>
      <c r="C181" s="62" t="s">
        <v>74</v>
      </c>
      <c r="D181" s="62" t="s">
        <v>428</v>
      </c>
      <c r="E181" s="21">
        <v>1000</v>
      </c>
      <c r="F181" s="109" t="s">
        <v>429</v>
      </c>
      <c r="G181" s="71">
        <f t="shared" si="4"/>
        <v>300</v>
      </c>
      <c r="H181" s="62">
        <v>1</v>
      </c>
      <c r="I181" s="62" t="s">
        <v>58</v>
      </c>
      <c r="J181" s="62">
        <v>1300</v>
      </c>
      <c r="K181" s="85">
        <v>1300</v>
      </c>
      <c r="L181" s="85">
        <v>1300</v>
      </c>
      <c r="M181" s="85">
        <v>0</v>
      </c>
      <c r="N181" s="62" t="s">
        <v>17</v>
      </c>
      <c r="O181" s="63" t="s">
        <v>17</v>
      </c>
      <c r="P181" s="62"/>
      <c r="Q181" s="62"/>
      <c r="R181" s="63" t="s">
        <v>430</v>
      </c>
    </row>
    <row r="182" spans="1:18" s="37" customFormat="1" x14ac:dyDescent="0.2">
      <c r="A182" s="62">
        <v>169</v>
      </c>
      <c r="B182" s="62" t="s">
        <v>424</v>
      </c>
      <c r="C182" s="62" t="s">
        <v>74</v>
      </c>
      <c r="D182" s="62" t="s">
        <v>431</v>
      </c>
      <c r="E182" s="21">
        <v>200</v>
      </c>
      <c r="F182" s="109" t="s">
        <v>432</v>
      </c>
      <c r="G182" s="71">
        <f t="shared" si="4"/>
        <v>-187.2</v>
      </c>
      <c r="H182" s="62">
        <v>1</v>
      </c>
      <c r="I182" s="108" t="s">
        <v>555</v>
      </c>
      <c r="J182" s="62">
        <v>12.8</v>
      </c>
      <c r="K182" s="85">
        <v>12.8</v>
      </c>
      <c r="L182" s="85">
        <v>12.8</v>
      </c>
      <c r="M182" s="85">
        <v>0</v>
      </c>
      <c r="N182" s="62">
        <v>0</v>
      </c>
      <c r="O182" s="63">
        <v>0</v>
      </c>
      <c r="P182" s="62">
        <v>0</v>
      </c>
      <c r="Q182" s="62"/>
      <c r="R182" s="63">
        <v>0</v>
      </c>
    </row>
    <row r="183" spans="1:18" s="37" customFormat="1" x14ac:dyDescent="0.2">
      <c r="A183" s="62">
        <v>170</v>
      </c>
      <c r="B183" s="62" t="s">
        <v>424</v>
      </c>
      <c r="C183" s="62" t="s">
        <v>74</v>
      </c>
      <c r="D183" s="108" t="s">
        <v>433</v>
      </c>
      <c r="E183" s="21">
        <v>200</v>
      </c>
      <c r="F183" s="109" t="s">
        <v>434</v>
      </c>
      <c r="G183" s="71">
        <f t="shared" si="4"/>
        <v>-80</v>
      </c>
      <c r="H183" s="62">
        <v>1.87</v>
      </c>
      <c r="I183" s="108" t="s">
        <v>70</v>
      </c>
      <c r="J183" s="62">
        <v>70</v>
      </c>
      <c r="K183" s="85">
        <v>120</v>
      </c>
      <c r="L183" s="85">
        <v>120</v>
      </c>
      <c r="M183" s="85">
        <v>0</v>
      </c>
      <c r="N183" s="108" t="s">
        <v>435</v>
      </c>
      <c r="O183" s="109" t="s">
        <v>126</v>
      </c>
      <c r="P183" s="108" t="s">
        <v>83</v>
      </c>
      <c r="Q183" s="108"/>
      <c r="R183" s="63">
        <v>0</v>
      </c>
    </row>
    <row r="184" spans="1:18" s="37" customFormat="1" x14ac:dyDescent="0.2">
      <c r="A184" s="62">
        <v>171</v>
      </c>
      <c r="B184" s="62" t="s">
        <v>424</v>
      </c>
      <c r="C184" s="62" t="s">
        <v>74</v>
      </c>
      <c r="D184" s="108" t="s">
        <v>436</v>
      </c>
      <c r="E184" s="21">
        <v>2500</v>
      </c>
      <c r="F184" s="109" t="s">
        <v>437</v>
      </c>
      <c r="G184" s="71">
        <f t="shared" si="4"/>
        <v>-2500</v>
      </c>
      <c r="H184" s="62">
        <v>0</v>
      </c>
      <c r="I184" s="62">
        <v>0</v>
      </c>
      <c r="J184" s="62">
        <v>0</v>
      </c>
      <c r="K184" s="85">
        <v>0</v>
      </c>
      <c r="L184" s="85">
        <v>0</v>
      </c>
      <c r="M184" s="85">
        <v>0</v>
      </c>
      <c r="N184" s="62">
        <v>0</v>
      </c>
      <c r="O184" s="63">
        <v>0</v>
      </c>
      <c r="P184" s="62">
        <v>0</v>
      </c>
      <c r="Q184" s="62"/>
      <c r="R184" s="63">
        <v>0</v>
      </c>
    </row>
    <row r="185" spans="1:18" s="37" customFormat="1" x14ac:dyDescent="0.2">
      <c r="A185" s="62">
        <v>172</v>
      </c>
      <c r="B185" s="62" t="s">
        <v>424</v>
      </c>
      <c r="C185" s="62" t="s">
        <v>74</v>
      </c>
      <c r="D185" s="62" t="s">
        <v>438</v>
      </c>
      <c r="E185" s="21">
        <v>1400</v>
      </c>
      <c r="F185" s="63" t="s">
        <v>11</v>
      </c>
      <c r="G185" s="71">
        <f t="shared" si="4"/>
        <v>-1</v>
      </c>
      <c r="H185" s="62">
        <v>1</v>
      </c>
      <c r="I185" s="62" t="s">
        <v>58</v>
      </c>
      <c r="J185" s="62">
        <v>1399</v>
      </c>
      <c r="K185" s="85">
        <v>1399</v>
      </c>
      <c r="L185" s="85">
        <v>1399</v>
      </c>
      <c r="M185" s="85">
        <v>0</v>
      </c>
      <c r="N185" s="62" t="s">
        <v>439</v>
      </c>
      <c r="O185" s="63">
        <v>27389000</v>
      </c>
      <c r="P185" s="62" t="s">
        <v>380</v>
      </c>
      <c r="Q185" s="62"/>
      <c r="R185" s="63">
        <v>0</v>
      </c>
    </row>
    <row r="186" spans="1:18" s="37" customFormat="1" x14ac:dyDescent="0.2">
      <c r="A186" s="62">
        <v>173</v>
      </c>
      <c r="B186" s="62" t="s">
        <v>424</v>
      </c>
      <c r="C186" s="62" t="s">
        <v>74</v>
      </c>
      <c r="D186" s="62" t="s">
        <v>440</v>
      </c>
      <c r="E186" s="21">
        <v>1700</v>
      </c>
      <c r="F186" s="63" t="s">
        <v>441</v>
      </c>
      <c r="G186" s="71">
        <f t="shared" si="4"/>
        <v>-31</v>
      </c>
      <c r="H186" s="62">
        <v>1</v>
      </c>
      <c r="I186" s="62" t="s">
        <v>36</v>
      </c>
      <c r="J186" s="62">
        <v>1669</v>
      </c>
      <c r="K186" s="85">
        <v>1669</v>
      </c>
      <c r="L186" s="85">
        <v>1669</v>
      </c>
      <c r="M186" s="85">
        <v>0</v>
      </c>
      <c r="N186" s="62" t="s">
        <v>90</v>
      </c>
      <c r="O186" s="63">
        <v>11113</v>
      </c>
      <c r="P186" s="62" t="s">
        <v>442</v>
      </c>
      <c r="Q186" s="63"/>
      <c r="R186" s="63">
        <v>0</v>
      </c>
    </row>
    <row r="187" spans="1:18" s="37" customFormat="1" ht="28.5" x14ac:dyDescent="0.2">
      <c r="A187" s="62">
        <v>174</v>
      </c>
      <c r="B187" s="62" t="s">
        <v>424</v>
      </c>
      <c r="C187" s="62" t="s">
        <v>74</v>
      </c>
      <c r="D187" s="62" t="s">
        <v>443</v>
      </c>
      <c r="E187" s="21">
        <v>2300</v>
      </c>
      <c r="F187" s="109" t="s">
        <v>103</v>
      </c>
      <c r="G187" s="71">
        <f t="shared" si="4"/>
        <v>-16</v>
      </c>
      <c r="H187" s="62">
        <v>1</v>
      </c>
      <c r="I187" s="108" t="s">
        <v>58</v>
      </c>
      <c r="J187" s="62">
        <v>2284</v>
      </c>
      <c r="K187" s="85">
        <v>2284</v>
      </c>
      <c r="L187" s="85">
        <v>2284</v>
      </c>
      <c r="M187" s="85">
        <v>0</v>
      </c>
      <c r="N187" s="108" t="s">
        <v>103</v>
      </c>
      <c r="O187" s="109" t="s">
        <v>444</v>
      </c>
      <c r="P187" s="108" t="s">
        <v>103</v>
      </c>
      <c r="Q187" s="108"/>
      <c r="R187" s="24" t="s">
        <v>445</v>
      </c>
    </row>
    <row r="188" spans="1:18" s="37" customFormat="1" x14ac:dyDescent="0.2">
      <c r="A188" s="62">
        <v>175</v>
      </c>
      <c r="B188" s="62" t="s">
        <v>424</v>
      </c>
      <c r="C188" s="62" t="s">
        <v>74</v>
      </c>
      <c r="D188" s="108" t="s">
        <v>446</v>
      </c>
      <c r="E188" s="21">
        <v>200</v>
      </c>
      <c r="F188" s="109" t="s">
        <v>447</v>
      </c>
      <c r="G188" s="71">
        <f t="shared" si="4"/>
        <v>-107</v>
      </c>
      <c r="H188" s="62">
        <v>1</v>
      </c>
      <c r="I188" s="62" t="s">
        <v>58</v>
      </c>
      <c r="J188" s="62">
        <v>93</v>
      </c>
      <c r="K188" s="85">
        <v>93</v>
      </c>
      <c r="L188" s="85">
        <v>93</v>
      </c>
      <c r="M188" s="85">
        <v>0</v>
      </c>
      <c r="N188" s="62" t="s">
        <v>448</v>
      </c>
      <c r="O188" s="63" t="s">
        <v>17</v>
      </c>
      <c r="P188" s="62" t="s">
        <v>38</v>
      </c>
      <c r="Q188" s="62"/>
      <c r="R188" s="63" t="s">
        <v>449</v>
      </c>
    </row>
    <row r="189" spans="1:18" s="37" customFormat="1" x14ac:dyDescent="0.2">
      <c r="A189" s="62">
        <v>176</v>
      </c>
      <c r="B189" s="62" t="s">
        <v>424</v>
      </c>
      <c r="C189" s="62" t="s">
        <v>74</v>
      </c>
      <c r="D189" s="62" t="s">
        <v>450</v>
      </c>
      <c r="E189" s="21">
        <v>300</v>
      </c>
      <c r="F189" s="109" t="s">
        <v>451</v>
      </c>
      <c r="G189" s="71">
        <f t="shared" si="4"/>
        <v>-232.1</v>
      </c>
      <c r="H189" s="62">
        <v>1</v>
      </c>
      <c r="I189" s="62" t="s">
        <v>58</v>
      </c>
      <c r="J189" s="62">
        <v>67.900000000000006</v>
      </c>
      <c r="K189" s="85">
        <v>67.900000000000006</v>
      </c>
      <c r="L189" s="85">
        <v>67.900000000000006</v>
      </c>
      <c r="M189" s="85">
        <v>0</v>
      </c>
      <c r="N189" s="62" t="s">
        <v>103</v>
      </c>
      <c r="O189" s="63" t="s">
        <v>452</v>
      </c>
      <c r="P189" s="62" t="s">
        <v>103</v>
      </c>
      <c r="Q189" s="62"/>
      <c r="R189" s="63" t="s">
        <v>453</v>
      </c>
    </row>
    <row r="190" spans="1:18" s="37" customFormat="1" x14ac:dyDescent="0.2">
      <c r="A190" s="62">
        <v>177</v>
      </c>
      <c r="B190" s="62" t="s">
        <v>424</v>
      </c>
      <c r="C190" s="62" t="s">
        <v>74</v>
      </c>
      <c r="D190" s="62" t="s">
        <v>450</v>
      </c>
      <c r="E190" s="21">
        <v>0</v>
      </c>
      <c r="F190" s="109" t="s">
        <v>451</v>
      </c>
      <c r="G190" s="71">
        <f t="shared" si="4"/>
        <v>82.7</v>
      </c>
      <c r="H190" s="108" t="s">
        <v>17</v>
      </c>
      <c r="I190" s="62" t="s">
        <v>58</v>
      </c>
      <c r="J190" s="108" t="s">
        <v>17</v>
      </c>
      <c r="K190" s="85">
        <v>82.7</v>
      </c>
      <c r="L190" s="85">
        <v>82.7</v>
      </c>
      <c r="M190" s="85">
        <v>0</v>
      </c>
      <c r="N190" s="62" t="s">
        <v>103</v>
      </c>
      <c r="O190" s="109" t="s">
        <v>348</v>
      </c>
      <c r="P190" s="62" t="s">
        <v>103</v>
      </c>
      <c r="Q190" s="108"/>
      <c r="R190" s="109" t="s">
        <v>454</v>
      </c>
    </row>
    <row r="191" spans="1:18" s="37" customFormat="1" x14ac:dyDescent="0.2">
      <c r="A191" s="62">
        <v>178</v>
      </c>
      <c r="B191" s="62" t="s">
        <v>424</v>
      </c>
      <c r="C191" s="62" t="s">
        <v>16</v>
      </c>
      <c r="D191" s="62" t="s">
        <v>455</v>
      </c>
      <c r="E191" s="21">
        <v>0</v>
      </c>
      <c r="F191" s="109" t="s">
        <v>456</v>
      </c>
      <c r="G191" s="71">
        <f t="shared" si="4"/>
        <v>0</v>
      </c>
      <c r="H191" s="62">
        <v>0</v>
      </c>
      <c r="I191" s="62">
        <v>0</v>
      </c>
      <c r="J191" s="62">
        <v>0</v>
      </c>
      <c r="K191" s="85">
        <v>0</v>
      </c>
      <c r="L191" s="85">
        <v>0</v>
      </c>
      <c r="M191" s="85">
        <v>0</v>
      </c>
      <c r="N191" s="62">
        <v>0</v>
      </c>
      <c r="O191" s="63">
        <v>0</v>
      </c>
      <c r="P191" s="62">
        <v>0</v>
      </c>
      <c r="Q191" s="62"/>
      <c r="R191" s="63">
        <v>0</v>
      </c>
    </row>
    <row r="192" spans="1:18" s="37" customFormat="1" x14ac:dyDescent="0.2">
      <c r="A192" s="62">
        <v>179</v>
      </c>
      <c r="B192" s="62" t="s">
        <v>424</v>
      </c>
      <c r="C192" s="62" t="s">
        <v>177</v>
      </c>
      <c r="D192" s="108" t="s">
        <v>457</v>
      </c>
      <c r="E192" s="21">
        <v>50</v>
      </c>
      <c r="F192" s="109" t="s">
        <v>447</v>
      </c>
      <c r="G192" s="71">
        <f t="shared" si="4"/>
        <v>29</v>
      </c>
      <c r="H192" s="62">
        <v>1</v>
      </c>
      <c r="I192" s="62" t="s">
        <v>36</v>
      </c>
      <c r="J192" s="62">
        <v>79</v>
      </c>
      <c r="K192" s="85">
        <v>79</v>
      </c>
      <c r="L192" s="85">
        <v>79</v>
      </c>
      <c r="M192" s="85">
        <v>0</v>
      </c>
      <c r="N192" s="62" t="s">
        <v>458</v>
      </c>
      <c r="O192" s="63" t="s">
        <v>17</v>
      </c>
      <c r="P192" s="62" t="s">
        <v>51</v>
      </c>
      <c r="Q192" s="62"/>
      <c r="R192" s="63" t="s">
        <v>459</v>
      </c>
    </row>
    <row r="193" spans="1:18" s="37" customFormat="1" x14ac:dyDescent="0.2">
      <c r="A193" s="62">
        <v>180</v>
      </c>
      <c r="B193" s="62" t="s">
        <v>424</v>
      </c>
      <c r="C193" s="62" t="s">
        <v>62</v>
      </c>
      <c r="D193" s="62" t="s">
        <v>378</v>
      </c>
      <c r="E193" s="21">
        <v>150</v>
      </c>
      <c r="F193" s="63" t="s">
        <v>379</v>
      </c>
      <c r="G193" s="71">
        <f t="shared" si="4"/>
        <v>-22</v>
      </c>
      <c r="H193" s="62">
        <v>1</v>
      </c>
      <c r="I193" s="62" t="s">
        <v>36</v>
      </c>
      <c r="J193" s="62">
        <v>128</v>
      </c>
      <c r="K193" s="85">
        <v>128</v>
      </c>
      <c r="L193" s="85">
        <v>128</v>
      </c>
      <c r="M193" s="85">
        <v>0</v>
      </c>
      <c r="N193" s="62" t="s">
        <v>184</v>
      </c>
      <c r="O193" s="63" t="s">
        <v>17</v>
      </c>
      <c r="P193" s="62" t="s">
        <v>380</v>
      </c>
      <c r="Q193" s="62"/>
      <c r="R193" s="63">
        <v>0</v>
      </c>
    </row>
    <row r="194" spans="1:18" s="37" customFormat="1" x14ac:dyDescent="0.2">
      <c r="A194" s="62">
        <v>181</v>
      </c>
      <c r="B194" s="62" t="s">
        <v>424</v>
      </c>
      <c r="C194" s="108" t="s">
        <v>62</v>
      </c>
      <c r="D194" s="108" t="s">
        <v>460</v>
      </c>
      <c r="E194" s="21">
        <v>150</v>
      </c>
      <c r="F194" s="109" t="s">
        <v>307</v>
      </c>
      <c r="G194" s="71">
        <f t="shared" si="4"/>
        <v>149</v>
      </c>
      <c r="H194" s="62">
        <v>1</v>
      </c>
      <c r="I194" s="62" t="s">
        <v>36</v>
      </c>
      <c r="J194" s="62">
        <v>299</v>
      </c>
      <c r="K194" s="85">
        <v>299</v>
      </c>
      <c r="L194" s="85">
        <v>299</v>
      </c>
      <c r="M194" s="85">
        <v>0</v>
      </c>
      <c r="N194" s="62" t="s">
        <v>103</v>
      </c>
      <c r="O194" s="63" t="s">
        <v>461</v>
      </c>
      <c r="P194" s="62" t="s">
        <v>103</v>
      </c>
      <c r="Q194" s="62"/>
      <c r="R194" s="63" t="s">
        <v>462</v>
      </c>
    </row>
    <row r="195" spans="1:18" s="37" customFormat="1" x14ac:dyDescent="0.2">
      <c r="A195" s="62">
        <v>182</v>
      </c>
      <c r="B195" s="108" t="s">
        <v>424</v>
      </c>
      <c r="C195" s="108" t="s">
        <v>177</v>
      </c>
      <c r="D195" s="108" t="s">
        <v>463</v>
      </c>
      <c r="E195" s="21">
        <v>0</v>
      </c>
      <c r="F195" s="109" t="s">
        <v>357</v>
      </c>
      <c r="G195" s="71">
        <f t="shared" si="4"/>
        <v>0</v>
      </c>
      <c r="H195" s="62">
        <v>0</v>
      </c>
      <c r="I195" s="62">
        <v>0</v>
      </c>
      <c r="J195" s="62">
        <v>0</v>
      </c>
      <c r="K195" s="85">
        <v>0</v>
      </c>
      <c r="L195" s="85">
        <v>0</v>
      </c>
      <c r="M195" s="85">
        <v>0</v>
      </c>
      <c r="N195" s="62">
        <v>0</v>
      </c>
      <c r="O195" s="63">
        <v>0</v>
      </c>
      <c r="P195" s="62">
        <v>0</v>
      </c>
      <c r="Q195" s="62"/>
      <c r="R195" s="63">
        <v>0</v>
      </c>
    </row>
    <row r="196" spans="1:18" s="37" customFormat="1" x14ac:dyDescent="0.2">
      <c r="A196" s="62">
        <v>183</v>
      </c>
      <c r="B196" s="62" t="s">
        <v>424</v>
      </c>
      <c r="C196" s="108" t="s">
        <v>106</v>
      </c>
      <c r="D196" s="108" t="s">
        <v>464</v>
      </c>
      <c r="E196" s="21">
        <v>300</v>
      </c>
      <c r="F196" s="109" t="s">
        <v>103</v>
      </c>
      <c r="G196" s="71">
        <f t="shared" si="4"/>
        <v>-300</v>
      </c>
      <c r="H196" s="62">
        <v>0</v>
      </c>
      <c r="I196" s="62">
        <v>0</v>
      </c>
      <c r="J196" s="62">
        <v>0</v>
      </c>
      <c r="K196" s="85">
        <v>0</v>
      </c>
      <c r="L196" s="85">
        <v>0</v>
      </c>
      <c r="M196" s="85">
        <v>0</v>
      </c>
      <c r="N196" s="62">
        <v>0</v>
      </c>
      <c r="O196" s="63">
        <v>0</v>
      </c>
      <c r="P196" s="62">
        <v>0</v>
      </c>
      <c r="Q196" s="62"/>
      <c r="R196" s="63">
        <v>0</v>
      </c>
    </row>
    <row r="197" spans="1:18" s="37" customFormat="1" x14ac:dyDescent="0.2">
      <c r="A197" s="62">
        <v>184</v>
      </c>
      <c r="B197" s="108" t="s">
        <v>609</v>
      </c>
      <c r="C197" s="108" t="s">
        <v>610</v>
      </c>
      <c r="D197" s="108" t="s">
        <v>620</v>
      </c>
      <c r="E197" s="21">
        <v>0</v>
      </c>
      <c r="F197" s="109" t="s">
        <v>572</v>
      </c>
      <c r="G197" s="71">
        <f>K197-E197</f>
        <v>150</v>
      </c>
      <c r="H197" s="62">
        <v>1</v>
      </c>
      <c r="I197" s="108" t="s">
        <v>602</v>
      </c>
      <c r="J197" s="62">
        <v>150</v>
      </c>
      <c r="K197" s="85">
        <v>150</v>
      </c>
      <c r="L197" s="85">
        <v>150</v>
      </c>
      <c r="M197" s="85">
        <v>0</v>
      </c>
      <c r="N197" s="108" t="s">
        <v>572</v>
      </c>
      <c r="O197" s="63">
        <v>0</v>
      </c>
      <c r="P197" s="108" t="s">
        <v>612</v>
      </c>
      <c r="Q197" s="62"/>
      <c r="R197" s="109" t="s">
        <v>621</v>
      </c>
    </row>
    <row r="198" spans="1:18" s="37" customFormat="1" x14ac:dyDescent="0.2">
      <c r="A198" s="62">
        <v>185</v>
      </c>
      <c r="B198" s="108" t="s">
        <v>609</v>
      </c>
      <c r="C198" s="108" t="s">
        <v>610</v>
      </c>
      <c r="D198" s="108" t="s">
        <v>611</v>
      </c>
      <c r="E198" s="21">
        <v>0</v>
      </c>
      <c r="F198" s="109" t="s">
        <v>572</v>
      </c>
      <c r="G198" s="71">
        <f t="shared" si="4"/>
        <v>179</v>
      </c>
      <c r="H198" s="62">
        <v>1</v>
      </c>
      <c r="I198" s="108" t="s">
        <v>602</v>
      </c>
      <c r="J198" s="62">
        <v>179</v>
      </c>
      <c r="K198" s="85">
        <v>179</v>
      </c>
      <c r="L198" s="85">
        <v>179</v>
      </c>
      <c r="M198" s="85">
        <v>0</v>
      </c>
      <c r="N198" s="108" t="s">
        <v>572</v>
      </c>
      <c r="O198" s="63">
        <v>0</v>
      </c>
      <c r="P198" s="108" t="s">
        <v>612</v>
      </c>
      <c r="Q198" s="62"/>
      <c r="R198" s="63">
        <v>0</v>
      </c>
    </row>
    <row r="199" spans="1:18" s="37" customFormat="1" x14ac:dyDescent="0.2">
      <c r="A199" s="62">
        <v>186</v>
      </c>
      <c r="B199" s="108" t="s">
        <v>424</v>
      </c>
      <c r="C199" s="108" t="s">
        <v>132</v>
      </c>
      <c r="D199" s="108" t="s">
        <v>450</v>
      </c>
      <c r="E199" s="21">
        <v>0</v>
      </c>
      <c r="F199" s="109" t="s">
        <v>103</v>
      </c>
      <c r="G199" s="71">
        <f t="shared" si="4"/>
        <v>237.6</v>
      </c>
      <c r="H199" s="62">
        <v>1</v>
      </c>
      <c r="I199" s="108" t="s">
        <v>58</v>
      </c>
      <c r="J199" s="62">
        <v>237.6</v>
      </c>
      <c r="K199" s="85">
        <v>237.6</v>
      </c>
      <c r="L199" s="85">
        <v>237.6</v>
      </c>
      <c r="M199" s="85">
        <v>0</v>
      </c>
      <c r="N199" s="108" t="s">
        <v>103</v>
      </c>
      <c r="O199" s="109" t="s">
        <v>465</v>
      </c>
      <c r="P199" s="108" t="s">
        <v>103</v>
      </c>
      <c r="Q199" s="108"/>
      <c r="R199" s="109" t="s">
        <v>466</v>
      </c>
    </row>
    <row r="200" spans="1:18" s="38" customFormat="1" x14ac:dyDescent="0.2">
      <c r="A200" s="64">
        <v>187</v>
      </c>
      <c r="B200" s="64" t="s">
        <v>467</v>
      </c>
      <c r="C200" s="64" t="s">
        <v>74</v>
      </c>
      <c r="D200" s="64" t="s">
        <v>117</v>
      </c>
      <c r="E200" s="23">
        <v>1500</v>
      </c>
      <c r="F200" s="65" t="s">
        <v>468</v>
      </c>
      <c r="G200" s="71">
        <f t="shared" si="4"/>
        <v>71</v>
      </c>
      <c r="H200" s="64">
        <v>66</v>
      </c>
      <c r="I200" s="64" t="s">
        <v>119</v>
      </c>
      <c r="J200" s="64">
        <v>22</v>
      </c>
      <c r="K200" s="88">
        <v>1571</v>
      </c>
      <c r="L200" s="88">
        <v>1571</v>
      </c>
      <c r="M200" s="88">
        <v>0</v>
      </c>
      <c r="N200" s="64" t="s">
        <v>109</v>
      </c>
      <c r="O200" s="65" t="s">
        <v>121</v>
      </c>
      <c r="P200" s="64"/>
      <c r="Q200" s="64"/>
      <c r="R200" s="65" t="s">
        <v>469</v>
      </c>
    </row>
    <row r="201" spans="1:18" s="38" customFormat="1" x14ac:dyDescent="0.2">
      <c r="A201" s="64">
        <v>188</v>
      </c>
      <c r="B201" s="64" t="s">
        <v>467</v>
      </c>
      <c r="C201" s="64" t="s">
        <v>74</v>
      </c>
      <c r="D201" s="64" t="s">
        <v>117</v>
      </c>
      <c r="E201" s="23">
        <v>0</v>
      </c>
      <c r="F201" s="65" t="s">
        <v>468</v>
      </c>
      <c r="G201" s="71">
        <v>0</v>
      </c>
      <c r="H201" s="64">
        <v>6</v>
      </c>
      <c r="I201" s="22" t="s">
        <v>119</v>
      </c>
      <c r="J201" s="64">
        <v>22</v>
      </c>
      <c r="K201" s="88">
        <v>50</v>
      </c>
      <c r="L201" s="88">
        <v>50</v>
      </c>
      <c r="M201" s="88">
        <v>0</v>
      </c>
      <c r="N201" s="64" t="s">
        <v>109</v>
      </c>
      <c r="O201" s="65" t="s">
        <v>121</v>
      </c>
      <c r="P201" s="64"/>
      <c r="Q201" s="64"/>
      <c r="R201" s="24" t="s">
        <v>470</v>
      </c>
    </row>
    <row r="202" spans="1:18" s="38" customFormat="1" x14ac:dyDescent="0.2">
      <c r="A202" s="64">
        <v>189</v>
      </c>
      <c r="B202" s="64" t="s">
        <v>467</v>
      </c>
      <c r="C202" s="64" t="s">
        <v>74</v>
      </c>
      <c r="D202" s="64" t="s">
        <v>330</v>
      </c>
      <c r="E202" s="23">
        <v>600</v>
      </c>
      <c r="F202" s="65" t="s">
        <v>331</v>
      </c>
      <c r="G202" s="71">
        <f t="shared" si="4"/>
        <v>100</v>
      </c>
      <c r="H202" s="64">
        <v>4</v>
      </c>
      <c r="I202" s="64" t="s">
        <v>80</v>
      </c>
      <c r="J202" s="64">
        <v>138</v>
      </c>
      <c r="K202" s="88">
        <v>700</v>
      </c>
      <c r="L202" s="88">
        <v>700</v>
      </c>
      <c r="M202" s="88">
        <v>0</v>
      </c>
      <c r="N202" s="64" t="s">
        <v>332</v>
      </c>
      <c r="O202" s="65" t="s">
        <v>17</v>
      </c>
      <c r="P202" s="64" t="s">
        <v>333</v>
      </c>
      <c r="Q202" s="64"/>
      <c r="R202" s="65" t="s">
        <v>17</v>
      </c>
    </row>
    <row r="203" spans="1:18" s="38" customFormat="1" x14ac:dyDescent="0.2">
      <c r="A203" s="64">
        <v>190</v>
      </c>
      <c r="B203" s="64" t="s">
        <v>467</v>
      </c>
      <c r="C203" s="64" t="s">
        <v>74</v>
      </c>
      <c r="D203" s="64" t="s">
        <v>206</v>
      </c>
      <c r="E203" s="23">
        <v>900</v>
      </c>
      <c r="F203" s="65" t="s">
        <v>335</v>
      </c>
      <c r="G203" s="71">
        <f t="shared" si="4"/>
        <v>-20</v>
      </c>
      <c r="H203" s="64">
        <v>1</v>
      </c>
      <c r="I203" s="64" t="s">
        <v>112</v>
      </c>
      <c r="J203" s="64">
        <v>880</v>
      </c>
      <c r="K203" s="88">
        <v>880</v>
      </c>
      <c r="L203" s="88">
        <v>880</v>
      </c>
      <c r="M203" s="88">
        <v>0</v>
      </c>
      <c r="N203" s="64" t="s">
        <v>336</v>
      </c>
      <c r="O203" s="65" t="s">
        <v>471</v>
      </c>
      <c r="P203" s="64" t="s">
        <v>115</v>
      </c>
      <c r="Q203" s="64"/>
      <c r="R203" s="65">
        <v>0</v>
      </c>
    </row>
    <row r="204" spans="1:18" s="38" customFormat="1" x14ac:dyDescent="0.2">
      <c r="A204" s="64">
        <v>191</v>
      </c>
      <c r="B204" s="64" t="s">
        <v>467</v>
      </c>
      <c r="C204" s="64" t="s">
        <v>74</v>
      </c>
      <c r="D204" s="64" t="s">
        <v>431</v>
      </c>
      <c r="E204" s="23">
        <v>3000</v>
      </c>
      <c r="F204" s="24" t="s">
        <v>472</v>
      </c>
      <c r="G204" s="71">
        <f t="shared" si="4"/>
        <v>-600</v>
      </c>
      <c r="H204" s="64">
        <v>4</v>
      </c>
      <c r="I204" s="64" t="s">
        <v>80</v>
      </c>
      <c r="J204" s="64">
        <v>698</v>
      </c>
      <c r="K204" s="88">
        <v>2400</v>
      </c>
      <c r="L204" s="88">
        <v>2400</v>
      </c>
      <c r="M204" s="88">
        <v>0</v>
      </c>
      <c r="N204" s="64" t="s">
        <v>90</v>
      </c>
      <c r="O204" s="65" t="s">
        <v>473</v>
      </c>
      <c r="P204" s="64" t="s">
        <v>442</v>
      </c>
      <c r="Q204" s="64"/>
      <c r="R204" s="65" t="s">
        <v>474</v>
      </c>
    </row>
    <row r="205" spans="1:18" s="38" customFormat="1" x14ac:dyDescent="0.2">
      <c r="A205" s="64">
        <v>192</v>
      </c>
      <c r="B205" s="64" t="s">
        <v>467</v>
      </c>
      <c r="C205" s="64" t="s">
        <v>74</v>
      </c>
      <c r="D205" s="22" t="s">
        <v>433</v>
      </c>
      <c r="E205" s="23">
        <v>200</v>
      </c>
      <c r="F205" s="24" t="s">
        <v>434</v>
      </c>
      <c r="G205" s="71">
        <f t="shared" si="4"/>
        <v>-80</v>
      </c>
      <c r="H205" s="62">
        <v>1.87</v>
      </c>
      <c r="I205" s="108" t="s">
        <v>70</v>
      </c>
      <c r="J205" s="62">
        <v>70</v>
      </c>
      <c r="K205" s="85">
        <v>120</v>
      </c>
      <c r="L205" s="85">
        <v>120</v>
      </c>
      <c r="M205" s="85">
        <v>0</v>
      </c>
      <c r="N205" s="108" t="s">
        <v>435</v>
      </c>
      <c r="O205" s="109" t="s">
        <v>126</v>
      </c>
      <c r="P205" s="108" t="s">
        <v>83</v>
      </c>
      <c r="Q205" s="108"/>
      <c r="R205" s="65">
        <v>0</v>
      </c>
    </row>
    <row r="206" spans="1:18" s="38" customFormat="1" ht="28.5" x14ac:dyDescent="0.2">
      <c r="A206" s="64">
        <v>193</v>
      </c>
      <c r="B206" s="64" t="s">
        <v>467</v>
      </c>
      <c r="C206" s="64" t="s">
        <v>74</v>
      </c>
      <c r="D206" s="64" t="s">
        <v>438</v>
      </c>
      <c r="E206" s="23">
        <v>800</v>
      </c>
      <c r="F206" s="65" t="s">
        <v>11</v>
      </c>
      <c r="G206" s="71">
        <f t="shared" si="4"/>
        <v>-1</v>
      </c>
      <c r="H206" s="64">
        <v>1</v>
      </c>
      <c r="I206" s="64" t="s">
        <v>58</v>
      </c>
      <c r="J206" s="64">
        <v>799</v>
      </c>
      <c r="K206" s="88">
        <v>799</v>
      </c>
      <c r="L206" s="88">
        <v>799</v>
      </c>
      <c r="M206" s="88">
        <v>0</v>
      </c>
      <c r="N206" s="64" t="s">
        <v>475</v>
      </c>
      <c r="O206" s="65" t="s">
        <v>476</v>
      </c>
      <c r="P206" s="64" t="s">
        <v>380</v>
      </c>
      <c r="Q206" s="64"/>
      <c r="R206" s="65">
        <v>0</v>
      </c>
    </row>
    <row r="207" spans="1:18" s="38" customFormat="1" x14ac:dyDescent="0.2">
      <c r="A207" s="64">
        <v>194</v>
      </c>
      <c r="B207" s="64" t="s">
        <v>467</v>
      </c>
      <c r="C207" s="64" t="s">
        <v>74</v>
      </c>
      <c r="D207" s="64" t="s">
        <v>440</v>
      </c>
      <c r="E207" s="23">
        <v>1000</v>
      </c>
      <c r="F207" s="65" t="s">
        <v>441</v>
      </c>
      <c r="G207" s="71">
        <f t="shared" si="4"/>
        <v>60</v>
      </c>
      <c r="H207" s="64">
        <v>1</v>
      </c>
      <c r="I207" s="64" t="s">
        <v>36</v>
      </c>
      <c r="J207" s="64">
        <v>1060</v>
      </c>
      <c r="K207" s="88">
        <v>1060</v>
      </c>
      <c r="L207" s="88">
        <v>1060</v>
      </c>
      <c r="M207" s="88">
        <v>0</v>
      </c>
      <c r="N207" s="64" t="s">
        <v>90</v>
      </c>
      <c r="O207" s="65">
        <v>11129</v>
      </c>
      <c r="P207" s="64" t="s">
        <v>442</v>
      </c>
      <c r="Q207" s="64"/>
      <c r="R207" s="65">
        <v>0</v>
      </c>
    </row>
    <row r="208" spans="1:18" s="38" customFormat="1" x14ac:dyDescent="0.2">
      <c r="A208" s="64">
        <v>195</v>
      </c>
      <c r="B208" s="64" t="s">
        <v>467</v>
      </c>
      <c r="C208" s="64" t="s">
        <v>74</v>
      </c>
      <c r="D208" s="64" t="s">
        <v>443</v>
      </c>
      <c r="E208" s="23">
        <v>1800</v>
      </c>
      <c r="F208" s="24" t="s">
        <v>103</v>
      </c>
      <c r="G208" s="71">
        <f t="shared" si="4"/>
        <v>289</v>
      </c>
      <c r="H208" s="64">
        <v>1</v>
      </c>
      <c r="I208" s="22" t="s">
        <v>58</v>
      </c>
      <c r="J208" s="64">
        <v>2089</v>
      </c>
      <c r="K208" s="88">
        <v>2089</v>
      </c>
      <c r="L208" s="88">
        <v>2089</v>
      </c>
      <c r="M208" s="88">
        <v>0</v>
      </c>
      <c r="N208" s="22" t="s">
        <v>103</v>
      </c>
      <c r="O208" s="24" t="s">
        <v>444</v>
      </c>
      <c r="P208" s="22" t="s">
        <v>103</v>
      </c>
      <c r="Q208" s="22"/>
      <c r="R208" s="24" t="s">
        <v>477</v>
      </c>
    </row>
    <row r="209" spans="1:18" s="38" customFormat="1" x14ac:dyDescent="0.2">
      <c r="A209" s="64">
        <v>196</v>
      </c>
      <c r="B209" s="64" t="s">
        <v>467</v>
      </c>
      <c r="C209" s="64" t="s">
        <v>74</v>
      </c>
      <c r="D209" s="64" t="s">
        <v>446</v>
      </c>
      <c r="E209" s="23">
        <v>200</v>
      </c>
      <c r="F209" s="24" t="s">
        <v>447</v>
      </c>
      <c r="G209" s="71">
        <f t="shared" ref="G209:G224" si="5">K209-E209</f>
        <v>-107</v>
      </c>
      <c r="H209" s="64">
        <v>1</v>
      </c>
      <c r="I209" s="22" t="s">
        <v>58</v>
      </c>
      <c r="J209" s="64">
        <v>93</v>
      </c>
      <c r="K209" s="88">
        <v>93</v>
      </c>
      <c r="L209" s="88">
        <v>93</v>
      </c>
      <c r="M209" s="88">
        <v>0</v>
      </c>
      <c r="N209" s="22" t="s">
        <v>448</v>
      </c>
      <c r="O209" s="24" t="s">
        <v>17</v>
      </c>
      <c r="P209" s="22" t="s">
        <v>38</v>
      </c>
      <c r="Q209" s="22"/>
      <c r="R209" s="24" t="s">
        <v>449</v>
      </c>
    </row>
    <row r="210" spans="1:18" s="38" customFormat="1" x14ac:dyDescent="0.2">
      <c r="A210" s="64">
        <v>197</v>
      </c>
      <c r="B210" s="64" t="s">
        <v>467</v>
      </c>
      <c r="C210" s="64" t="s">
        <v>74</v>
      </c>
      <c r="D210" s="64" t="s">
        <v>450</v>
      </c>
      <c r="E210" s="23">
        <v>200</v>
      </c>
      <c r="F210" s="65" t="s">
        <v>478</v>
      </c>
      <c r="G210" s="71">
        <f t="shared" si="5"/>
        <v>-151</v>
      </c>
      <c r="H210" s="64">
        <v>1</v>
      </c>
      <c r="I210" s="64" t="s">
        <v>58</v>
      </c>
      <c r="J210" s="64">
        <v>49</v>
      </c>
      <c r="K210" s="88">
        <v>49</v>
      </c>
      <c r="L210" s="88">
        <v>49</v>
      </c>
      <c r="M210" s="88">
        <v>0</v>
      </c>
      <c r="N210" s="64" t="s">
        <v>103</v>
      </c>
      <c r="O210" s="65" t="s">
        <v>452</v>
      </c>
      <c r="P210" s="64" t="s">
        <v>103</v>
      </c>
      <c r="Q210" s="64"/>
      <c r="R210" s="65">
        <v>0</v>
      </c>
    </row>
    <row r="211" spans="1:18" s="38" customFormat="1" x14ac:dyDescent="0.2">
      <c r="A211" s="64">
        <v>198</v>
      </c>
      <c r="B211" s="64" t="s">
        <v>467</v>
      </c>
      <c r="C211" s="64" t="s">
        <v>74</v>
      </c>
      <c r="D211" s="64" t="s">
        <v>450</v>
      </c>
      <c r="E211" s="23">
        <v>0</v>
      </c>
      <c r="F211" s="65" t="s">
        <v>451</v>
      </c>
      <c r="G211" s="71">
        <v>82.7</v>
      </c>
      <c r="H211" s="64" t="s">
        <v>17</v>
      </c>
      <c r="I211" s="64" t="s">
        <v>58</v>
      </c>
      <c r="J211" s="64" t="s">
        <v>17</v>
      </c>
      <c r="K211" s="88">
        <v>82.7</v>
      </c>
      <c r="L211" s="88">
        <v>82.7</v>
      </c>
      <c r="M211" s="88">
        <v>0</v>
      </c>
      <c r="N211" s="64" t="s">
        <v>103</v>
      </c>
      <c r="O211" s="65" t="s">
        <v>348</v>
      </c>
      <c r="P211" s="64" t="s">
        <v>103</v>
      </c>
      <c r="Q211" s="64"/>
      <c r="R211" s="24" t="s">
        <v>479</v>
      </c>
    </row>
    <row r="212" spans="1:18" s="38" customFormat="1" x14ac:dyDescent="0.2">
      <c r="A212" s="64">
        <v>199</v>
      </c>
      <c r="B212" s="64" t="s">
        <v>467</v>
      </c>
      <c r="C212" s="64" t="s">
        <v>74</v>
      </c>
      <c r="D212" s="64" t="s">
        <v>450</v>
      </c>
      <c r="E212" s="23">
        <v>0</v>
      </c>
      <c r="F212" s="65" t="s">
        <v>451</v>
      </c>
      <c r="G212" s="71">
        <f t="shared" si="5"/>
        <v>100</v>
      </c>
      <c r="H212" s="64" t="s">
        <v>17</v>
      </c>
      <c r="I212" s="64" t="s">
        <v>58</v>
      </c>
      <c r="J212" s="64" t="s">
        <v>17</v>
      </c>
      <c r="K212" s="88">
        <v>100</v>
      </c>
      <c r="L212" s="88">
        <v>100</v>
      </c>
      <c r="M212" s="88">
        <v>0</v>
      </c>
      <c r="N212" s="64" t="s">
        <v>103</v>
      </c>
      <c r="O212" s="65" t="s">
        <v>453</v>
      </c>
      <c r="P212" s="64" t="s">
        <v>103</v>
      </c>
      <c r="Q212" s="64"/>
      <c r="R212" s="24">
        <v>0</v>
      </c>
    </row>
    <row r="213" spans="1:18" s="38" customFormat="1" x14ac:dyDescent="0.2">
      <c r="A213" s="64">
        <v>200</v>
      </c>
      <c r="B213" s="64" t="s">
        <v>467</v>
      </c>
      <c r="C213" s="64" t="s">
        <v>16</v>
      </c>
      <c r="D213" s="64" t="s">
        <v>455</v>
      </c>
      <c r="E213" s="23">
        <v>0</v>
      </c>
      <c r="F213" s="65" t="s">
        <v>456</v>
      </c>
      <c r="G213" s="71">
        <f t="shared" si="5"/>
        <v>0</v>
      </c>
      <c r="H213" s="64">
        <v>0</v>
      </c>
      <c r="I213" s="64">
        <v>0</v>
      </c>
      <c r="J213" s="64">
        <v>0</v>
      </c>
      <c r="K213" s="88">
        <v>0</v>
      </c>
      <c r="L213" s="88">
        <v>0</v>
      </c>
      <c r="M213" s="88">
        <v>0</v>
      </c>
      <c r="N213" s="64">
        <v>0</v>
      </c>
      <c r="O213" s="65">
        <v>0</v>
      </c>
      <c r="P213" s="64">
        <v>0</v>
      </c>
      <c r="Q213" s="64"/>
      <c r="R213" s="65">
        <v>0</v>
      </c>
    </row>
    <row r="214" spans="1:18" s="38" customFormat="1" x14ac:dyDescent="0.2">
      <c r="A214" s="64">
        <v>201</v>
      </c>
      <c r="B214" s="64" t="s">
        <v>467</v>
      </c>
      <c r="C214" s="64" t="s">
        <v>177</v>
      </c>
      <c r="D214" s="64" t="s">
        <v>457</v>
      </c>
      <c r="E214" s="23">
        <v>50</v>
      </c>
      <c r="F214" s="65" t="s">
        <v>447</v>
      </c>
      <c r="G214" s="71">
        <f t="shared" si="5"/>
        <v>29</v>
      </c>
      <c r="H214" s="64">
        <v>1</v>
      </c>
      <c r="I214" s="64" t="s">
        <v>36</v>
      </c>
      <c r="J214" s="64">
        <v>79</v>
      </c>
      <c r="K214" s="88">
        <v>79</v>
      </c>
      <c r="L214" s="88">
        <v>79</v>
      </c>
      <c r="M214" s="88">
        <v>0</v>
      </c>
      <c r="N214" s="64" t="s">
        <v>458</v>
      </c>
      <c r="O214" s="65" t="s">
        <v>17</v>
      </c>
      <c r="P214" s="64" t="s">
        <v>51</v>
      </c>
      <c r="Q214" s="64"/>
      <c r="R214" s="65" t="s">
        <v>459</v>
      </c>
    </row>
    <row r="215" spans="1:18" s="38" customFormat="1" x14ac:dyDescent="0.2">
      <c r="A215" s="64">
        <v>202</v>
      </c>
      <c r="B215" s="64" t="s">
        <v>467</v>
      </c>
      <c r="C215" s="64" t="s">
        <v>62</v>
      </c>
      <c r="D215" s="64" t="s">
        <v>378</v>
      </c>
      <c r="E215" s="23">
        <v>0</v>
      </c>
      <c r="F215" s="65" t="s">
        <v>480</v>
      </c>
      <c r="G215" s="71">
        <f t="shared" si="5"/>
        <v>0</v>
      </c>
      <c r="H215" s="64">
        <v>0</v>
      </c>
      <c r="I215" s="64">
        <v>0</v>
      </c>
      <c r="J215" s="64">
        <v>0</v>
      </c>
      <c r="K215" s="88">
        <v>0</v>
      </c>
      <c r="L215" s="88">
        <v>0</v>
      </c>
      <c r="M215" s="88">
        <v>0</v>
      </c>
      <c r="N215" s="64">
        <v>0</v>
      </c>
      <c r="O215" s="65">
        <v>0</v>
      </c>
      <c r="P215" s="64">
        <v>0</v>
      </c>
      <c r="Q215" s="64"/>
      <c r="R215" s="65">
        <v>0</v>
      </c>
    </row>
    <row r="216" spans="1:18" s="38" customFormat="1" x14ac:dyDescent="0.2">
      <c r="A216" s="64">
        <v>203</v>
      </c>
      <c r="B216" s="64" t="s">
        <v>467</v>
      </c>
      <c r="C216" s="64" t="s">
        <v>62</v>
      </c>
      <c r="D216" s="64" t="s">
        <v>460</v>
      </c>
      <c r="E216" s="23">
        <v>150</v>
      </c>
      <c r="F216" s="65" t="s">
        <v>307</v>
      </c>
      <c r="G216" s="71">
        <f t="shared" si="5"/>
        <v>-101</v>
      </c>
      <c r="H216" s="64">
        <v>1</v>
      </c>
      <c r="I216" s="64" t="s">
        <v>36</v>
      </c>
      <c r="J216" s="64">
        <v>49</v>
      </c>
      <c r="K216" s="88">
        <v>49</v>
      </c>
      <c r="L216" s="88">
        <v>49</v>
      </c>
      <c r="M216" s="88">
        <v>0</v>
      </c>
      <c r="N216" s="64" t="s">
        <v>103</v>
      </c>
      <c r="O216" s="65" t="s">
        <v>187</v>
      </c>
      <c r="P216" s="64" t="s">
        <v>103</v>
      </c>
      <c r="Q216" s="64"/>
      <c r="R216" s="65" t="s">
        <v>481</v>
      </c>
    </row>
    <row r="217" spans="1:18" s="38" customFormat="1" x14ac:dyDescent="0.2">
      <c r="A217" s="64">
        <v>204</v>
      </c>
      <c r="B217" s="64" t="s">
        <v>467</v>
      </c>
      <c r="C217" s="64" t="s">
        <v>106</v>
      </c>
      <c r="D217" s="64" t="s">
        <v>464</v>
      </c>
      <c r="E217" s="23">
        <v>200</v>
      </c>
      <c r="F217" s="65" t="s">
        <v>103</v>
      </c>
      <c r="G217" s="71">
        <f t="shared" si="5"/>
        <v>-200</v>
      </c>
      <c r="H217" s="64">
        <v>0</v>
      </c>
      <c r="I217" s="64">
        <v>0</v>
      </c>
      <c r="J217" s="64">
        <v>0</v>
      </c>
      <c r="K217" s="88">
        <v>0</v>
      </c>
      <c r="L217" s="88">
        <v>0</v>
      </c>
      <c r="M217" s="88">
        <v>0</v>
      </c>
      <c r="N217" s="64">
        <v>0</v>
      </c>
      <c r="O217" s="65">
        <v>0</v>
      </c>
      <c r="P217" s="64">
        <v>0</v>
      </c>
      <c r="Q217" s="64"/>
      <c r="R217" s="65">
        <v>0</v>
      </c>
    </row>
    <row r="218" spans="1:18" s="38" customFormat="1" x14ac:dyDescent="0.2">
      <c r="A218" s="64">
        <v>205</v>
      </c>
      <c r="B218" s="64" t="s">
        <v>467</v>
      </c>
      <c r="C218" s="22" t="s">
        <v>106</v>
      </c>
      <c r="D218" s="22" t="s">
        <v>482</v>
      </c>
      <c r="E218" s="23">
        <v>0</v>
      </c>
      <c r="F218" s="24" t="s">
        <v>103</v>
      </c>
      <c r="G218" s="71">
        <f t="shared" si="5"/>
        <v>0</v>
      </c>
      <c r="H218" s="64">
        <v>0</v>
      </c>
      <c r="I218" s="64">
        <v>0</v>
      </c>
      <c r="J218" s="64">
        <v>0</v>
      </c>
      <c r="K218" s="88">
        <v>0</v>
      </c>
      <c r="L218" s="88">
        <v>0</v>
      </c>
      <c r="M218" s="88">
        <v>0</v>
      </c>
      <c r="N218" s="64">
        <v>0</v>
      </c>
      <c r="O218" s="65">
        <v>0</v>
      </c>
      <c r="P218" s="64">
        <v>0</v>
      </c>
      <c r="Q218" s="64"/>
      <c r="R218" s="65">
        <v>0</v>
      </c>
    </row>
    <row r="219" spans="1:18" s="39" customFormat="1" x14ac:dyDescent="0.2">
      <c r="A219" s="66">
        <v>206</v>
      </c>
      <c r="B219" s="66" t="s">
        <v>483</v>
      </c>
      <c r="C219" s="66" t="s">
        <v>74</v>
      </c>
      <c r="D219" s="66" t="s">
        <v>117</v>
      </c>
      <c r="E219" s="25">
        <v>500</v>
      </c>
      <c r="F219" s="67" t="s">
        <v>484</v>
      </c>
      <c r="G219" s="71">
        <f t="shared" si="5"/>
        <v>-71</v>
      </c>
      <c r="H219" s="66">
        <v>78</v>
      </c>
      <c r="I219" s="66" t="s">
        <v>119</v>
      </c>
      <c r="J219" s="66">
        <v>5.5</v>
      </c>
      <c r="K219" s="89">
        <v>429</v>
      </c>
      <c r="L219" s="89">
        <v>429</v>
      </c>
      <c r="M219" s="89">
        <v>0</v>
      </c>
      <c r="N219" s="66" t="s">
        <v>109</v>
      </c>
      <c r="O219" s="67" t="s">
        <v>485</v>
      </c>
      <c r="P219" s="66"/>
      <c r="Q219" s="66"/>
      <c r="R219" s="67">
        <v>0</v>
      </c>
    </row>
    <row r="220" spans="1:18" s="39" customFormat="1" x14ac:dyDescent="0.2">
      <c r="A220" s="66">
        <v>207</v>
      </c>
      <c r="B220" s="66" t="s">
        <v>483</v>
      </c>
      <c r="C220" s="66" t="s">
        <v>74</v>
      </c>
      <c r="D220" s="66" t="s">
        <v>117</v>
      </c>
      <c r="E220" s="25">
        <v>0</v>
      </c>
      <c r="F220" s="95" t="s">
        <v>486</v>
      </c>
      <c r="G220" s="71">
        <f t="shared" si="5"/>
        <v>90</v>
      </c>
      <c r="H220" s="66">
        <v>70</v>
      </c>
      <c r="I220" s="66" t="s">
        <v>119</v>
      </c>
      <c r="J220" s="66">
        <v>1</v>
      </c>
      <c r="K220" s="89">
        <v>90</v>
      </c>
      <c r="L220" s="89">
        <v>90</v>
      </c>
      <c r="M220" s="89">
        <v>0</v>
      </c>
      <c r="N220" s="66" t="s">
        <v>109</v>
      </c>
      <c r="O220" s="67" t="s">
        <v>485</v>
      </c>
      <c r="P220" s="94" t="s">
        <v>28</v>
      </c>
      <c r="Q220" s="94"/>
      <c r="R220" s="95" t="s">
        <v>487</v>
      </c>
    </row>
    <row r="221" spans="1:18" s="39" customFormat="1" x14ac:dyDescent="0.2">
      <c r="A221" s="66">
        <v>208</v>
      </c>
      <c r="B221" s="66" t="s">
        <v>483</v>
      </c>
      <c r="C221" s="66" t="s">
        <v>74</v>
      </c>
      <c r="D221" s="94" t="s">
        <v>488</v>
      </c>
      <c r="E221" s="25">
        <v>500</v>
      </c>
      <c r="F221" s="95" t="s">
        <v>489</v>
      </c>
      <c r="G221" s="71">
        <f t="shared" si="5"/>
        <v>-500</v>
      </c>
      <c r="H221" s="66">
        <v>0</v>
      </c>
      <c r="I221" s="66">
        <v>0</v>
      </c>
      <c r="J221" s="66">
        <v>0</v>
      </c>
      <c r="K221" s="89">
        <v>0</v>
      </c>
      <c r="L221" s="89">
        <v>0</v>
      </c>
      <c r="M221" s="89">
        <v>0</v>
      </c>
      <c r="N221" s="66">
        <v>0</v>
      </c>
      <c r="O221" s="67">
        <v>0</v>
      </c>
      <c r="P221" s="66">
        <v>0</v>
      </c>
      <c r="Q221" s="66"/>
      <c r="R221" s="67">
        <v>0</v>
      </c>
    </row>
    <row r="222" spans="1:18" s="39" customFormat="1" x14ac:dyDescent="0.2">
      <c r="A222" s="66">
        <v>209</v>
      </c>
      <c r="B222" s="66" t="s">
        <v>483</v>
      </c>
      <c r="C222" s="66" t="s">
        <v>74</v>
      </c>
      <c r="D222" s="94" t="s">
        <v>490</v>
      </c>
      <c r="E222" s="25">
        <v>300</v>
      </c>
      <c r="F222" s="95" t="s">
        <v>491</v>
      </c>
      <c r="G222" s="71">
        <f t="shared" si="5"/>
        <v>-300</v>
      </c>
      <c r="H222" s="66">
        <v>0</v>
      </c>
      <c r="I222" s="66">
        <v>0</v>
      </c>
      <c r="J222" s="66">
        <v>0</v>
      </c>
      <c r="K222" s="89">
        <v>0</v>
      </c>
      <c r="L222" s="89">
        <v>0</v>
      </c>
      <c r="M222" s="89">
        <v>0</v>
      </c>
      <c r="N222" s="66">
        <v>0</v>
      </c>
      <c r="O222" s="67">
        <v>0</v>
      </c>
      <c r="P222" s="66">
        <v>0</v>
      </c>
      <c r="Q222" s="66"/>
      <c r="R222" s="67">
        <v>0</v>
      </c>
    </row>
    <row r="223" spans="1:18" s="39" customFormat="1" x14ac:dyDescent="0.2">
      <c r="A223" s="66">
        <v>210</v>
      </c>
      <c r="B223" s="66" t="s">
        <v>483</v>
      </c>
      <c r="C223" s="66" t="s">
        <v>106</v>
      </c>
      <c r="D223" s="94" t="s">
        <v>492</v>
      </c>
      <c r="E223" s="25">
        <v>300</v>
      </c>
      <c r="F223" s="95" t="s">
        <v>493</v>
      </c>
      <c r="G223" s="71">
        <f t="shared" si="5"/>
        <v>79</v>
      </c>
      <c r="H223" s="66">
        <v>1</v>
      </c>
      <c r="I223" s="94" t="s">
        <v>555</v>
      </c>
      <c r="J223" s="66">
        <v>399</v>
      </c>
      <c r="K223" s="89">
        <v>379</v>
      </c>
      <c r="L223" s="89">
        <v>379</v>
      </c>
      <c r="M223" s="89">
        <v>0</v>
      </c>
      <c r="N223" s="94" t="s">
        <v>599</v>
      </c>
      <c r="O223" s="95" t="s">
        <v>552</v>
      </c>
      <c r="P223" s="94" t="s">
        <v>546</v>
      </c>
      <c r="Q223" s="66"/>
      <c r="R223" s="95" t="s">
        <v>600</v>
      </c>
    </row>
    <row r="224" spans="1:18" s="39" customFormat="1" ht="28.5" x14ac:dyDescent="0.2">
      <c r="A224" s="66">
        <v>211</v>
      </c>
      <c r="B224" s="66" t="s">
        <v>483</v>
      </c>
      <c r="C224" s="66" t="s">
        <v>177</v>
      </c>
      <c r="D224" s="66" t="s">
        <v>494</v>
      </c>
      <c r="E224" s="25">
        <v>600</v>
      </c>
      <c r="F224" s="95" t="s">
        <v>495</v>
      </c>
      <c r="G224" s="71">
        <f t="shared" si="5"/>
        <v>-0.88999999999998636</v>
      </c>
      <c r="H224" s="66">
        <v>1</v>
      </c>
      <c r="I224" s="94" t="s">
        <v>496</v>
      </c>
      <c r="J224" s="66">
        <v>700</v>
      </c>
      <c r="K224" s="89">
        <v>599.11</v>
      </c>
      <c r="L224" s="89">
        <v>599.11</v>
      </c>
      <c r="M224" s="89">
        <v>0</v>
      </c>
      <c r="N224" s="66" t="s">
        <v>497</v>
      </c>
      <c r="O224" s="67" t="s">
        <v>498</v>
      </c>
      <c r="P224" s="66" t="s">
        <v>38</v>
      </c>
      <c r="Q224" s="66"/>
      <c r="R224" s="67" t="s">
        <v>499</v>
      </c>
    </row>
    <row r="225" spans="1:18" s="39" customFormat="1" ht="28.5" x14ac:dyDescent="0.2">
      <c r="A225" s="66">
        <v>212</v>
      </c>
      <c r="B225" s="66" t="s">
        <v>483</v>
      </c>
      <c r="C225" s="66" t="s">
        <v>177</v>
      </c>
      <c r="D225" s="66" t="s">
        <v>494</v>
      </c>
      <c r="E225" s="25">
        <v>0</v>
      </c>
      <c r="F225" s="95" t="s">
        <v>500</v>
      </c>
      <c r="G225" s="71">
        <f t="shared" ref="G225:G232" si="6">K225-E225</f>
        <v>1999</v>
      </c>
      <c r="H225" s="66">
        <v>1</v>
      </c>
      <c r="I225" s="94" t="s">
        <v>559</v>
      </c>
      <c r="J225" s="66">
        <v>1999</v>
      </c>
      <c r="K225" s="89">
        <v>1999</v>
      </c>
      <c r="L225" s="89">
        <v>1999</v>
      </c>
      <c r="M225" s="89">
        <v>0</v>
      </c>
      <c r="N225" s="94" t="s">
        <v>560</v>
      </c>
      <c r="O225" s="95" t="s">
        <v>561</v>
      </c>
      <c r="P225" s="94" t="s">
        <v>558</v>
      </c>
      <c r="Q225" s="66"/>
      <c r="R225" s="67">
        <v>0</v>
      </c>
    </row>
    <row r="226" spans="1:18" s="39" customFormat="1" x14ac:dyDescent="0.2">
      <c r="A226" s="66">
        <v>213</v>
      </c>
      <c r="B226" s="66" t="s">
        <v>483</v>
      </c>
      <c r="C226" s="66" t="s">
        <v>62</v>
      </c>
      <c r="D226" s="66" t="s">
        <v>378</v>
      </c>
      <c r="E226" s="25">
        <v>20</v>
      </c>
      <c r="F226" s="67" t="s">
        <v>183</v>
      </c>
      <c r="G226" s="71">
        <f t="shared" si="6"/>
        <v>-10.1</v>
      </c>
      <c r="H226" s="66">
        <v>1</v>
      </c>
      <c r="I226" s="66" t="s">
        <v>36</v>
      </c>
      <c r="J226" s="66">
        <v>9.9</v>
      </c>
      <c r="K226" s="89">
        <v>9.9</v>
      </c>
      <c r="L226" s="89">
        <v>9.9</v>
      </c>
      <c r="M226" s="89">
        <v>0</v>
      </c>
      <c r="N226" s="66" t="s">
        <v>501</v>
      </c>
      <c r="O226" s="67" t="s">
        <v>502</v>
      </c>
      <c r="P226" s="66" t="s">
        <v>51</v>
      </c>
      <c r="Q226" s="66"/>
      <c r="R226" s="67" t="s">
        <v>17</v>
      </c>
    </row>
    <row r="227" spans="1:18" s="39" customFormat="1" x14ac:dyDescent="0.2">
      <c r="A227" s="66">
        <v>214</v>
      </c>
      <c r="B227" s="66" t="s">
        <v>483</v>
      </c>
      <c r="C227" s="94" t="s">
        <v>132</v>
      </c>
      <c r="D227" s="94" t="s">
        <v>503</v>
      </c>
      <c r="E227" s="25">
        <v>0</v>
      </c>
      <c r="F227" s="95" t="s">
        <v>504</v>
      </c>
      <c r="G227" s="71">
        <f t="shared" si="6"/>
        <v>0</v>
      </c>
      <c r="H227" s="66">
        <v>0</v>
      </c>
      <c r="I227" s="66">
        <v>0</v>
      </c>
      <c r="J227" s="66">
        <v>0</v>
      </c>
      <c r="K227" s="89">
        <v>0</v>
      </c>
      <c r="L227" s="89">
        <v>0</v>
      </c>
      <c r="M227" s="89">
        <v>0</v>
      </c>
      <c r="N227" s="66">
        <v>0</v>
      </c>
      <c r="O227" s="67">
        <v>0</v>
      </c>
      <c r="P227" s="66">
        <v>0</v>
      </c>
      <c r="Q227" s="66"/>
      <c r="R227" s="67">
        <v>0</v>
      </c>
    </row>
    <row r="228" spans="1:18" s="29" customFormat="1" ht="28.5" x14ac:dyDescent="0.2">
      <c r="A228" s="45">
        <v>216</v>
      </c>
      <c r="B228" s="45" t="s">
        <v>505</v>
      </c>
      <c r="C228" s="45" t="s">
        <v>74</v>
      </c>
      <c r="D228" s="45" t="s">
        <v>383</v>
      </c>
      <c r="E228" s="12">
        <v>2000</v>
      </c>
      <c r="F228" s="45" t="s">
        <v>383</v>
      </c>
      <c r="G228" s="71">
        <f t="shared" si="6"/>
        <v>0</v>
      </c>
      <c r="H228" s="45">
        <v>10</v>
      </c>
      <c r="I228" s="45" t="s">
        <v>80</v>
      </c>
      <c r="J228" s="45">
        <v>210</v>
      </c>
      <c r="K228" s="45">
        <v>2000</v>
      </c>
      <c r="L228" s="45">
        <v>2000</v>
      </c>
      <c r="M228" s="45">
        <v>0</v>
      </c>
      <c r="N228" s="45" t="s">
        <v>17</v>
      </c>
      <c r="O228" s="46" t="s">
        <v>384</v>
      </c>
      <c r="P228" s="45"/>
      <c r="Q228" s="46"/>
      <c r="R228" s="45">
        <v>0</v>
      </c>
    </row>
    <row r="229" spans="1:18" s="29" customFormat="1" x14ac:dyDescent="0.2">
      <c r="A229" s="45">
        <v>217</v>
      </c>
      <c r="B229" s="45" t="s">
        <v>505</v>
      </c>
      <c r="C229" s="45" t="s">
        <v>74</v>
      </c>
      <c r="D229" s="105" t="s">
        <v>506</v>
      </c>
      <c r="E229" s="12">
        <v>800</v>
      </c>
      <c r="F229" s="105" t="s">
        <v>506</v>
      </c>
      <c r="G229" s="71">
        <f t="shared" si="6"/>
        <v>100</v>
      </c>
      <c r="H229" s="45">
        <v>4</v>
      </c>
      <c r="I229" s="45" t="s">
        <v>80</v>
      </c>
      <c r="J229" s="45">
        <v>200</v>
      </c>
      <c r="K229" s="45">
        <v>900</v>
      </c>
      <c r="L229" s="45">
        <v>900</v>
      </c>
      <c r="M229" s="45">
        <v>0</v>
      </c>
      <c r="N229" s="45" t="s">
        <v>17</v>
      </c>
      <c r="O229" s="45" t="s">
        <v>506</v>
      </c>
      <c r="P229" s="45"/>
      <c r="Q229" s="45"/>
      <c r="R229" s="45" t="s">
        <v>507</v>
      </c>
    </row>
    <row r="230" spans="1:18" s="29" customFormat="1" ht="28.5" x14ac:dyDescent="0.2">
      <c r="A230" s="45">
        <v>218</v>
      </c>
      <c r="B230" s="45" t="s">
        <v>505</v>
      </c>
      <c r="C230" s="105" t="s">
        <v>177</v>
      </c>
      <c r="D230" s="105" t="s">
        <v>508</v>
      </c>
      <c r="E230" s="12">
        <v>2200</v>
      </c>
      <c r="F230" s="104" t="s">
        <v>509</v>
      </c>
      <c r="G230" s="71">
        <f t="shared" si="6"/>
        <v>-2</v>
      </c>
      <c r="H230" s="45">
        <v>1</v>
      </c>
      <c r="I230" s="105" t="s">
        <v>58</v>
      </c>
      <c r="J230" s="45">
        <v>2198</v>
      </c>
      <c r="K230" s="45">
        <v>2198</v>
      </c>
      <c r="L230" s="45">
        <v>2198</v>
      </c>
      <c r="M230" s="45">
        <v>0</v>
      </c>
      <c r="N230" s="105" t="s">
        <v>510</v>
      </c>
      <c r="O230" s="105" t="s">
        <v>511</v>
      </c>
      <c r="P230" s="105" t="s">
        <v>512</v>
      </c>
      <c r="Q230" s="45"/>
      <c r="R230" s="105" t="s">
        <v>513</v>
      </c>
    </row>
    <row r="231" spans="1:18" s="29" customFormat="1" x14ac:dyDescent="0.2">
      <c r="A231" s="45">
        <v>219</v>
      </c>
      <c r="B231" s="45" t="s">
        <v>505</v>
      </c>
      <c r="C231" s="105" t="s">
        <v>177</v>
      </c>
      <c r="D231" s="105" t="s">
        <v>508</v>
      </c>
      <c r="E231" s="12">
        <v>0</v>
      </c>
      <c r="F231" s="104" t="s">
        <v>578</v>
      </c>
      <c r="G231" s="71">
        <f t="shared" si="6"/>
        <v>110</v>
      </c>
      <c r="H231" s="105" t="s">
        <v>552</v>
      </c>
      <c r="I231" s="105" t="s">
        <v>58</v>
      </c>
      <c r="J231" s="105">
        <v>110</v>
      </c>
      <c r="K231" s="45">
        <v>110</v>
      </c>
      <c r="L231" s="45">
        <v>110</v>
      </c>
      <c r="M231" s="45">
        <v>0</v>
      </c>
      <c r="N231" s="105" t="s">
        <v>552</v>
      </c>
      <c r="O231" s="105" t="s">
        <v>552</v>
      </c>
      <c r="P231" s="105" t="s">
        <v>552</v>
      </c>
      <c r="Q231" s="105"/>
      <c r="R231" s="105" t="s">
        <v>513</v>
      </c>
    </row>
    <row r="232" spans="1:18" s="29" customFormat="1" x14ac:dyDescent="0.2">
      <c r="A232" s="45">
        <v>220</v>
      </c>
      <c r="B232" s="45" t="s">
        <v>505</v>
      </c>
      <c r="C232" s="45" t="s">
        <v>177</v>
      </c>
      <c r="D232" s="45" t="s">
        <v>514</v>
      </c>
      <c r="E232" s="12">
        <v>350</v>
      </c>
      <c r="F232" s="45" t="s">
        <v>515</v>
      </c>
      <c r="G232" s="71">
        <f t="shared" si="6"/>
        <v>-2</v>
      </c>
      <c r="H232" s="45">
        <v>1</v>
      </c>
      <c r="I232" s="45" t="s">
        <v>58</v>
      </c>
      <c r="J232" s="45">
        <v>348</v>
      </c>
      <c r="K232" s="45">
        <v>348</v>
      </c>
      <c r="L232" s="45">
        <v>348</v>
      </c>
      <c r="M232" s="45">
        <v>0</v>
      </c>
      <c r="N232" s="45" t="s">
        <v>516</v>
      </c>
      <c r="O232" s="45" t="s">
        <v>17</v>
      </c>
      <c r="P232" s="45" t="s">
        <v>38</v>
      </c>
      <c r="Q232" s="45"/>
      <c r="R232" s="45">
        <v>0</v>
      </c>
    </row>
    <row r="233" spans="1:18" s="29" customFormat="1" x14ac:dyDescent="0.2">
      <c r="A233" s="45">
        <v>221</v>
      </c>
      <c r="B233" s="45" t="s">
        <v>505</v>
      </c>
      <c r="C233" s="45" t="s">
        <v>74</v>
      </c>
      <c r="D233" s="45" t="s">
        <v>517</v>
      </c>
      <c r="E233" s="12">
        <v>100</v>
      </c>
      <c r="F233" s="45" t="s">
        <v>518</v>
      </c>
      <c r="G233" s="71">
        <v>0</v>
      </c>
      <c r="H233" s="45">
        <v>4</v>
      </c>
      <c r="I233" s="45" t="s">
        <v>58</v>
      </c>
      <c r="J233" s="45" t="s">
        <v>17</v>
      </c>
      <c r="K233" s="45">
        <v>100</v>
      </c>
      <c r="L233" s="45">
        <v>100</v>
      </c>
      <c r="M233" s="45">
        <v>0</v>
      </c>
      <c r="N233" s="45" t="s">
        <v>519</v>
      </c>
      <c r="O233" s="45" t="s">
        <v>17</v>
      </c>
      <c r="P233" s="45" t="s">
        <v>94</v>
      </c>
      <c r="Q233" s="45"/>
      <c r="R233" s="45" t="s">
        <v>520</v>
      </c>
    </row>
    <row r="234" spans="1:18" s="29" customFormat="1" x14ac:dyDescent="0.2">
      <c r="A234" s="45">
        <v>222</v>
      </c>
      <c r="B234" s="45" t="s">
        <v>505</v>
      </c>
      <c r="C234" s="45" t="s">
        <v>62</v>
      </c>
      <c r="D234" s="105" t="s">
        <v>183</v>
      </c>
      <c r="E234" s="12">
        <v>50</v>
      </c>
      <c r="F234" s="105" t="s">
        <v>447</v>
      </c>
      <c r="G234" s="71">
        <f>K234-E234</f>
        <v>0</v>
      </c>
      <c r="H234" s="45">
        <v>1</v>
      </c>
      <c r="I234" s="45" t="s">
        <v>36</v>
      </c>
      <c r="J234" s="45">
        <v>50</v>
      </c>
      <c r="K234" s="45">
        <v>50</v>
      </c>
      <c r="L234" s="45">
        <v>50</v>
      </c>
      <c r="M234" s="45">
        <v>0</v>
      </c>
      <c r="N234" s="45" t="s">
        <v>109</v>
      </c>
      <c r="O234" s="45" t="s">
        <v>17</v>
      </c>
      <c r="P234" s="45" t="s">
        <v>333</v>
      </c>
      <c r="Q234" s="45"/>
      <c r="R234" s="45" t="s">
        <v>17</v>
      </c>
    </row>
    <row r="235" spans="1:18" s="29" customFormat="1" x14ac:dyDescent="0.2">
      <c r="A235" s="45">
        <v>223</v>
      </c>
      <c r="B235" s="45" t="s">
        <v>505</v>
      </c>
      <c r="C235" s="45" t="s">
        <v>106</v>
      </c>
      <c r="D235" s="105" t="s">
        <v>598</v>
      </c>
      <c r="E235" s="12">
        <v>0</v>
      </c>
      <c r="F235" s="105">
        <v>0</v>
      </c>
      <c r="G235" s="71">
        <f>K235-E235</f>
        <v>693</v>
      </c>
      <c r="H235" s="45">
        <v>1</v>
      </c>
      <c r="I235" s="105" t="s">
        <v>555</v>
      </c>
      <c r="J235" s="45">
        <v>699</v>
      </c>
      <c r="K235" s="45">
        <v>693</v>
      </c>
      <c r="L235" s="45">
        <v>693</v>
      </c>
      <c r="M235" s="45">
        <v>0</v>
      </c>
      <c r="N235" s="105" t="s">
        <v>598</v>
      </c>
      <c r="O235" s="45">
        <v>0</v>
      </c>
      <c r="P235" s="105" t="s">
        <v>546</v>
      </c>
      <c r="Q235" s="45"/>
      <c r="R235" s="45">
        <v>0</v>
      </c>
    </row>
    <row r="236" spans="1:18" s="29" customFormat="1" x14ac:dyDescent="0.2">
      <c r="A236" s="45">
        <v>225</v>
      </c>
      <c r="B236" s="45" t="s">
        <v>505</v>
      </c>
      <c r="C236" s="105" t="s">
        <v>132</v>
      </c>
      <c r="D236" s="45" t="s">
        <v>521</v>
      </c>
      <c r="E236" s="12">
        <v>500</v>
      </c>
      <c r="F236" s="105" t="s">
        <v>522</v>
      </c>
      <c r="G236" s="71">
        <f>K236-E236</f>
        <v>-500</v>
      </c>
      <c r="H236" s="45">
        <v>0</v>
      </c>
      <c r="I236" s="45">
        <v>0</v>
      </c>
      <c r="J236" s="45">
        <v>0</v>
      </c>
      <c r="K236" s="45">
        <v>0</v>
      </c>
      <c r="L236" s="45">
        <v>0</v>
      </c>
      <c r="M236" s="45">
        <v>0</v>
      </c>
      <c r="N236" s="45">
        <v>0</v>
      </c>
      <c r="O236" s="45">
        <v>0</v>
      </c>
      <c r="P236" s="45">
        <v>0</v>
      </c>
      <c r="Q236" s="45"/>
      <c r="R236" s="45">
        <v>0</v>
      </c>
    </row>
    <row r="237" spans="1:18" s="29" customFormat="1" x14ac:dyDescent="0.2">
      <c r="A237" s="45">
        <v>226</v>
      </c>
      <c r="B237" s="47" t="s">
        <v>505</v>
      </c>
      <c r="C237" s="47" t="s">
        <v>132</v>
      </c>
      <c r="D237" s="47" t="s">
        <v>503</v>
      </c>
      <c r="E237" s="26">
        <v>0</v>
      </c>
      <c r="F237" s="47" t="s">
        <v>504</v>
      </c>
      <c r="G237" s="71">
        <f>K237-E237</f>
        <v>0</v>
      </c>
      <c r="H237" s="47">
        <v>0</v>
      </c>
      <c r="I237" s="47">
        <v>0</v>
      </c>
      <c r="J237" s="47">
        <v>0</v>
      </c>
      <c r="K237" s="47">
        <v>0</v>
      </c>
      <c r="L237" s="47">
        <v>0</v>
      </c>
      <c r="M237" s="47">
        <v>0</v>
      </c>
      <c r="N237" s="47">
        <v>0</v>
      </c>
      <c r="O237" s="47">
        <v>0</v>
      </c>
      <c r="P237" s="47">
        <v>0</v>
      </c>
      <c r="Q237" s="47"/>
      <c r="R237" s="47">
        <v>0</v>
      </c>
    </row>
    <row r="238" spans="1:18" s="9" customFormat="1" ht="39" customHeight="1" x14ac:dyDescent="0.2">
      <c r="A238" s="145" t="s">
        <v>638</v>
      </c>
      <c r="B238" s="146"/>
      <c r="C238" s="146"/>
      <c r="D238" s="146"/>
      <c r="E238" s="86">
        <f>SUM(E2:E237)</f>
        <v>160665</v>
      </c>
      <c r="F238" s="112">
        <v>0</v>
      </c>
      <c r="G238" s="87">
        <f>K238-E238</f>
        <v>37539.120000000024</v>
      </c>
      <c r="H238" s="113">
        <v>0</v>
      </c>
      <c r="I238" s="113">
        <v>0</v>
      </c>
      <c r="J238" s="114">
        <v>0</v>
      </c>
      <c r="K238" s="111">
        <f>SUM(K2:K237)</f>
        <v>198204.12000000002</v>
      </c>
      <c r="L238" s="111">
        <f>SUM(L2:L237)</f>
        <v>191504.12000000002</v>
      </c>
      <c r="M238" s="111">
        <f>SUM(M2:M237)/2</f>
        <v>0</v>
      </c>
      <c r="N238" s="147">
        <v>0</v>
      </c>
      <c r="O238" s="148"/>
      <c r="P238" s="148"/>
      <c r="Q238" s="148"/>
      <c r="R238" s="149"/>
    </row>
  </sheetData>
  <autoFilter ref="A1:R1"/>
  <mergeCells count="2">
    <mergeCell ref="A238:D238"/>
    <mergeCell ref="N238:R238"/>
  </mergeCells>
  <phoneticPr fontId="14" type="noConversion"/>
  <pageMargins left="0.67" right="0.75" top="0.59" bottom="0.55000000000000004" header="0.51" footer="0.51"/>
  <pageSetup paperSize="9"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J1"/>
    </sheetView>
  </sheetViews>
  <sheetFormatPr defaultColWidth="9" defaultRowHeight="14.25" x14ac:dyDescent="0.2"/>
  <cols>
    <col min="1" max="1" width="6.625" style="2" customWidth="1"/>
    <col min="2" max="2" width="13.125" style="2" customWidth="1"/>
    <col min="3" max="4" width="9" style="2"/>
    <col min="5" max="5" width="15.25" style="2" customWidth="1"/>
    <col min="6" max="6" width="18.375" style="2" customWidth="1"/>
    <col min="7" max="16384" width="9" style="2"/>
  </cols>
  <sheetData>
    <row r="1" spans="1:10" ht="42.95" customHeight="1" x14ac:dyDescent="0.2">
      <c r="A1" s="152" t="s">
        <v>524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ht="42.9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</row>
    <row r="3" spans="1:10" s="1" customFormat="1" x14ac:dyDescent="0.2">
      <c r="A3" s="3" t="s">
        <v>0</v>
      </c>
      <c r="B3" s="3" t="s">
        <v>525</v>
      </c>
      <c r="C3" s="3" t="s">
        <v>526</v>
      </c>
      <c r="D3" s="3" t="s">
        <v>527</v>
      </c>
      <c r="E3" s="3" t="s">
        <v>528</v>
      </c>
      <c r="F3" s="3" t="s">
        <v>5</v>
      </c>
      <c r="G3" s="3" t="s">
        <v>529</v>
      </c>
      <c r="H3" s="3" t="s">
        <v>9</v>
      </c>
      <c r="I3" s="3" t="s">
        <v>530</v>
      </c>
      <c r="J3" s="3" t="s">
        <v>531</v>
      </c>
    </row>
    <row r="4" spans="1:10" x14ac:dyDescent="0.2">
      <c r="A4" s="4">
        <v>1</v>
      </c>
      <c r="B4" s="4" t="s">
        <v>532</v>
      </c>
      <c r="C4" s="4">
        <v>980</v>
      </c>
      <c r="D4" s="4">
        <v>260</v>
      </c>
      <c r="E4" s="4" t="s">
        <v>533</v>
      </c>
      <c r="F4" s="4"/>
      <c r="G4" s="4">
        <f>C4*D4/1000000</f>
        <v>0.25480000000000003</v>
      </c>
      <c r="H4" s="4">
        <v>400</v>
      </c>
      <c r="I4" s="4">
        <v>0</v>
      </c>
      <c r="J4" s="4">
        <f>G4*H4+I4</f>
        <v>101.92000000000002</v>
      </c>
    </row>
    <row r="5" spans="1:10" x14ac:dyDescent="0.2">
      <c r="A5" s="4">
        <v>2</v>
      </c>
      <c r="B5" s="4" t="s">
        <v>205</v>
      </c>
      <c r="C5" s="4">
        <v>880</v>
      </c>
      <c r="D5" s="4">
        <v>145</v>
      </c>
      <c r="E5" s="4" t="s">
        <v>533</v>
      </c>
      <c r="F5" s="4"/>
      <c r="G5" s="4">
        <f t="shared" ref="G5:G11" si="0">C5*D5/1000000</f>
        <v>0.12759999999999999</v>
      </c>
      <c r="H5" s="4">
        <v>400</v>
      </c>
      <c r="I5" s="4">
        <v>0</v>
      </c>
      <c r="J5" s="4">
        <f t="shared" ref="J5:J11" si="1">G5*H5+I5</f>
        <v>51.04</v>
      </c>
    </row>
    <row r="6" spans="1:10" x14ac:dyDescent="0.2">
      <c r="A6" s="4">
        <v>3</v>
      </c>
      <c r="B6" s="4" t="s">
        <v>277</v>
      </c>
      <c r="C6" s="4">
        <v>880</v>
      </c>
      <c r="D6" s="4">
        <v>145</v>
      </c>
      <c r="E6" s="4" t="s">
        <v>533</v>
      </c>
      <c r="F6" s="4"/>
      <c r="G6" s="4">
        <f t="shared" si="0"/>
        <v>0.12759999999999999</v>
      </c>
      <c r="H6" s="4">
        <v>400</v>
      </c>
      <c r="I6" s="4">
        <v>0</v>
      </c>
      <c r="J6" s="4">
        <f t="shared" si="1"/>
        <v>51.04</v>
      </c>
    </row>
    <row r="7" spans="1:10" x14ac:dyDescent="0.2">
      <c r="A7" s="4">
        <v>4</v>
      </c>
      <c r="B7" s="4" t="s">
        <v>290</v>
      </c>
      <c r="C7" s="4">
        <v>880</v>
      </c>
      <c r="D7" s="4">
        <v>140</v>
      </c>
      <c r="E7" s="4" t="s">
        <v>533</v>
      </c>
      <c r="F7" s="4"/>
      <c r="G7" s="4">
        <f t="shared" si="0"/>
        <v>0.1232</v>
      </c>
      <c r="H7" s="4">
        <v>400</v>
      </c>
      <c r="I7" s="4">
        <v>0</v>
      </c>
      <c r="J7" s="4">
        <f t="shared" si="1"/>
        <v>49.28</v>
      </c>
    </row>
    <row r="8" spans="1:10" x14ac:dyDescent="0.2">
      <c r="A8" s="4">
        <v>5</v>
      </c>
      <c r="B8" s="4" t="s">
        <v>323</v>
      </c>
      <c r="C8" s="4">
        <v>800</v>
      </c>
      <c r="D8" s="4">
        <v>130</v>
      </c>
      <c r="E8" s="4" t="s">
        <v>533</v>
      </c>
      <c r="F8" s="4" t="s">
        <v>534</v>
      </c>
      <c r="G8" s="4">
        <f t="shared" si="0"/>
        <v>0.104</v>
      </c>
      <c r="H8" s="4">
        <v>400</v>
      </c>
      <c r="I8" s="4">
        <f>C8*8/1000</f>
        <v>6.4</v>
      </c>
      <c r="J8" s="4">
        <f t="shared" si="1"/>
        <v>48</v>
      </c>
    </row>
    <row r="9" spans="1:10" x14ac:dyDescent="0.2">
      <c r="A9" s="4">
        <v>6</v>
      </c>
      <c r="B9" s="4" t="s">
        <v>467</v>
      </c>
      <c r="C9" s="4">
        <v>720</v>
      </c>
      <c r="D9" s="4">
        <v>160</v>
      </c>
      <c r="E9" s="4" t="s">
        <v>533</v>
      </c>
      <c r="F9" s="4" t="s">
        <v>534</v>
      </c>
      <c r="G9" s="4">
        <f t="shared" si="0"/>
        <v>0.1152</v>
      </c>
      <c r="H9" s="4">
        <v>400</v>
      </c>
      <c r="I9" s="4">
        <f>C9*8/1000</f>
        <v>5.76</v>
      </c>
      <c r="J9" s="4">
        <f t="shared" si="1"/>
        <v>51.839999999999996</v>
      </c>
    </row>
    <row r="10" spans="1:10" x14ac:dyDescent="0.2">
      <c r="A10" s="4">
        <v>7</v>
      </c>
      <c r="B10" s="4" t="s">
        <v>483</v>
      </c>
      <c r="C10" s="4">
        <v>2670</v>
      </c>
      <c r="D10" s="4">
        <v>265</v>
      </c>
      <c r="E10" s="5" t="s">
        <v>535</v>
      </c>
      <c r="F10" s="4" t="s">
        <v>536</v>
      </c>
      <c r="G10" s="4">
        <f t="shared" si="0"/>
        <v>0.70755000000000001</v>
      </c>
      <c r="H10" s="4">
        <v>400</v>
      </c>
      <c r="I10" s="4">
        <f>C10*16/1000</f>
        <v>42.72</v>
      </c>
      <c r="J10" s="4">
        <f t="shared" si="1"/>
        <v>325.74</v>
      </c>
    </row>
    <row r="11" spans="1:10" x14ac:dyDescent="0.2">
      <c r="A11" s="4">
        <v>8</v>
      </c>
      <c r="B11" s="4" t="s">
        <v>424</v>
      </c>
      <c r="C11" s="4">
        <v>1870</v>
      </c>
      <c r="D11" s="4">
        <v>170</v>
      </c>
      <c r="E11" s="6" t="s">
        <v>535</v>
      </c>
      <c r="F11" s="5" t="s">
        <v>537</v>
      </c>
      <c r="G11" s="4">
        <f t="shared" si="0"/>
        <v>0.31790000000000002</v>
      </c>
      <c r="H11" s="4">
        <v>400</v>
      </c>
      <c r="I11" s="4">
        <f>C11*15/1000</f>
        <v>28.05</v>
      </c>
      <c r="J11" s="4">
        <f t="shared" si="1"/>
        <v>155.21</v>
      </c>
    </row>
    <row r="12" spans="1:10" s="1" customFormat="1" ht="20.100000000000001" customHeight="1" x14ac:dyDescent="0.2">
      <c r="A12" s="154" t="s">
        <v>538</v>
      </c>
      <c r="B12" s="154"/>
      <c r="C12" s="154"/>
      <c r="D12" s="154"/>
      <c r="E12" s="154"/>
      <c r="F12" s="154"/>
      <c r="G12" s="154"/>
      <c r="H12" s="154"/>
      <c r="I12" s="154"/>
      <c r="J12" s="154"/>
    </row>
    <row r="13" spans="1:10" ht="28.5" x14ac:dyDescent="0.2">
      <c r="A13" s="4">
        <v>9</v>
      </c>
      <c r="B13" s="4" t="s">
        <v>424</v>
      </c>
      <c r="C13" s="4">
        <v>1870</v>
      </c>
      <c r="D13" s="4">
        <v>60</v>
      </c>
      <c r="E13" s="7" t="s">
        <v>539</v>
      </c>
      <c r="F13" s="4" t="s">
        <v>536</v>
      </c>
      <c r="G13" s="4">
        <v>1.87</v>
      </c>
      <c r="H13" s="4">
        <v>250</v>
      </c>
      <c r="I13" s="4"/>
      <c r="J13" s="4">
        <f>G13*70</f>
        <v>130.9</v>
      </c>
    </row>
    <row r="14" spans="1:10" ht="28.5" x14ac:dyDescent="0.2">
      <c r="A14" s="4">
        <v>10</v>
      </c>
      <c r="B14" s="4" t="s">
        <v>467</v>
      </c>
      <c r="C14" s="4">
        <v>1000</v>
      </c>
      <c r="D14" s="4">
        <v>900</v>
      </c>
      <c r="E14" s="7" t="s">
        <v>540</v>
      </c>
      <c r="F14" s="7" t="s">
        <v>541</v>
      </c>
      <c r="G14" s="4">
        <v>1.9</v>
      </c>
      <c r="H14" s="155">
        <f>(0.06+0.05+0.05)*250+30</f>
        <v>70</v>
      </c>
      <c r="I14" s="156"/>
      <c r="J14" s="4">
        <f>G14*70</f>
        <v>133</v>
      </c>
    </row>
    <row r="15" spans="1:10" s="1" customFormat="1" ht="21" customHeight="1" x14ac:dyDescent="0.2">
      <c r="A15" s="154" t="s">
        <v>542</v>
      </c>
      <c r="B15" s="154"/>
      <c r="C15" s="154"/>
      <c r="D15" s="154"/>
      <c r="E15" s="154"/>
      <c r="F15" s="154"/>
      <c r="G15" s="154"/>
      <c r="H15" s="154"/>
      <c r="I15" s="154"/>
      <c r="J15" s="154"/>
    </row>
    <row r="16" spans="1:10" ht="24" customHeight="1" x14ac:dyDescent="0.2">
      <c r="A16" s="4">
        <v>11</v>
      </c>
      <c r="B16" s="4" t="s">
        <v>205</v>
      </c>
      <c r="C16" s="4">
        <v>2470</v>
      </c>
      <c r="D16" s="4">
        <v>155</v>
      </c>
      <c r="E16" s="4" t="s">
        <v>543</v>
      </c>
      <c r="F16" s="150" t="s">
        <v>544</v>
      </c>
      <c r="G16" s="4">
        <f>C16*D16/1000000</f>
        <v>0.38285000000000002</v>
      </c>
      <c r="H16" s="4">
        <v>250</v>
      </c>
      <c r="I16" s="4">
        <f>C16*8/1000</f>
        <v>19.760000000000002</v>
      </c>
      <c r="J16" s="4">
        <f>I16+G16*H16</f>
        <v>115.47250000000001</v>
      </c>
    </row>
    <row r="17" spans="1:10" ht="21.95" customHeight="1" x14ac:dyDescent="0.2">
      <c r="A17" s="4">
        <v>12</v>
      </c>
      <c r="B17" s="4" t="s">
        <v>277</v>
      </c>
      <c r="C17" s="4">
        <v>1570</v>
      </c>
      <c r="D17" s="4">
        <v>125</v>
      </c>
      <c r="E17" s="4" t="s">
        <v>543</v>
      </c>
      <c r="F17" s="151"/>
      <c r="G17" s="4">
        <f>C17*D17/1000000</f>
        <v>0.19625000000000001</v>
      </c>
      <c r="H17" s="4">
        <v>250</v>
      </c>
      <c r="I17" s="4">
        <f>C17*8/1000</f>
        <v>12.56</v>
      </c>
      <c r="J17" s="4">
        <f>I17+G17*H17</f>
        <v>61.622500000000002</v>
      </c>
    </row>
    <row r="18" spans="1:10" ht="24.95" customHeight="1" x14ac:dyDescent="0.2">
      <c r="A18" s="4">
        <v>13</v>
      </c>
      <c r="B18" s="4" t="s">
        <v>290</v>
      </c>
      <c r="C18" s="4">
        <v>1570</v>
      </c>
      <c r="D18" s="4">
        <v>750</v>
      </c>
      <c r="E18" s="4" t="s">
        <v>543</v>
      </c>
      <c r="F18" s="151"/>
      <c r="G18" s="4">
        <f>C18*D18/1000000</f>
        <v>1.1775</v>
      </c>
      <c r="H18" s="4">
        <v>250</v>
      </c>
      <c r="I18" s="4">
        <f>C18*8/1000</f>
        <v>12.56</v>
      </c>
      <c r="J18" s="4">
        <f>I18+G18*H18</f>
        <v>306.935</v>
      </c>
    </row>
    <row r="20" spans="1:10" x14ac:dyDescent="0.2">
      <c r="J20" s="2">
        <f>SUM(J4:J11,J13:J14,J16:J18)</f>
        <v>1581.9999999999998</v>
      </c>
    </row>
  </sheetData>
  <mergeCells count="8">
    <mergeCell ref="F16:F18"/>
    <mergeCell ref="A1:J1"/>
    <mergeCell ref="A2:J2"/>
    <mergeCell ref="A12:F12"/>
    <mergeCell ref="G12:J12"/>
    <mergeCell ref="H14:I14"/>
    <mergeCell ref="A15:F15"/>
    <mergeCell ref="G15:J1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分析统计</vt:lpstr>
      <vt:lpstr>交房版预算决算表20161216</vt:lpstr>
      <vt:lpstr>门槛石尺寸及支出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雷立岗</cp:lastModifiedBy>
  <cp:revision>1</cp:revision>
  <dcterms:created xsi:type="dcterms:W3CDTF">2015-06-05T18:19:00Z</dcterms:created>
  <dcterms:modified xsi:type="dcterms:W3CDTF">2016-12-16T15:32:36Z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