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D7B3928A-441A-4BE4-8F14-BE2D525BDA0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E4FD91_ACAB_482F_921F_96DA2DEDC1A5_.wvu.FilterData" localSheetId="5" hidden="1">Ágora!$B$2:$AD$16</definedName>
    <definedName name="Z_00E4FD91_ACAB_482F_921F_96DA2DEDC1A5_.wvu.FilterData" localSheetId="2" hidden="1">BTG!$B$2:$AI$898</definedName>
    <definedName name="Z_00E4FD91_ACAB_482F_921F_96DA2DEDC1A5_.wvu.FilterData" localSheetId="3" hidden="1">Guide!$B$2:$BQ$395</definedName>
    <definedName name="Z_00E4FD91_ACAB_482F_921F_96DA2DEDC1A5_.wvu.FilterData" localSheetId="4" hidden="1">XP!$B$2:$AB$14</definedName>
    <definedName name="Z_01814518_606B_492E_9BEA_6A0122B5853B_.wvu.FilterData" localSheetId="2" hidden="1">BTG!$A$2:$AR$894</definedName>
    <definedName name="Z_01814518_606B_492E_9BEA_6A0122B5853B_.wvu.FilterData" localSheetId="4" hidden="1">XP!$A$2:$AB$12</definedName>
    <definedName name="Z_01F02858_AA6A_4917_8209_C42A7DFBF901_.wvu.FilterData" localSheetId="5" hidden="1">Ágora!$F$2:$M$26</definedName>
    <definedName name="Z_01F02858_AA6A_4917_8209_C42A7DFBF901_.wvu.FilterData" localSheetId="2" hidden="1">BTG!$F$2:$M$903</definedName>
    <definedName name="Z_01F02858_AA6A_4917_8209_C42A7DFBF901_.wvu.FilterData" localSheetId="4" hidden="1">XP!$F$2:$M$19</definedName>
    <definedName name="Z_051706F9_4DD5_4436_8F8A_19432BEDE7DC_.wvu.FilterData" localSheetId="2" hidden="1">BTG!$AD$2:$AD$903</definedName>
    <definedName name="Z_051706F9_4DD5_4436_8F8A_19432BEDE7DC_.wvu.FilterData" localSheetId="3" hidden="1">Guide!$K$2:$K$403</definedName>
    <definedName name="Z_07407072_B4B6_4336_98DB_CBDC1EFA3298_.wvu.FilterData" localSheetId="2" hidden="1">BTG!$A$1:$AN$898</definedName>
    <definedName name="Z_07407072_B4B6_4336_98DB_CBDC1EFA3298_.wvu.FilterData" localSheetId="4" hidden="1">XP!$A$1:$AB$14</definedName>
    <definedName name="Z_09C816AC_8A3A_4364_9442_54F95C2FD824_.wvu.FilterData" localSheetId="2" hidden="1">BTG!$A$1:$AS$894</definedName>
    <definedName name="Z_09C816AC_8A3A_4364_9442_54F95C2FD824_.wvu.FilterData" localSheetId="4" hidden="1">XP!$A$1:$AB$12</definedName>
    <definedName name="Z_0ABCB85A_CA7F_4C92_9E03_21E75EC99A34_.wvu.FilterData" localSheetId="2" hidden="1">BTG!$A$1:$AQ$903</definedName>
    <definedName name="Z_0ABCB85A_CA7F_4C92_9E03_21E75EC99A34_.wvu.FilterData" localSheetId="4" hidden="1">XP!$A$1:$AB$19</definedName>
    <definedName name="Z_0CF03CFD_3E8E_4B1E_8A2A_BAD5F1B9451B_.wvu.FilterData" localSheetId="2" hidden="1">BTG!$A$1:$AR$894</definedName>
    <definedName name="Z_0CF03CFD_3E8E_4B1E_8A2A_BAD5F1B9451B_.wvu.FilterData" localSheetId="4" hidden="1">XP!$A$1:$AB$12</definedName>
    <definedName name="Z_0E31D3F0_A661_4EA0_8340_351D4AC5DA66_.wvu.FilterData" localSheetId="2" hidden="1">BTG!$A$1:$AO$902</definedName>
    <definedName name="Z_0E31D3F0_A661_4EA0_8340_351D4AC5DA66_.wvu.FilterData" localSheetId="4" hidden="1">XP!$A$1:$AB$18</definedName>
    <definedName name="Z_0F134D7B_84C1_4CC4_A3C7_88BA5A03EA39_.wvu.FilterData" localSheetId="5" hidden="1">Ágora!$B$2:$AF$16</definedName>
    <definedName name="Z_0F134D7B_84C1_4CC4_A3C7_88BA5A03EA39_.wvu.FilterData" localSheetId="2" hidden="1">BTG!$B$2:$AK$898</definedName>
    <definedName name="Z_0F134D7B_84C1_4CC4_A3C7_88BA5A03EA39_.wvu.FilterData" localSheetId="3" hidden="1">Guide!$K$2:$K$403</definedName>
    <definedName name="Z_0F134D7B_84C1_4CC4_A3C7_88BA5A03EA39_.wvu.FilterData" localSheetId="4" hidden="1">XP!$B$2:$AB$14</definedName>
    <definedName name="Z_0F9623C2_7EB0_48B0_A28E_6889886F1555_.wvu.FilterData" localSheetId="2" hidden="1">BTG!$A$1:$AR$894</definedName>
    <definedName name="Z_0F9623C2_7EB0_48B0_A28E_6889886F1555_.wvu.FilterData" localSheetId="4" hidden="1">XP!$A$1:$AB$12</definedName>
    <definedName name="Z_0FEE0488_0386_497E_BBDD_EDB7D4ED82FB_.wvu.FilterData" localSheetId="2" hidden="1">BTG!$A$2:$AS$894</definedName>
    <definedName name="Z_0FEE0488_0386_497E_BBDD_EDB7D4ED82FB_.wvu.FilterData" localSheetId="4" hidden="1">XP!$A$2:$AB$12</definedName>
    <definedName name="Z_114C31AC_7C4A_40C8_949D_2B8398F381FB_.wvu.FilterData" localSheetId="2" hidden="1">BTG!$A$1:$AR$894</definedName>
    <definedName name="Z_114C31AC_7C4A_40C8_949D_2B8398F381FB_.wvu.FilterData" localSheetId="4" hidden="1">XP!$A$1:$AB$12</definedName>
    <definedName name="Z_1260E782_40F3_4CDF_98BE_FD8B7BAE35C2_.wvu.FilterData" localSheetId="2" hidden="1">BTG!$A$1:$AP$894</definedName>
    <definedName name="Z_1260E782_40F3_4CDF_98BE_FD8B7BAE35C2_.wvu.FilterData" localSheetId="4" hidden="1">XP!$A$1:$AB$12</definedName>
    <definedName name="Z_12771FF2_9EF3_4CD6_ADA4_7E27D0C906BF_.wvu.FilterData" localSheetId="2" hidden="1">BTG!$A$1:$AN$898</definedName>
    <definedName name="Z_12771FF2_9EF3_4CD6_ADA4_7E27D0C906BF_.wvu.FilterData" localSheetId="3" hidden="1">Guide!$B$2:$BQ$395</definedName>
    <definedName name="Z_12771FF2_9EF3_4CD6_ADA4_7E27D0C906BF_.wvu.FilterData" localSheetId="4" hidden="1">XP!$A$1:$AB$14</definedName>
    <definedName name="Z_1319B3B2_DB63_485D_B274_27C06C2755FE_.wvu.FilterData" localSheetId="5" hidden="1">Ágora!$D$2:$F$26</definedName>
    <definedName name="Z_1319B3B2_DB63_485D_B274_27C06C2755FE_.wvu.FilterData" localSheetId="2" hidden="1">BTG!$D$2:$F$903</definedName>
    <definedName name="Z_1319B3B2_DB63_485D_B274_27C06C2755FE_.wvu.FilterData" localSheetId="4" hidden="1">XP!$D$2:$F$19</definedName>
    <definedName name="Z_19577F5F_B132_4FD6_8818_EF0BEFA13C17_.wvu.FilterData" localSheetId="2" hidden="1">BTG!$A$1:$AS$894</definedName>
    <definedName name="Z_19577F5F_B132_4FD6_8818_EF0BEFA13C17_.wvu.FilterData" localSheetId="4" hidden="1">XP!$A$1:$AB$12</definedName>
    <definedName name="Z_1BBF4ED5_2ACE_4E56_A5DC_1B68AE1FB835_.wvu.FilterData" localSheetId="2" hidden="1">BTG!$A$2:$AT$894</definedName>
    <definedName name="Z_1BBF4ED5_2ACE_4E56_A5DC_1B68AE1FB835_.wvu.FilterData" localSheetId="4" hidden="1">XP!$A$2:$AB$12</definedName>
    <definedName name="Z_1C364D01_B1BB_45D4_9E5C_EBB6F21EA018_.wvu.FilterData" localSheetId="5" hidden="1">Ágora!$B$2:$AG$15</definedName>
    <definedName name="Z_1C364D01_B1BB_45D4_9E5C_EBB6F21EA018_.wvu.FilterData" localSheetId="2" hidden="1">BTG!$B$2:$AL$898</definedName>
    <definedName name="Z_1C364D01_B1BB_45D4_9E5C_EBB6F21EA018_.wvu.FilterData" localSheetId="4" hidden="1">XP!$B$2:$AB$14</definedName>
    <definedName name="Z_1CAA002F_F668_4CCD_B419_72374A2CA338_.wvu.FilterData" localSheetId="2" hidden="1">BTG!$A$1:$AQ$894</definedName>
    <definedName name="Z_1CAA002F_F668_4CCD_B419_72374A2CA338_.wvu.FilterData" localSheetId="4" hidden="1">XP!$A$1:$AB$12</definedName>
    <definedName name="Z_1D37EA08_AC6B_43A7_AA3C_6D135E565B61_.wvu.FilterData" localSheetId="2" hidden="1">BTG!$A$1:$AS$894</definedName>
    <definedName name="Z_1D37EA08_AC6B_43A7_AA3C_6D135E565B61_.wvu.FilterData" localSheetId="4" hidden="1">XP!$A$1:$AB$12</definedName>
    <definedName name="Z_1DEE5E18_A246_48AD_82ED_895D1453E025_.wvu.FilterData" localSheetId="5" hidden="1">Ágora!$B$2:$AF$26</definedName>
    <definedName name="Z_1DEE5E18_A246_48AD_82ED_895D1453E025_.wvu.FilterData" localSheetId="2" hidden="1">BTG!$B$2:$AK$903</definedName>
    <definedName name="Z_1DEE5E18_A246_48AD_82ED_895D1453E025_.wvu.FilterData" localSheetId="4" hidden="1">XP!$B$2:$AB$19</definedName>
    <definedName name="Z_1E6627F9_6C52_4D54_AA85_D5DADC547AF8_.wvu.FilterData" localSheetId="5" hidden="1">Ágora!$B$2:$AG$26</definedName>
    <definedName name="Z_1E6627F9_6C52_4D54_AA85_D5DADC547AF8_.wvu.FilterData" localSheetId="2" hidden="1">BTG!$B$2:$AL$903</definedName>
    <definedName name="Z_1E6627F9_6C52_4D54_AA85_D5DADC547AF8_.wvu.FilterData" localSheetId="4" hidden="1">XP!$B$2:$AB$19</definedName>
    <definedName name="Z_1ECEDF31_E006_487A_94B7_5E0158561D29_.wvu.FilterData" localSheetId="2" hidden="1">BTG!$A$1:$AN$898</definedName>
    <definedName name="Z_1ECEDF31_E006_487A_94B7_5E0158561D29_.wvu.FilterData" localSheetId="4" hidden="1">XP!$A$1:$AB$14</definedName>
    <definedName name="Z_1F6F24EB_5C23_4B7B_B219_A4F9AB9903D3_.wvu.FilterData" localSheetId="5" hidden="1">Ágora!$F$2:$F$26</definedName>
    <definedName name="Z_1F6F24EB_5C23_4B7B_B219_A4F9AB9903D3_.wvu.FilterData" localSheetId="2" hidden="1">BTG!$F$2:$F$903</definedName>
    <definedName name="Z_1F6F24EB_5C23_4B7B_B219_A4F9AB9903D3_.wvu.FilterData" localSheetId="3" hidden="1">Guide!$A$1:$CA$395</definedName>
    <definedName name="Z_1F6F24EB_5C23_4B7B_B219_A4F9AB9903D3_.wvu.FilterData" localSheetId="4" hidden="1">XP!$F$2:$F$19</definedName>
    <definedName name="Z_22A08017_D08E_4F6B_93C5_14C527828DEE_.wvu.FilterData" localSheetId="5" hidden="1">Ágora!$B$2:$AG$15</definedName>
    <definedName name="Z_22A08017_D08E_4F6B_93C5_14C527828DEE_.wvu.FilterData" localSheetId="2" hidden="1">BTG!$B$2:$AL$898</definedName>
    <definedName name="Z_22A08017_D08E_4F6B_93C5_14C527828DEE_.wvu.FilterData" localSheetId="4" hidden="1">XP!$B$2:$AB$14</definedName>
    <definedName name="Z_25817F9C_7E46_4E02_AF9A_6F9C2C128D8E_.wvu.FilterData" localSheetId="2" hidden="1">BTG!$A$1:$AR$894</definedName>
    <definedName name="Z_25817F9C_7E46_4E02_AF9A_6F9C2C128D8E_.wvu.FilterData" localSheetId="4" hidden="1">XP!$A$1:$AB$12</definedName>
    <definedName name="Z_28249234_CAF8_4F13_8933_1A5256F44A1F_.wvu.FilterData" localSheetId="5" hidden="1">Ágora!$B$2:$AF$16</definedName>
    <definedName name="Z_28249234_CAF8_4F13_8933_1A5256F44A1F_.wvu.FilterData" localSheetId="2" hidden="1">BTG!$B$2:$AK$898</definedName>
    <definedName name="Z_28249234_CAF8_4F13_8933_1A5256F44A1F_.wvu.FilterData" localSheetId="3" hidden="1">Guide!$K$2:$K$403</definedName>
    <definedName name="Z_28249234_CAF8_4F13_8933_1A5256F44A1F_.wvu.FilterData" localSheetId="4" hidden="1">XP!$B$2:$AB$14</definedName>
    <definedName name="Z_29989B51_C3AF_47DC_B18D_7E9174C5E0AD_.wvu.FilterData" localSheetId="5" hidden="1">Ágora!$B$2:$AF$16</definedName>
    <definedName name="Z_29989B51_C3AF_47DC_B18D_7E9174C5E0AD_.wvu.FilterData" localSheetId="2" hidden="1">BTG!$B$2:$AK$898</definedName>
    <definedName name="Z_29989B51_C3AF_47DC_B18D_7E9174C5E0AD_.wvu.FilterData" localSheetId="4" hidden="1">XP!$B$2:$AB$14</definedName>
    <definedName name="Z_29CC34B3_008D_49C2_9BFE_AE65C5554AEA_.wvu.FilterData" localSheetId="2" hidden="1">BTG!$A$2:$AT$894</definedName>
    <definedName name="Z_29CC34B3_008D_49C2_9BFE_AE65C5554AEA_.wvu.FilterData" localSheetId="4" hidden="1">XP!$A$2:$AB$12</definedName>
    <definedName name="Z_2CD43362_E317_4B7F_BAD7_A2CD9ED5CD43_.wvu.FilterData" localSheetId="2" hidden="1">BTG!$A$1:$AR$894</definedName>
    <definedName name="Z_2CD43362_E317_4B7F_BAD7_A2CD9ED5CD43_.wvu.FilterData" localSheetId="4" hidden="1">XP!$A$1:$AB$12</definedName>
    <definedName name="Z_2F6E860B_8D6E_4814_A96D_52A60C9EAD44_.wvu.FilterData" localSheetId="2" hidden="1">BTG!$A$1:$AO$903</definedName>
    <definedName name="Z_2F6E860B_8D6E_4814_A96D_52A60C9EAD44_.wvu.FilterData" localSheetId="4" hidden="1">XP!$A$1:$AB$19</definedName>
    <definedName name="Z_318A5C2F_FAE1_4438_B6A0_FB0034CC082D_.wvu.FilterData" localSheetId="5" hidden="1">Ágora!$D$2:$AF$26</definedName>
    <definedName name="Z_318A5C2F_FAE1_4438_B6A0_FB0034CC082D_.wvu.FilterData" localSheetId="2" hidden="1">BTG!$D$2:$AK$903</definedName>
    <definedName name="Z_318A5C2F_FAE1_4438_B6A0_FB0034CC082D_.wvu.FilterData" localSheetId="3" hidden="1">Guide!$A$1:$CC$395</definedName>
    <definedName name="Z_318A5C2F_FAE1_4438_B6A0_FB0034CC082D_.wvu.FilterData" localSheetId="4" hidden="1">XP!$D$2:$AB$19</definedName>
    <definedName name="Z_33BE4860_8565_4F00_9F3D_C9648563ABC4_.wvu.FilterData" localSheetId="5" hidden="1">Ágora!$K$2:$L$26</definedName>
    <definedName name="Z_33BE4860_8565_4F00_9F3D_C9648563ABC4_.wvu.FilterData" localSheetId="2" hidden="1">BTG!$K$2:$L$903</definedName>
    <definedName name="Z_33BE4860_8565_4F00_9F3D_C9648563ABC4_.wvu.FilterData" localSheetId="1" hidden="1">'Clientes Novos'!$A$1:$I$1</definedName>
    <definedName name="Z_33BE4860_8565_4F00_9F3D_C9648563ABC4_.wvu.FilterData" localSheetId="6" hidden="1">Genial!$A$2:$CC$31</definedName>
    <definedName name="Z_33BE4860_8565_4F00_9F3D_C9648563ABC4_.wvu.FilterData" localSheetId="3" hidden="1">Guide!$K$2:$P$241</definedName>
    <definedName name="Z_33BE4860_8565_4F00_9F3D_C9648563ABC4_.wvu.FilterData" localSheetId="4" hidden="1">XP!$K$2:$L$19</definedName>
    <definedName name="Z_33BE4860_8565_4F00_9F3D_C9648563ABC4_.wvu.FilterData" localSheetId="11" hidden="1">'XP Arquivo'!$C$1:$BS$543</definedName>
    <definedName name="Z_33EFFAD0_78E0_42E9_950B_ECEE8A83E0D1_.wvu.FilterData" localSheetId="2" hidden="1">BTG!$A$2:$AS$894</definedName>
    <definedName name="Z_33EFFAD0_78E0_42E9_950B_ECEE8A83E0D1_.wvu.FilterData" localSheetId="4" hidden="1">XP!$A$2:$AB$12</definedName>
    <definedName name="Z_341CB9B0_E86B_47B8_846A_811258DBE458_.wvu.FilterData" localSheetId="5" hidden="1">Ágora!$B$2:$AF$26</definedName>
    <definedName name="Z_341CB9B0_E86B_47B8_846A_811258DBE458_.wvu.FilterData" localSheetId="2" hidden="1">BTG!$B$2:$AK$903</definedName>
    <definedName name="Z_341CB9B0_E86B_47B8_846A_811258DBE458_.wvu.FilterData" localSheetId="3" hidden="1">Guide!$A$1:$BZ$395</definedName>
    <definedName name="Z_341CB9B0_E86B_47B8_846A_811258DBE458_.wvu.FilterData" localSheetId="4" hidden="1">XP!$B$2:$AB$19</definedName>
    <definedName name="Z_359338A8_203C_48E7_A415_83B38DF208ED_.wvu.FilterData" localSheetId="2" hidden="1">BTG!$A$2:$AS$894</definedName>
    <definedName name="Z_359338A8_203C_48E7_A415_83B38DF208ED_.wvu.FilterData" localSheetId="4" hidden="1">XP!$A$2:$AB$12</definedName>
    <definedName name="Z_38100D54_20AB_4C59_98DC_84F582719FCF_.wvu.FilterData" localSheetId="2" hidden="1">BTG!$A$1:$AR$894</definedName>
    <definedName name="Z_38100D54_20AB_4C59_98DC_84F582719FCF_.wvu.FilterData" localSheetId="4" hidden="1">XP!$A$1:$AB$12</definedName>
    <definedName name="Z_3B35A195_5D3C_4F57_91EA_9F67C696A29D_.wvu.FilterData" localSheetId="2" hidden="1">BTG!$A$1:$AR$894</definedName>
    <definedName name="Z_3B35A195_5D3C_4F57_91EA_9F67C696A29D_.wvu.FilterData" localSheetId="4" hidden="1">XP!$A$1:$AB$12</definedName>
    <definedName name="Z_3CB49397_066F_4A6C_971C_74556FF4BEE6_.wvu.FilterData" localSheetId="2" hidden="1">BTG!$A$2:$AS$894</definedName>
    <definedName name="Z_3CB49397_066F_4A6C_971C_74556FF4BEE6_.wvu.FilterData" localSheetId="4" hidden="1">XP!$A$2:$AB$12</definedName>
    <definedName name="Z_3DA2C198_4B80_4CA4_A53D_E71FA3BB5B65_.wvu.FilterData" localSheetId="5" hidden="1">Ágora!$K$2:$K$26</definedName>
    <definedName name="Z_3DA2C198_4B80_4CA4_A53D_E71FA3BB5B65_.wvu.FilterData" localSheetId="2" hidden="1">BTG!$K$2:$K$903</definedName>
    <definedName name="Z_3DA2C198_4B80_4CA4_A53D_E71FA3BB5B65_.wvu.FilterData" localSheetId="3" hidden="1">Guide!$B$2:$P$403</definedName>
    <definedName name="Z_3DA2C198_4B80_4CA4_A53D_E71FA3BB5B65_.wvu.FilterData" localSheetId="4" hidden="1">XP!$K$2:$K$19</definedName>
    <definedName name="Z_41BF034A_F429_4C12_B2B1_3CE985DE355C_.wvu.FilterData" localSheetId="2" hidden="1">BTG!$A$1:$AP$903</definedName>
    <definedName name="Z_41BF034A_F429_4C12_B2B1_3CE985DE355C_.wvu.FilterData" localSheetId="4" hidden="1">XP!$A$1:$AB$19</definedName>
    <definedName name="Z_4254A511_A4C8_4440_8328_21514BD23C34_.wvu.FilterData" localSheetId="2" hidden="1">BTG!$A$1:$AQ$894</definedName>
    <definedName name="Z_4254A511_A4C8_4440_8328_21514BD23C34_.wvu.FilterData" localSheetId="4" hidden="1">XP!$A$1:$AB$12</definedName>
    <definedName name="Z_43339F03_B4D5_434B_96B6_BE555C9F73B6_.wvu.FilterData" localSheetId="5" hidden="1">Ágora!$F$2:$F$26</definedName>
    <definedName name="Z_43339F03_B4D5_434B_96B6_BE555C9F73B6_.wvu.FilterData" localSheetId="2" hidden="1">BTG!$F$2:$F$903</definedName>
    <definedName name="Z_43339F03_B4D5_434B_96B6_BE555C9F73B6_.wvu.FilterData" localSheetId="4" hidden="1">XP!$F$2:$F$19</definedName>
    <definedName name="Z_4576DBFA_7F82_49B7_AF86_4011CB582152_.wvu.FilterData" localSheetId="2" hidden="1">BTG!$A$1:$AN$898</definedName>
    <definedName name="Z_4576DBFA_7F82_49B7_AF86_4011CB582152_.wvu.FilterData" localSheetId="4" hidden="1">XP!$A$1:$AB$14</definedName>
    <definedName name="Z_4773EBE2_8FBE_4BD6_84FD_391C3250F7B9_.wvu.FilterData" localSheetId="2" hidden="1">BTG!$A$1:$AQ$894</definedName>
    <definedName name="Z_4773EBE2_8FBE_4BD6_84FD_391C3250F7B9_.wvu.FilterData" localSheetId="4" hidden="1">XP!$A$1:$AB$12</definedName>
    <definedName name="Z_48B77492_8B20_46DB_9917_26FC2BCBC1A1_.wvu.FilterData" localSheetId="5" hidden="1">Ágora!$B$2:$AD$16</definedName>
    <definedName name="Z_48B77492_8B20_46DB_9917_26FC2BCBC1A1_.wvu.FilterData" localSheetId="2" hidden="1">BTG!$B$2:$AI$898</definedName>
    <definedName name="Z_48B77492_8B20_46DB_9917_26FC2BCBC1A1_.wvu.FilterData" localSheetId="3" hidden="1">Guide!$K$2:$K$403</definedName>
    <definedName name="Z_48B77492_8B20_46DB_9917_26FC2BCBC1A1_.wvu.FilterData" localSheetId="4" hidden="1">XP!$B$2:$AB$14</definedName>
    <definedName name="Z_4A2B5666_9C7A_4922_9E68_366D7156C260_.wvu.FilterData" localSheetId="2" hidden="1">BTG!$A$2:$AT$894</definedName>
    <definedName name="Z_4A2B5666_9C7A_4922_9E68_366D7156C260_.wvu.FilterData" localSheetId="4" hidden="1">XP!$A$2:$AB$12</definedName>
    <definedName name="Z_4C3BF848_3C9C_4BEE_9404_A2DDFC3B707D_.wvu.FilterData" localSheetId="2" hidden="1">BTG!$A$1:$AO$898</definedName>
    <definedName name="Z_4C3BF848_3C9C_4BEE_9404_A2DDFC3B707D_.wvu.FilterData" localSheetId="4" hidden="1">XP!$A$1:$AB$14</definedName>
    <definedName name="Z_4DA02802_9A03_4104_A65D_3744954C3206_.wvu.FilterData" localSheetId="2" hidden="1">BTG!$A$2:$AT$894</definedName>
    <definedName name="Z_4DA02802_9A03_4104_A65D_3744954C3206_.wvu.FilterData" localSheetId="4" hidden="1">XP!$A$2:$AB$12</definedName>
    <definedName name="Z_4DA7483D_5422_4037_B375_937203E02DA9_.wvu.FilterData" localSheetId="2" hidden="1">BTG!$A$1:$AR$894</definedName>
    <definedName name="Z_4DA7483D_5422_4037_B375_937203E02DA9_.wvu.FilterData" localSheetId="4" hidden="1">XP!$A$1:$AB$12</definedName>
    <definedName name="Z_4DFB560F_BDCB_4BD8_8621_6D55C67E9568_.wvu.FilterData" localSheetId="5" hidden="1">Ágora!$B$2:$AF$16</definedName>
    <definedName name="Z_4DFB560F_BDCB_4BD8_8621_6D55C67E9568_.wvu.FilterData" localSheetId="2" hidden="1">BTG!$B$2:$AK$898</definedName>
    <definedName name="Z_4DFB560F_BDCB_4BD8_8621_6D55C67E9568_.wvu.FilterData" localSheetId="4" hidden="1">XP!$B$2:$AB$14</definedName>
    <definedName name="Z_4E5BEFAB_07E6_4672_BD47_3CC6D0041DA7_.wvu.FilterData" localSheetId="5" hidden="1">Ágora!$B$2:$AG$15</definedName>
    <definedName name="Z_4E5BEFAB_07E6_4672_BD47_3CC6D0041DA7_.wvu.FilterData" localSheetId="2" hidden="1">BTG!$B$2:$AL$898</definedName>
    <definedName name="Z_4E5BEFAB_07E6_4672_BD47_3CC6D0041DA7_.wvu.FilterData" localSheetId="4" hidden="1">XP!$B$2:$AB$14</definedName>
    <definedName name="Z_4E85789F_8947_4779_82EA_E5EEAA02EAFD_.wvu.FilterData" localSheetId="5" hidden="1">Ágora!$AG$2:$AG$26</definedName>
    <definedName name="Z_4E85789F_8947_4779_82EA_E5EEAA02EAFD_.wvu.FilterData" localSheetId="2" hidden="1">BTG!$AL$2:$AL$903</definedName>
    <definedName name="Z_510C3A02_A04A_42EA_BA7C_D268760E9611_.wvu.FilterData" localSheetId="2" hidden="1">BTG!$AE$2:$AE$903</definedName>
    <definedName name="Z_510C3A02_A04A_42EA_BA7C_D268760E9611_.wvu.FilterData" localSheetId="3" hidden="1">Guide!$K$2:$K$403</definedName>
    <definedName name="Z_5126695F_E510_4E55_80CB_60CBE927875C_.wvu.FilterData" localSheetId="5" hidden="1">Ágora!$D$2:$F$26</definedName>
    <definedName name="Z_5126695F_E510_4E55_80CB_60CBE927875C_.wvu.FilterData" localSheetId="2" hidden="1">BTG!$D$2:$F$903</definedName>
    <definedName name="Z_5126695F_E510_4E55_80CB_60CBE927875C_.wvu.FilterData" localSheetId="4" hidden="1">XP!$D$2:$F$19</definedName>
    <definedName name="Z_553EADC1_09E0_4ECE_AB5C_34EB4A35E590_.wvu.FilterData" localSheetId="2" hidden="1">BTG!$A$1:$AR$894</definedName>
    <definedName name="Z_553EADC1_09E0_4ECE_AB5C_34EB4A35E590_.wvu.FilterData" localSheetId="4" hidden="1">XP!$A$1:$AB$12</definedName>
    <definedName name="Z_55C736E1_DE46_49C0_9C29_38B0C1A9944C_.wvu.FilterData" localSheetId="5" hidden="1">Ágora!$B$2:$AG$15</definedName>
    <definedName name="Z_55C736E1_DE46_49C0_9C29_38B0C1A9944C_.wvu.FilterData" localSheetId="2" hidden="1">BTG!$B$2:$AL$898</definedName>
    <definedName name="Z_55C736E1_DE46_49C0_9C29_38B0C1A9944C_.wvu.FilterData" localSheetId="4" hidden="1">XP!$B$2:$AB$14</definedName>
    <definedName name="Z_578779AB_22C7_4535_95F7_6740F4BF2FF2_.wvu.FilterData" localSheetId="2" hidden="1">BTG!$A$1:$AN$898</definedName>
    <definedName name="Z_578779AB_22C7_4535_95F7_6740F4BF2FF2_.wvu.FilterData" localSheetId="4" hidden="1">XP!$A$1:$AB$14</definedName>
    <definedName name="Z_57F96E27_2074_4F34_B094_C31720E37D61_.wvu.FilterData" localSheetId="2" hidden="1">BTG!$A$1:$AR$894</definedName>
    <definedName name="Z_57F96E27_2074_4F34_B094_C31720E37D61_.wvu.FilterData" localSheetId="4" hidden="1">XP!$A$1:$AB$12</definedName>
    <definedName name="Z_58B9292F_F67A_48B5_9A5D_F2BDC47D4E46_.wvu.FilterData" localSheetId="2" hidden="1">BTG!$A$1:$AR$903</definedName>
    <definedName name="Z_58B9292F_F67A_48B5_9A5D_F2BDC47D4E46_.wvu.FilterData" localSheetId="4" hidden="1">XP!$A$1:$AB$19</definedName>
    <definedName name="Z_58D69BB6_44C3_442A_BD8F_99C94FC4709D_.wvu.FilterData" localSheetId="2" hidden="1">BTG!$A$2:$AT$894</definedName>
    <definedName name="Z_58D69BB6_44C3_442A_BD8F_99C94FC4709D_.wvu.FilterData" localSheetId="4" hidden="1">XP!$A$2:$AB$12</definedName>
    <definedName name="Z_5C2BE1E6_5D22_4E45_83E9_3A3B7C383085_.wvu.FilterData" localSheetId="5" hidden="1">Ágora!$B$2:$AD$16</definedName>
    <definedName name="Z_5C2BE1E6_5D22_4E45_83E9_3A3B7C383085_.wvu.FilterData" localSheetId="2" hidden="1">BTG!$B$2:$AI$898</definedName>
    <definedName name="Z_5C2BE1E6_5D22_4E45_83E9_3A3B7C383085_.wvu.FilterData" localSheetId="3" hidden="1">Guide!$K$2:$P$403</definedName>
    <definedName name="Z_5C2BE1E6_5D22_4E45_83E9_3A3B7C383085_.wvu.FilterData" localSheetId="4" hidden="1">XP!$B$2:$AB$14</definedName>
    <definedName name="Z_5D136DDC_C43E_4D27_940B_AAA3D3DB99AB_.wvu.FilterData" localSheetId="2" hidden="1">BTG!$A$2:$AQ$894</definedName>
    <definedName name="Z_5D136DDC_C43E_4D27_940B_AAA3D3DB99AB_.wvu.FilterData" localSheetId="4" hidden="1">XP!$A$2:$AB$12</definedName>
    <definedName name="Z_5E01ABB9_F2DD_4F2E_89E9_F59E17D525C5_.wvu.FilterData" localSheetId="2" hidden="1">BTG!$A$1:$AS$894</definedName>
    <definedName name="Z_5E01ABB9_F2DD_4F2E_89E9_F59E17D525C5_.wvu.FilterData" localSheetId="4" hidden="1">XP!$A$1:$AB$12</definedName>
    <definedName name="Z_5E157B3A_D15A_4555_9D39_C9A44A24B3D8_.wvu.FilterData" localSheetId="5" hidden="1">Ágora!$B$2:$AG$26</definedName>
    <definedName name="Z_5E157B3A_D15A_4555_9D39_C9A44A24B3D8_.wvu.FilterData" localSheetId="2" hidden="1">BTG!$B$2:$AL$903</definedName>
    <definedName name="Z_5E157B3A_D15A_4555_9D39_C9A44A24B3D8_.wvu.FilterData" localSheetId="4" hidden="1">XP!$B$2:$AB$19</definedName>
    <definedName name="Z_5ED865E2_56B6_4B90_8BA3_6DAE5298F2B3_.wvu.FilterData" localSheetId="2" hidden="1">BTG!$A$1:$AN$898</definedName>
    <definedName name="Z_5ED865E2_56B6_4B90_8BA3_6DAE5298F2B3_.wvu.FilterData" localSheetId="4" hidden="1">XP!$A$1:$AB$14</definedName>
    <definedName name="Z_64B2CCE3_DC1A_48D3_A1C3_0DC62D64F7A6_.wvu.FilterData" localSheetId="2" hidden="1">BTG!$A$1:$AT$898</definedName>
    <definedName name="Z_64B2CCE3_DC1A_48D3_A1C3_0DC62D64F7A6_.wvu.FilterData" localSheetId="4" hidden="1">XP!$A$1:$AB$14</definedName>
    <definedName name="Z_65DD746C_6C74_4841_B6E1_077A21C4B5D1_.wvu.FilterData" localSheetId="5" hidden="1">Ágora!$D$2:$F$26</definedName>
    <definedName name="Z_65DD746C_6C74_4841_B6E1_077A21C4B5D1_.wvu.FilterData" localSheetId="2" hidden="1">BTG!$D$2:$F$903</definedName>
    <definedName name="Z_65DD746C_6C74_4841_B6E1_077A21C4B5D1_.wvu.FilterData" localSheetId="4" hidden="1">XP!$D$2:$F$19</definedName>
    <definedName name="Z_66ABED33_F686_49A3_BDE6_FE13D09C8EFB_.wvu.FilterData" localSheetId="5" hidden="1">Ágora!$B$2:$AG$15</definedName>
    <definedName name="Z_66ABED33_F686_49A3_BDE6_FE13D09C8EFB_.wvu.FilterData" localSheetId="2" hidden="1">BTG!$B$2:$AL$898</definedName>
    <definedName name="Z_66ABED33_F686_49A3_BDE6_FE13D09C8EFB_.wvu.FilterData" localSheetId="4" hidden="1">XP!$B$2:$AB$14</definedName>
    <definedName name="Z_68F8AF72_256A_4DD5_ABD2_F5BE0FB83FB0_.wvu.FilterData" localSheetId="2" hidden="1">BTG!$A$1:$AT$894</definedName>
    <definedName name="Z_68F8AF72_256A_4DD5_ABD2_F5BE0FB83FB0_.wvu.FilterData" localSheetId="4" hidden="1">XP!$A$1:$AB$12</definedName>
    <definedName name="Z_6922FCD8_055C_42AD_98ED_3FEC3BC377F5_.wvu.FilterData" localSheetId="5" hidden="1">Ágora!$AF$2:$AF$26</definedName>
    <definedName name="Z_6922FCD8_055C_42AD_98ED_3FEC3BC377F5_.wvu.FilterData" localSheetId="2" hidden="1">BTG!$AK$2:$AK$903</definedName>
    <definedName name="Z_6922FCD8_055C_42AD_98ED_3FEC3BC377F5_.wvu.FilterData" localSheetId="3" hidden="1">Guide!$A$1:$CA$395</definedName>
    <definedName name="Z_69A0C035_81A4_4637_A151_4431B804CCD0_.wvu.FilterData" localSheetId="2" hidden="1">BTG!$A$1:$AT$894</definedName>
    <definedName name="Z_69A0C035_81A4_4637_A151_4431B804CCD0_.wvu.FilterData" localSheetId="4" hidden="1">XP!$A$1:$AB$12</definedName>
    <definedName name="Z_6B4CB3C3_38CC_413E_ACE7_7E686D5D5056_.wvu.FilterData" localSheetId="2" hidden="1">BTG!$A$2:$AT$894</definedName>
    <definedName name="Z_6B4CB3C3_38CC_413E_ACE7_7E686D5D5056_.wvu.FilterData" localSheetId="4" hidden="1">XP!$A$2:$AB$12</definedName>
    <definedName name="Z_6E4C1A3A_4A83_4A89_A567_286A41C6A829_.wvu.FilterData" localSheetId="2" hidden="1">BTG!$A$2:$AT$894</definedName>
    <definedName name="Z_6E4C1A3A_4A83_4A89_A567_286A41C6A829_.wvu.FilterData" localSheetId="4" hidden="1">XP!$A$2:$AB$12</definedName>
    <definedName name="Z_6FD9CF88_42A4_4ABC_BF55_EE03D3314BB6_.wvu.FilterData" localSheetId="2" hidden="1">BTG!$A$1:$AT$894</definedName>
    <definedName name="Z_6FD9CF88_42A4_4ABC_BF55_EE03D3314BB6_.wvu.FilterData" localSheetId="4" hidden="1">XP!$A$1:$AB$12</definedName>
    <definedName name="Z_6FE03CA5_2D48_494C_B7AD_D2AB32F57E62_.wvu.FilterData" localSheetId="5" hidden="1">Ágora!$F$2:$F$26</definedName>
    <definedName name="Z_6FE03CA5_2D48_494C_B7AD_D2AB32F57E62_.wvu.FilterData" localSheetId="2" hidden="1">BTG!$F$2:$F$903</definedName>
    <definedName name="Z_6FE03CA5_2D48_494C_B7AD_D2AB32F57E62_.wvu.FilterData" localSheetId="4" hidden="1">XP!$F$2:$F$19</definedName>
    <definedName name="Z_6FE2B58A_C9C2_4451_AA7B_84C39BA30587_.wvu.FilterData" localSheetId="2" hidden="1">BTG!$A$2:$AP$894</definedName>
    <definedName name="Z_6FE2B58A_C9C2_4451_AA7B_84C39BA30587_.wvu.FilterData" localSheetId="4" hidden="1">XP!$A$2:$AB$12</definedName>
    <definedName name="Z_7100EC3C_F3E6_4A3A_8F5E_D1819E34E904_.wvu.FilterData" localSheetId="2" hidden="1">BTG!$A$1:$AR$894</definedName>
    <definedName name="Z_7100EC3C_F3E6_4A3A_8F5E_D1819E34E904_.wvu.FilterData" localSheetId="4" hidden="1">XP!$A$1:$AB$12</definedName>
    <definedName name="Z_71D7D125_7F77_413B_AC11_DFB4199F4BAA_.wvu.FilterData" localSheetId="2" hidden="1">BTG!$A$1:$AN$898</definedName>
    <definedName name="Z_71D7D125_7F77_413B_AC11_DFB4199F4BAA_.wvu.FilterData" localSheetId="4" hidden="1">XP!$A$1:$AB$14</definedName>
    <definedName name="Z_7550A514_4842_4583_903A_541523050740_.wvu.FilterData" localSheetId="2" hidden="1">BTG!$A$1:$AN$898</definedName>
    <definedName name="Z_7550A514_4842_4583_903A_541523050740_.wvu.FilterData" localSheetId="4" hidden="1">XP!$A$1:$AB$14</definedName>
    <definedName name="Z_785BC619_CFD7_43EB_BA7C_845654AEE627_.wvu.FilterData" localSheetId="5" hidden="1">Ágora!$K$2:$K$26</definedName>
    <definedName name="Z_785BC619_CFD7_43EB_BA7C_845654AEE627_.wvu.FilterData" localSheetId="2" hidden="1">BTG!$K$2:$K$903</definedName>
    <definedName name="Z_785BC619_CFD7_43EB_BA7C_845654AEE627_.wvu.FilterData" localSheetId="4" hidden="1">XP!$K$2:$K$19</definedName>
    <definedName name="Z_7AA29877_E2B6_4038_AE1E_BFC3E7A2491A_.wvu.FilterData" localSheetId="5" hidden="1">Ágora!$B$2:$AD$16</definedName>
    <definedName name="Z_7AA29877_E2B6_4038_AE1E_BFC3E7A2491A_.wvu.FilterData" localSheetId="2" hidden="1">BTG!$B$2:$AI$898</definedName>
    <definedName name="Z_7AA29877_E2B6_4038_AE1E_BFC3E7A2491A_.wvu.FilterData" localSheetId="3" hidden="1">Guide!$B$2:$P$403</definedName>
    <definedName name="Z_7AA29877_E2B6_4038_AE1E_BFC3E7A2491A_.wvu.FilterData" localSheetId="4" hidden="1">XP!$B$2:$AB$14</definedName>
    <definedName name="Z_7B55F946_4345_48AA_AF93_346860F70973_.wvu.FilterData" localSheetId="5" hidden="1">Ágora!$F$2:$F$26</definedName>
    <definedName name="Z_7B55F946_4345_48AA_AF93_346860F70973_.wvu.FilterData" localSheetId="2" hidden="1">BTG!$F$2:$F$903</definedName>
    <definedName name="Z_7B55F946_4345_48AA_AF93_346860F70973_.wvu.FilterData" localSheetId="4" hidden="1">XP!$F$2:$F$19</definedName>
    <definedName name="Z_7B86D191_CA00_48D7_8E1B_47E19800BD94_.wvu.FilterData" localSheetId="2" hidden="1">BTG!$A$1:$AN$898</definedName>
    <definedName name="Z_7B86D191_CA00_48D7_8E1B_47E19800BD94_.wvu.FilterData" localSheetId="4" hidden="1">XP!$A$1:$AB$14</definedName>
    <definedName name="Z_7B9C50FF_5C0E_4ADE_9C93_3DC919356E8F_.wvu.FilterData" localSheetId="2" hidden="1">BTG!$A$1:$AO$903</definedName>
    <definedName name="Z_7B9C50FF_5C0E_4ADE_9C93_3DC919356E8F_.wvu.FilterData" localSheetId="4" hidden="1">XP!$A$1:$AB$19</definedName>
    <definedName name="Z_7BB8046C_C763_4CCF_820E_2DF3603B1272_.wvu.FilterData" localSheetId="2" hidden="1">BTG!$A$1:$AN$903</definedName>
    <definedName name="Z_7BB8046C_C763_4CCF_820E_2DF3603B1272_.wvu.FilterData" localSheetId="4" hidden="1">XP!$A$1:$AB$19</definedName>
    <definedName name="Z_7C148402_1933_4A3D_A1BD_E71CD47CCFB3_.wvu.FilterData" localSheetId="5" hidden="1">Ágora!$B$2:$AG$15</definedName>
    <definedName name="Z_7C148402_1933_4A3D_A1BD_E71CD47CCFB3_.wvu.FilterData" localSheetId="2" hidden="1">BTG!$B$2:$AL$898</definedName>
    <definedName name="Z_7C148402_1933_4A3D_A1BD_E71CD47CCFB3_.wvu.FilterData" localSheetId="4" hidden="1">XP!$B$2:$AB$14</definedName>
    <definedName name="Z_7C6DB9A0_5C34_43F8_9317_9E602DF101A2_.wvu.FilterData" localSheetId="5" hidden="1">Ágora!$D$2:$F$26</definedName>
    <definedName name="Z_7C6DB9A0_5C34_43F8_9317_9E602DF101A2_.wvu.FilterData" localSheetId="2" hidden="1">BTG!$D$2:$F$903</definedName>
    <definedName name="Z_7C6DB9A0_5C34_43F8_9317_9E602DF101A2_.wvu.FilterData" localSheetId="4" hidden="1">XP!$D$2:$F$19</definedName>
    <definedName name="Z_7F378363_A7FC_4341_9C41_DBA50B5B8732_.wvu.FilterData" localSheetId="5" hidden="1">Ágora!$B$2:$Q$15</definedName>
    <definedName name="Z_7F378363_A7FC_4341_9C41_DBA50B5B8732_.wvu.FilterData" localSheetId="2" hidden="1">BTG!$B$2:$Q$898</definedName>
    <definedName name="Z_7F378363_A7FC_4341_9C41_DBA50B5B8732_.wvu.FilterData" localSheetId="4" hidden="1">XP!$B$2:$Q$14</definedName>
    <definedName name="Z_7F7683D6_69BC_4C23_9A30_E01F013FB7B8_.wvu.FilterData" localSheetId="2" hidden="1">BTG!$A$1:$AO$902</definedName>
    <definedName name="Z_7F7683D6_69BC_4C23_9A30_E01F013FB7B8_.wvu.FilterData" localSheetId="4" hidden="1">XP!$A$1:$AB$18</definedName>
    <definedName name="Z_7F94CE22_961F_48D2_9531_942C536AD54C_.wvu.FilterData" localSheetId="2" hidden="1">BTG!$A$1:$AT$894</definedName>
    <definedName name="Z_7F94CE22_961F_48D2_9531_942C536AD54C_.wvu.FilterData" localSheetId="4" hidden="1">XP!$A$1:$AB$12</definedName>
    <definedName name="Z_80965DBF_ECED_4332_92BE_55E079A0FBAC_.wvu.FilterData" localSheetId="5" hidden="1">Ágora!$B$2:$AG$15</definedName>
    <definedName name="Z_80965DBF_ECED_4332_92BE_55E079A0FBAC_.wvu.FilterData" localSheetId="2" hidden="1">BTG!$B$2:$AL$898</definedName>
    <definedName name="Z_80965DBF_ECED_4332_92BE_55E079A0FBAC_.wvu.FilterData" localSheetId="4" hidden="1">XP!$B$2:$AB$14</definedName>
    <definedName name="Z_814A1722_CCD2_4519_AB36_B1FDADB39789_.wvu.FilterData" localSheetId="5" hidden="1">Ágora!$B$2:$AG$16</definedName>
    <definedName name="Z_814A1722_CCD2_4519_AB36_B1FDADB39789_.wvu.FilterData" localSheetId="2" hidden="1">BTG!$B$2:$AL$898</definedName>
    <definedName name="Z_814A1722_CCD2_4519_AB36_B1FDADB39789_.wvu.FilterData" localSheetId="4" hidden="1">XP!$B$2:$AB$14</definedName>
    <definedName name="Z_82E1592C_2352_494D_AEEA_C3034607FA13_.wvu.FilterData" localSheetId="5" hidden="1">Ágora!$B$2:$AG$15</definedName>
    <definedName name="Z_82E1592C_2352_494D_AEEA_C3034607FA13_.wvu.FilterData" localSheetId="2" hidden="1">BTG!$B$2:$AL$898</definedName>
    <definedName name="Z_82E1592C_2352_494D_AEEA_C3034607FA13_.wvu.FilterData" localSheetId="4" hidden="1">XP!$B$2:$AB$14</definedName>
    <definedName name="Z_84C1E775_67C6_4DDB_AFBF_E64AE4B52941_.wvu.FilterData" localSheetId="2" hidden="1">BTG!$J$1:$P$892</definedName>
    <definedName name="Z_84C1E775_67C6_4DDB_AFBF_E64AE4B52941_.wvu.FilterData" localSheetId="4" hidden="1">XP!$J$1:$P$12</definedName>
    <definedName name="Z_8677ED95_5455_4F02_8D95_1F522DA67785_.wvu.FilterData" localSheetId="2" hidden="1">BTG!$AT$8:$AT$890</definedName>
    <definedName name="Z_873AD357_9F83_425F_BDD5_9580964C287F_.wvu.FilterData" localSheetId="2" hidden="1">BTG!$A$1:$AO$903</definedName>
    <definedName name="Z_873AD357_9F83_425F_BDD5_9580964C287F_.wvu.FilterData" localSheetId="4" hidden="1">XP!$A$1:$AB$19</definedName>
    <definedName name="Z_8F7C2F0B_35EE_4CF7_BDEA_193AE4DB0544_.wvu.FilterData" localSheetId="5" hidden="1">Ágora!$B$2:$AD$16</definedName>
    <definedName name="Z_8F7C2F0B_35EE_4CF7_BDEA_193AE4DB0544_.wvu.FilterData" localSheetId="2" hidden="1">BTG!$B$2:$AI$898</definedName>
    <definedName name="Z_8F7C2F0B_35EE_4CF7_BDEA_193AE4DB0544_.wvu.FilterData" localSheetId="1" hidden="1">'Clientes Novos'!$C$1</definedName>
    <definedName name="Z_8F7C2F0B_35EE_4CF7_BDEA_193AE4DB0544_.wvu.FilterData" localSheetId="3" hidden="1">Guide!$B$2:$BP$395</definedName>
    <definedName name="Z_8F7C2F0B_35EE_4CF7_BDEA_193AE4DB0544_.wvu.FilterData" localSheetId="4" hidden="1">XP!$B$2:$AB$14</definedName>
    <definedName name="Z_8FBC9CDF_269A_4BE9_A960_E15F056D3B0D_.wvu.FilterData" localSheetId="2" hidden="1">BTG!$A$1:$AQ$894</definedName>
    <definedName name="Z_8FBC9CDF_269A_4BE9_A960_E15F056D3B0D_.wvu.FilterData" localSheetId="4" hidden="1">XP!$A$1:$AB$12</definedName>
    <definedName name="Z_90F98CB6_BBD9_4F16_B621_3E23D5B72BD5_.wvu.FilterData" localSheetId="2" hidden="1">BTG!$A$1:$AN$898</definedName>
    <definedName name="Z_90F98CB6_BBD9_4F16_B621_3E23D5B72BD5_.wvu.FilterData" localSheetId="3" hidden="1">Guide!$K$2:$K$403</definedName>
    <definedName name="Z_90F98CB6_BBD9_4F16_B621_3E23D5B72BD5_.wvu.FilterData" localSheetId="4" hidden="1">XP!$A$1:$AB$14</definedName>
    <definedName name="Z_91FD5881_56F9_4D96_8FD8_2D894341A72C_.wvu.FilterData" localSheetId="2" hidden="1">BTG!$A$2:$AR$894</definedName>
    <definedName name="Z_91FD5881_56F9_4D96_8FD8_2D894341A72C_.wvu.FilterData" localSheetId="4" hidden="1">XP!$A$2:$AB$12</definedName>
    <definedName name="Z_92261176_5D5F_4362_9938_CDDC06C0BA6D_.wvu.FilterData" localSheetId="2" hidden="1">BTG!$A$1:$AQ$894</definedName>
    <definedName name="Z_92261176_5D5F_4362_9938_CDDC06C0BA6D_.wvu.FilterData" localSheetId="4" hidden="1">XP!$A$1:$AB$12</definedName>
    <definedName name="Z_92C8D616_72BF_42FC_8805_FE7362756B44_.wvu.FilterData" localSheetId="5" hidden="1">Ágora!$B$2:$AF$16</definedName>
    <definedName name="Z_92C8D616_72BF_42FC_8805_FE7362756B44_.wvu.FilterData" localSheetId="2" hidden="1">BTG!$B$2:$AK$898</definedName>
    <definedName name="Z_92C8D616_72BF_42FC_8805_FE7362756B44_.wvu.FilterData" localSheetId="3" hidden="1">Guide!$A$2:$BZ$395</definedName>
    <definedName name="Z_92C8D616_72BF_42FC_8805_FE7362756B44_.wvu.FilterData" localSheetId="4" hidden="1">XP!$B$2:$AB$14</definedName>
    <definedName name="Z_931652F8_DD3F_4CF2_B500_31136B7FD9FF_.wvu.FilterData" localSheetId="5" hidden="1">Ágora!$B$2:$AG$15</definedName>
    <definedName name="Z_931652F8_DD3F_4CF2_B500_31136B7FD9FF_.wvu.FilterData" localSheetId="2" hidden="1">BTG!$B$2:$AL$898</definedName>
    <definedName name="Z_931652F8_DD3F_4CF2_B500_31136B7FD9FF_.wvu.FilterData" localSheetId="4" hidden="1">XP!$B$2:$AB$14</definedName>
    <definedName name="Z_95830A3F_0D2D_427F_A982_AF3F0C6E415C_.wvu.FilterData" localSheetId="2" hidden="1">BTG!$A$1:$F$894</definedName>
    <definedName name="Z_95830A3F_0D2D_427F_A982_AF3F0C6E415C_.wvu.FilterData" localSheetId="4" hidden="1">XP!$A$1:$F$12</definedName>
    <definedName name="Z_973F1D54_D157_405B_900F_4549E0ED4F67_.wvu.FilterData" localSheetId="2" hidden="1">BTG!$A$1:$AT$894</definedName>
    <definedName name="Z_973F1D54_D157_405B_900F_4549E0ED4F67_.wvu.FilterData" localSheetId="4" hidden="1">XP!$A$1:$AB$12</definedName>
    <definedName name="Z_97DCEB03_84E1_4849_B8C6_57C3727ECCB0_.wvu.FilterData" localSheetId="2" hidden="1">BTG!$A$1:$BC$898</definedName>
    <definedName name="Z_97DCEB03_84E1_4849_B8C6_57C3727ECCB0_.wvu.FilterData" localSheetId="4" hidden="1">XP!$A$1:$AD$14</definedName>
    <definedName name="Z_9A37E814_C0FF_4103_9ED4_453C3D3C15D1_.wvu.FilterData" localSheetId="5" hidden="1">Ágora!$D$2:$K$26</definedName>
    <definedName name="Z_9A37E814_C0FF_4103_9ED4_453C3D3C15D1_.wvu.FilterData" localSheetId="2" hidden="1">BTG!$D$2:$K$903</definedName>
    <definedName name="Z_9A37E814_C0FF_4103_9ED4_453C3D3C15D1_.wvu.FilterData" localSheetId="3" hidden="1">Guide!$A$1:$BY$403</definedName>
    <definedName name="Z_9A37E814_C0FF_4103_9ED4_453C3D3C15D1_.wvu.FilterData" localSheetId="4" hidden="1">XP!$D$2:$K$19</definedName>
    <definedName name="Z_9A552ED6_0E49_4D9A_93C7_F75F9112D6B3_.wvu.FilterData" localSheetId="5" hidden="1">Ágora!$K$2:$K$26</definedName>
    <definedName name="Z_9A552ED6_0E49_4D9A_93C7_F75F9112D6B3_.wvu.FilterData" localSheetId="2" hidden="1">BTG!$K$2:$K$903</definedName>
    <definedName name="Z_9A552ED6_0E49_4D9A_93C7_F75F9112D6B3_.wvu.FilterData" localSheetId="3" hidden="1">Guide!$B$2:$BU$395</definedName>
    <definedName name="Z_9A552ED6_0E49_4D9A_93C7_F75F9112D6B3_.wvu.FilterData" localSheetId="4" hidden="1">XP!$K$2:$K$19</definedName>
    <definedName name="Z_9A79B754_2C2C_452C_B965_992A102ED81F_.wvu.FilterData" localSheetId="2" hidden="1">BTG!$A$1:$AN$898</definedName>
    <definedName name="Z_9A79B754_2C2C_452C_B965_992A102ED81F_.wvu.FilterData" localSheetId="4" hidden="1">XP!$A$1:$AB$14</definedName>
    <definedName name="Z_9AF0FE76_80AD_498E_94DF_A4120C49BB7D_.wvu.FilterData" localSheetId="2" hidden="1">BTG!$A$1:$AO$894</definedName>
    <definedName name="Z_9AF0FE76_80AD_498E_94DF_A4120C49BB7D_.wvu.FilterData" localSheetId="4" hidden="1">XP!$A$1:$AB$12</definedName>
    <definedName name="Z_9B97E378_1374_4B69_B52B_2FC19168135F_.wvu.FilterData" localSheetId="2" hidden="1">BTG!$A$2:$AR$894</definedName>
    <definedName name="Z_9B97E378_1374_4B69_B52B_2FC19168135F_.wvu.FilterData" localSheetId="4" hidden="1">XP!$A$2:$AB$12</definedName>
    <definedName name="Z_9BBCB65F_3D07_46DE_B979_57131FDE1662_.wvu.FilterData" localSheetId="5" hidden="1">Ágora!$K$2:$K$26</definedName>
    <definedName name="Z_9BBCB65F_3D07_46DE_B979_57131FDE1662_.wvu.FilterData" localSheetId="2" hidden="1">BTG!$K$2:$K$903</definedName>
    <definedName name="Z_9BBCB65F_3D07_46DE_B979_57131FDE1662_.wvu.FilterData" localSheetId="4" hidden="1">XP!$K$2:$K$19</definedName>
    <definedName name="Z_9BF323EA_C827_4F6C_9499_DDC9355ECE80_.wvu.FilterData" localSheetId="2" hidden="1">BTG!$A$1:$AR$894</definedName>
    <definedName name="Z_9BF323EA_C827_4F6C_9499_DDC9355ECE80_.wvu.FilterData" localSheetId="4" hidden="1">XP!$A$1:$AB$12</definedName>
    <definedName name="Z_9ED7C75C_0A89_4D50_97FC_451A8CA567DF_.wvu.FilterData" localSheetId="2" hidden="1">BTG!$A$2:$AR$894</definedName>
    <definedName name="Z_9ED7C75C_0A89_4D50_97FC_451A8CA567DF_.wvu.FilterData" localSheetId="4" hidden="1">XP!$A$2:$AB$12</definedName>
    <definedName name="Z_A1F06D2D_A8C5_4532_8201_23B51F0AABAE_.wvu.FilterData" localSheetId="5" hidden="1">Ágora!$M$2:$O$26</definedName>
    <definedName name="Z_A1F06D2D_A8C5_4532_8201_23B51F0AABAE_.wvu.FilterData" localSheetId="2" hidden="1">BTG!$M$2:$O$903</definedName>
    <definedName name="Z_A1F06D2D_A8C5_4532_8201_23B51F0AABAE_.wvu.FilterData" localSheetId="4" hidden="1">XP!$M$2:$O$19</definedName>
    <definedName name="Z_A29158BD_62A3_4FF1_AAC0_C0FD0B4A27D7_.wvu.FilterData" localSheetId="5" hidden="1">Ágora!$AE$2:$AE$26</definedName>
    <definedName name="Z_A29158BD_62A3_4FF1_AAC0_C0FD0B4A27D7_.wvu.FilterData" localSheetId="2" hidden="1">BTG!$AJ$2:$AJ$903</definedName>
    <definedName name="Z_A29158BD_62A3_4FF1_AAC0_C0FD0B4A27D7_.wvu.FilterData" localSheetId="3" hidden="1">Guide!$A$2:$CB$395</definedName>
    <definedName name="Z_A35CAB56_DE4F_4EE8_9B6D_9638B05B01A6_.wvu.FilterData" localSheetId="2" hidden="1">BTG!$A$1:$AR$894</definedName>
    <definedName name="Z_A35CAB56_DE4F_4EE8_9B6D_9638B05B01A6_.wvu.FilterData" localSheetId="4" hidden="1">XP!$A$1:$AB$12</definedName>
    <definedName name="Z_A39C9318_AE4D_46BA_B90B_A50D09EF84EF_.wvu.FilterData" localSheetId="2" hidden="1">BTG!$A$1:$AO$903</definedName>
    <definedName name="Z_A39C9318_AE4D_46BA_B90B_A50D09EF84EF_.wvu.FilterData" localSheetId="4" hidden="1">XP!$A$1:$AB$19</definedName>
    <definedName name="Z_A45E1EB1_F83C_47CA_B8B4_372F02A1204D_.wvu.FilterData" localSheetId="5" hidden="1">Ágora!$B$2:$AF$16</definedName>
    <definedName name="Z_A45E1EB1_F83C_47CA_B8B4_372F02A1204D_.wvu.FilterData" localSheetId="2" hidden="1">BTG!$B$2:$AK$898</definedName>
    <definedName name="Z_A45E1EB1_F83C_47CA_B8B4_372F02A1204D_.wvu.FilterData" localSheetId="3" hidden="1">Guide!$B$2:$BQ$395</definedName>
    <definedName name="Z_A45E1EB1_F83C_47CA_B8B4_372F02A1204D_.wvu.FilterData" localSheetId="4" hidden="1">XP!$B$2:$AB$14</definedName>
    <definedName name="Z_A504B161_8CAB_44A2_ADAE_B5185B6BD80F_.wvu.FilterData" localSheetId="2" hidden="1">BTG!$A$1:$AT$894</definedName>
    <definedName name="Z_A504B161_8CAB_44A2_ADAE_B5185B6BD80F_.wvu.FilterData" localSheetId="4" hidden="1">XP!$A$1:$AB$12</definedName>
    <definedName name="Z_A6096D3A_571A_4170_95F8_8993D66AAA13_.wvu.FilterData" localSheetId="5" hidden="1">Ágora!$B$2:$AF$16</definedName>
    <definedName name="Z_A6096D3A_571A_4170_95F8_8993D66AAA13_.wvu.FilterData" localSheetId="2" hidden="1">BTG!$B$2:$AK$898</definedName>
    <definedName name="Z_A6096D3A_571A_4170_95F8_8993D66AAA13_.wvu.FilterData" localSheetId="3" hidden="1">Guide!$A$1:$CC$395</definedName>
    <definedName name="Z_A6096D3A_571A_4170_95F8_8993D66AAA13_.wvu.FilterData" localSheetId="4" hidden="1">XP!$B$2:$AB$14</definedName>
    <definedName name="Z_A678B567_ED43_4552_9496_6AA4E4B6DBEA_.wvu.FilterData" localSheetId="5" hidden="1">Ágora!$K$2:$K$26</definedName>
    <definedName name="Z_A678B567_ED43_4552_9496_6AA4E4B6DBEA_.wvu.FilterData" localSheetId="2" hidden="1">BTG!$K$2:$K$903</definedName>
    <definedName name="Z_A678B567_ED43_4552_9496_6AA4E4B6DBEA_.wvu.FilterData" localSheetId="4" hidden="1">XP!$K$2:$K$19</definedName>
    <definedName name="Z_A921A8D0_5F22_4B5C_B39E_E689129851A2_.wvu.FilterData" localSheetId="2" hidden="1">BTG!$A$2:$AN$898</definedName>
    <definedName name="Z_A921A8D0_5F22_4B5C_B39E_E689129851A2_.wvu.FilterData" localSheetId="4" hidden="1">XP!$A$2:$AB$14</definedName>
    <definedName name="Z_AC1CDC37_521E_4F51_AECC_6E8214687346_.wvu.FilterData" localSheetId="2" hidden="1">BTG!$A$1:$AT$894</definedName>
    <definedName name="Z_AC1CDC37_521E_4F51_AECC_6E8214687346_.wvu.FilterData" localSheetId="4" hidden="1">XP!$A$1:$AB$12</definedName>
    <definedName name="Z_AC9BCC5C_F03F_4C84_9AC1_3C1067CC157B_.wvu.FilterData" localSheetId="2" hidden="1">BTG!$A$1:$AT$894</definedName>
    <definedName name="Z_AC9BCC5C_F03F_4C84_9AC1_3C1067CC157B_.wvu.FilterData" localSheetId="4" hidden="1">XP!$A$1:$AB$12</definedName>
    <definedName name="Z_AE04E48E_12F2_47C0_8BD7_113C0ACA5690_.wvu.FilterData" localSheetId="2" hidden="1">BTG!$A$1:$AN$898</definedName>
    <definedName name="Z_AE04E48E_12F2_47C0_8BD7_113C0ACA5690_.wvu.FilterData" localSheetId="3" hidden="1">Guide!$B$2:$BP$395</definedName>
    <definedName name="Z_AE04E48E_12F2_47C0_8BD7_113C0ACA5690_.wvu.FilterData" localSheetId="4" hidden="1">XP!$A$1:$AB$14</definedName>
    <definedName name="Z_AE72A058_37EE_4181_9FA8_305B2BF79AB8_.wvu.FilterData" localSheetId="2" hidden="1">BTG!$D$2:$E$896</definedName>
    <definedName name="Z_AE72A058_37EE_4181_9FA8_305B2BF79AB8_.wvu.FilterData" localSheetId="4" hidden="1">XP!$D$2:$E$12</definedName>
    <definedName name="Z_AE8AC25B_AD07_43B8_B01B_49CF4A686147_.wvu.FilterData" localSheetId="2" hidden="1">BTG!$A$2:$AQ$894</definedName>
    <definedName name="Z_AE8AC25B_AD07_43B8_B01B_49CF4A686147_.wvu.FilterData" localSheetId="4" hidden="1">XP!$A$2:$AB$12</definedName>
    <definedName name="Z_AEF6A7B9_2D27_417B_9FF8_8C7C83CB404C_.wvu.FilterData" localSheetId="5" hidden="1">Ágora!$B$2:$AD$16</definedName>
    <definedName name="Z_AEF6A7B9_2D27_417B_9FF8_8C7C83CB404C_.wvu.FilterData" localSheetId="2" hidden="1">BTG!$B$2:$AI$898</definedName>
    <definedName name="Z_AEF6A7B9_2D27_417B_9FF8_8C7C83CB404C_.wvu.FilterData" localSheetId="3" hidden="1">Guide!$B$2:$P$403</definedName>
    <definedName name="Z_AEF6A7B9_2D27_417B_9FF8_8C7C83CB404C_.wvu.FilterData" localSheetId="4" hidden="1">XP!$B$2:$AB$14</definedName>
    <definedName name="Z_AEFCD546_C152_4DD5_9BCB_94FE04FDDD5F_.wvu.FilterData" localSheetId="2" hidden="1">BTG!$A$1:$AN$898</definedName>
    <definedName name="Z_AEFCD546_C152_4DD5_9BCB_94FE04FDDD5F_.wvu.FilterData" localSheetId="4" hidden="1">XP!$A$1:$AB$14</definedName>
    <definedName name="Z_AFA579BD_F8D0_43E6_880D_F1379D9531E3_.wvu.FilterData" localSheetId="5" hidden="1">Ágora!$B$2:$AG$15</definedName>
    <definedName name="Z_AFA579BD_F8D0_43E6_880D_F1379D9531E3_.wvu.FilterData" localSheetId="2" hidden="1">BTG!$B$2:$AL$898</definedName>
    <definedName name="Z_AFA579BD_F8D0_43E6_880D_F1379D9531E3_.wvu.FilterData" localSheetId="4" hidden="1">XP!$B$2:$AB$14</definedName>
    <definedName name="Z_B003291E_EF4E_4D39_8D32_D5ADD7B83539_.wvu.FilterData" localSheetId="5" hidden="1">Ágora!$E$2:$F$26</definedName>
    <definedName name="Z_B003291E_EF4E_4D39_8D32_D5ADD7B83539_.wvu.FilterData" localSheetId="2" hidden="1">BTG!$E$2:$F$903</definedName>
    <definedName name="Z_B003291E_EF4E_4D39_8D32_D5ADD7B83539_.wvu.FilterData" localSheetId="4" hidden="1">XP!$E$2:$F$19</definedName>
    <definedName name="Z_B29A07C6_EAA1_48F7_A3C8_10738078CDA6_.wvu.FilterData" localSheetId="5" hidden="1">Ágora!$Q$2:$Q$26</definedName>
    <definedName name="Z_B29A07C6_EAA1_48F7_A3C8_10738078CDA6_.wvu.FilterData" localSheetId="2" hidden="1">BTG!$Q$2:$Q$903</definedName>
    <definedName name="Z_B29A07C6_EAA1_48F7_A3C8_10738078CDA6_.wvu.FilterData" localSheetId="4" hidden="1">XP!$Q$2:$Q$19</definedName>
    <definedName name="Z_B3B66B9F_9B3A_4EF9_8D44_5B8A43D768F4_.wvu.FilterData" localSheetId="2" hidden="1">BTG!$A$1:$AR$894</definedName>
    <definedName name="Z_B3B66B9F_9B3A_4EF9_8D44_5B8A43D768F4_.wvu.FilterData" localSheetId="4" hidden="1">XP!$A$1:$AB$12</definedName>
    <definedName name="Z_B72A7EB1_75A2_4C10_9993_6C0117ADEC95_.wvu.FilterData" localSheetId="2" hidden="1">BTG!$A$1:$AN$898</definedName>
    <definedName name="Z_B72A7EB1_75A2_4C10_9993_6C0117ADEC95_.wvu.FilterData" localSheetId="3" hidden="1">Guide!$A$1:$CC$395</definedName>
    <definedName name="Z_B72A7EB1_75A2_4C10_9993_6C0117ADEC95_.wvu.FilterData" localSheetId="4" hidden="1">XP!$A$1:$AB$14</definedName>
    <definedName name="Z_B9C37A50_D8F8_4D9A_86BE_3DA0DD787F2C_.wvu.FilterData" localSheetId="5" hidden="1">Ágora!$M$2:$M$26</definedName>
    <definedName name="Z_B9C37A50_D8F8_4D9A_86BE_3DA0DD787F2C_.wvu.FilterData" localSheetId="2" hidden="1">BTG!$M$2:$M$903</definedName>
    <definedName name="Z_B9C37A50_D8F8_4D9A_86BE_3DA0DD787F2C_.wvu.FilterData" localSheetId="4" hidden="1">XP!$M$2:$M$19</definedName>
    <definedName name="Z_BB888BB7_52BE_434A_847D_B5260B553F90_.wvu.FilterData" localSheetId="5" hidden="1">Ágora!$K$2:$K$26</definedName>
    <definedName name="Z_BB888BB7_52BE_434A_847D_B5260B553F90_.wvu.FilterData" localSheetId="2" hidden="1">BTG!$K$2:$K$903</definedName>
    <definedName name="Z_BB888BB7_52BE_434A_847D_B5260B553F90_.wvu.FilterData" localSheetId="3" hidden="1">Guide!$K$2:$K$403</definedName>
    <definedName name="Z_BB888BB7_52BE_434A_847D_B5260B553F90_.wvu.FilterData" localSheetId="4" hidden="1">XP!$K$2:$K$19</definedName>
    <definedName name="Z_BBE5CE43_9C6D_42FF_8281_30CA31CC6857_.wvu.FilterData" localSheetId="2" hidden="1">BTG!$A$2:$AS$894</definedName>
    <definedName name="Z_BBE5CE43_9C6D_42FF_8281_30CA31CC6857_.wvu.FilterData" localSheetId="4" hidden="1">XP!$A$2:$AB$12</definedName>
    <definedName name="Z_BD78B0C8_8894_4C41_8F65_6FA6EAFC48CD_.wvu.FilterData" localSheetId="2" hidden="1">BTG!$A$1:$AT$894</definedName>
    <definedName name="Z_BD78B0C8_8894_4C41_8F65_6FA6EAFC48CD_.wvu.FilterData" localSheetId="4" hidden="1">XP!$A$1:$AB$12</definedName>
    <definedName name="Z_BD895F44_3675_416A_931C_D2A8E46F21E9_.wvu.FilterData" localSheetId="2" hidden="1">BTG!$A$2:$AR$894</definedName>
    <definedName name="Z_BD895F44_3675_416A_931C_D2A8E46F21E9_.wvu.FilterData" localSheetId="4" hidden="1">XP!$A$2:$AB$12</definedName>
    <definedName name="Z_BDA1D203_8A89_476C_9FD5_C747F2D0833E_.wvu.FilterData" localSheetId="2" hidden="1">BTG!$A$1:$AN$898</definedName>
    <definedName name="Z_BDA1D203_8A89_476C_9FD5_C747F2D0833E_.wvu.FilterData" localSheetId="4" hidden="1">XP!$A$1:$AB$14</definedName>
    <definedName name="Z_BE6D447B_BF54_409A_BD1A_778872F38042_.wvu.FilterData" localSheetId="2" hidden="1">BTG!$A$1:$AR$894</definedName>
    <definedName name="Z_BE6D447B_BF54_409A_BD1A_778872F38042_.wvu.FilterData" localSheetId="4" hidden="1">XP!$A$1:$AB$12</definedName>
    <definedName name="Z_BEA1C764_E884_4408_918B_1895B6DF8AAC_.wvu.FilterData" localSheetId="2" hidden="1">BTG!$A$1:$AS$894</definedName>
    <definedName name="Z_BEA1C764_E884_4408_918B_1895B6DF8AAC_.wvu.FilterData" localSheetId="4" hidden="1">XP!$A$1:$AB$12</definedName>
    <definedName name="Z_C05BB1E8_442F_4E8C_B9EB_59CDB7EA6A53_.wvu.FilterData" localSheetId="2" hidden="1">BTG!$A$1:$AS$894</definedName>
    <definedName name="Z_C05BB1E8_442F_4E8C_B9EB_59CDB7EA6A53_.wvu.FilterData" localSheetId="4" hidden="1">XP!$A$1:$AB$12</definedName>
    <definedName name="Z_C19F3A72_ED38_47FE_ACC9_9C084A0EC012_.wvu.FilterData" localSheetId="2" hidden="1">BTG!$A$2:$AT$894</definedName>
    <definedName name="Z_C19F3A72_ED38_47FE_ACC9_9C084A0EC012_.wvu.FilterData" localSheetId="4" hidden="1">XP!$A$2:$AB$12</definedName>
    <definedName name="Z_C2D9E094_1785_47CC_84D6_1B9FC3B4515B_.wvu.FilterData" localSheetId="5" hidden="1">Ágora!$D$2:$AF$26</definedName>
    <definedName name="Z_C2D9E094_1785_47CC_84D6_1B9FC3B4515B_.wvu.FilterData" localSheetId="2" hidden="1">BTG!$D$2:$AK$903</definedName>
    <definedName name="Z_C2D9E094_1785_47CC_84D6_1B9FC3B4515B_.wvu.FilterData" localSheetId="3" hidden="1">Guide!$A$2:$CA$395</definedName>
    <definedName name="Z_C2D9E094_1785_47CC_84D6_1B9FC3B4515B_.wvu.FilterData" localSheetId="4" hidden="1">XP!$D$2:$AB$19</definedName>
    <definedName name="Z_C3C50EC4_6CE9_432A_8E7D_39A3D2270373_.wvu.FilterData" localSheetId="2" hidden="1">BTG!$A$1:$BC$898</definedName>
    <definedName name="Z_C3C50EC4_6CE9_432A_8E7D_39A3D2270373_.wvu.FilterData" localSheetId="4" hidden="1">XP!$A$1:$AD$14</definedName>
    <definedName name="Z_C3C73BF8_6585_4665_B40E_9DBB1FE091A2_.wvu.FilterData" localSheetId="2" hidden="1">BTG!$A$1:$AR$894</definedName>
    <definedName name="Z_C3C73BF8_6585_4665_B40E_9DBB1FE091A2_.wvu.FilterData" localSheetId="4" hidden="1">XP!$A$1:$AB$12</definedName>
    <definedName name="Z_C7182799_C1C9_4495_AEAF_DB0B83D814B4_.wvu.FilterData" localSheetId="2" hidden="1">BTG!$A$1:$AN$898</definedName>
    <definedName name="Z_C7182799_C1C9_4495_AEAF_DB0B83D814B4_.wvu.FilterData" localSheetId="4" hidden="1">XP!$A$1:$AB$14</definedName>
    <definedName name="Z_C909A996_4352_4AE1_A86D_F14FE2C3EC3D_.wvu.FilterData" localSheetId="2" hidden="1">BTG!$A$1:$AT$894</definedName>
    <definedName name="Z_C909A996_4352_4AE1_A86D_F14FE2C3EC3D_.wvu.FilterData" localSheetId="4" hidden="1">XP!$A$1:$AB$12</definedName>
    <definedName name="Z_C96846EA_88B7_4722_AAED_AB9E22875D76_.wvu.FilterData" localSheetId="2" hidden="1">BTG!$A$1:$AT$894</definedName>
    <definedName name="Z_C96846EA_88B7_4722_AAED_AB9E22875D76_.wvu.FilterData" localSheetId="4" hidden="1">XP!$A$1:$AB$12</definedName>
    <definedName name="Z_CB0E4C8F_426A_48A5_B8F1_50E0C4605356_.wvu.FilterData" localSheetId="2" hidden="1">BTG!$A$1:$AO$898</definedName>
    <definedName name="Z_CB0E4C8F_426A_48A5_B8F1_50E0C4605356_.wvu.FilterData" localSheetId="4" hidden="1">XP!$A$1:$AB$14</definedName>
    <definedName name="Z_CCFAE9CA_A6E0_45B0_B850_C39E24F7487D_.wvu.FilterData" localSheetId="2" hidden="1">BTG!$A$2:$AN$898</definedName>
    <definedName name="Z_CCFAE9CA_A6E0_45B0_B850_C39E24F7487D_.wvu.FilterData" localSheetId="1" hidden="1">'Clientes Novos'!$A$1:$P$1</definedName>
    <definedName name="Z_CCFAE9CA_A6E0_45B0_B850_C39E24F7487D_.wvu.FilterData" localSheetId="3" hidden="1">Guide!$K$2:$K$403</definedName>
    <definedName name="Z_CCFAE9CA_A6E0_45B0_B850_C39E24F7487D_.wvu.FilterData" localSheetId="4" hidden="1">XP!$A$2:$AB$14</definedName>
    <definedName name="Z_CE836678_4BD0_4DD6_9A6E_EC959B297ACD_.wvu.FilterData" localSheetId="2" hidden="1">BTG!$A$1:$AR$894</definedName>
    <definedName name="Z_CE836678_4BD0_4DD6_9A6E_EC959B297ACD_.wvu.FilterData" localSheetId="4" hidden="1">XP!$A$1:$AB$12</definedName>
    <definedName name="Z_CECB3555_CBD8_4F9C_B622_FE4C9C48E14B_.wvu.FilterData" localSheetId="5" hidden="1">Ágora!$B$2:$AG$15</definedName>
    <definedName name="Z_CECB3555_CBD8_4F9C_B622_FE4C9C48E14B_.wvu.FilterData" localSheetId="2" hidden="1">BTG!$B$2:$AL$898</definedName>
    <definedName name="Z_CECB3555_CBD8_4F9C_B622_FE4C9C48E14B_.wvu.FilterData" localSheetId="4" hidden="1">XP!$B$2:$AB$14</definedName>
    <definedName name="Z_D2FF0C4E_EC46_43C3_904A_5B1862D4A91D_.wvu.FilterData" localSheetId="2" hidden="1">BTG!$A$1:$AS$894</definedName>
    <definedName name="Z_D2FF0C4E_EC46_43C3_904A_5B1862D4A91D_.wvu.FilterData" localSheetId="4" hidden="1">XP!$A$1:$AB$12</definedName>
    <definedName name="Z_D33F6E3F_3BE4_4259_A3A7_D93A4BE38112_.wvu.FilterData" localSheetId="2" hidden="1">BTG!$A$2:$AS$894</definedName>
    <definedName name="Z_D33F6E3F_3BE4_4259_A3A7_D93A4BE38112_.wvu.FilterData" localSheetId="4" hidden="1">XP!$A$2:$AB$12</definedName>
    <definedName name="Z_D4A7CE15_EFB5_4703_87C5_AEA91F41EFD1_.wvu.FilterData" localSheetId="2" hidden="1">BTG!$A$1:$AR$894</definedName>
    <definedName name="Z_D4A7CE15_EFB5_4703_87C5_AEA91F41EFD1_.wvu.FilterData" localSheetId="4" hidden="1">XP!$A$1:$AB$12</definedName>
    <definedName name="Z_D560E9D0_4134_4927_A69A_E0620F88E536_.wvu.FilterData" localSheetId="2" hidden="1">BTG!$A$1:$AQ$894</definedName>
    <definedName name="Z_D560E9D0_4134_4927_A69A_E0620F88E536_.wvu.FilterData" localSheetId="4" hidden="1">XP!$A$1:$AB$12</definedName>
    <definedName name="Z_D5F15CAE_BAF7_4411_8FFC_5DC403CFF6AC_.wvu.FilterData" localSheetId="5" hidden="1">Ágora!$AG$2:$AG$26</definedName>
    <definedName name="Z_D5F15CAE_BAF7_4411_8FFC_5DC403CFF6AC_.wvu.FilterData" localSheetId="2" hidden="1">BTG!$AL$2:$AL$903</definedName>
    <definedName name="Z_D7C5D7E9_59BB_47EF_A17F_E55DA1183D06_.wvu.FilterData" localSheetId="2" hidden="1">BTG!$A$1:$AQ$894</definedName>
    <definedName name="Z_D7C5D7E9_59BB_47EF_A17F_E55DA1183D06_.wvu.FilterData" localSheetId="4" hidden="1">XP!$A$1:$AB$12</definedName>
    <definedName name="Z_D94C6485_4336_4EA6_9CD2_904101DB8376_.wvu.FilterData" localSheetId="5" hidden="1">Ágora!$D$2:$F$26</definedName>
    <definedName name="Z_D94C6485_4336_4EA6_9CD2_904101DB8376_.wvu.FilterData" localSheetId="2" hidden="1">BTG!$D$2:$F$903</definedName>
    <definedName name="Z_D94C6485_4336_4EA6_9CD2_904101DB8376_.wvu.FilterData" localSheetId="4" hidden="1">XP!$D$2:$F$19</definedName>
    <definedName name="Z_DAF55690_5037_47F0_89EB_BAD7CD1A7B7C_.wvu.FilterData" localSheetId="2" hidden="1">BTG!$A$1:$AR$894</definedName>
    <definedName name="Z_DAF55690_5037_47F0_89EB_BAD7CD1A7B7C_.wvu.FilterData" localSheetId="4" hidden="1">XP!$A$1:$AB$12</definedName>
    <definedName name="Z_DC7699FC_C019_4737_B19E_7A2E977E3695_.wvu.FilterData" localSheetId="5" hidden="1">Ágora!$F$2:$F$26</definedName>
    <definedName name="Z_DC7699FC_C019_4737_B19E_7A2E977E3695_.wvu.FilterData" localSheetId="2" hidden="1">BTG!$F$2:$F$903</definedName>
    <definedName name="Z_DC7699FC_C019_4737_B19E_7A2E977E3695_.wvu.FilterData" localSheetId="3" hidden="1">Guide!$A$2:$BZ$395</definedName>
    <definedName name="Z_DC7699FC_C019_4737_B19E_7A2E977E3695_.wvu.FilterData" localSheetId="4" hidden="1">XP!$F$2:$F$19</definedName>
    <definedName name="Z_DD15350A_451D_4A54_9C21_A254E6FD8234_.wvu.FilterData" localSheetId="5" hidden="1">Ágora!$F$2:$F$26</definedName>
    <definedName name="Z_DD15350A_451D_4A54_9C21_A254E6FD8234_.wvu.FilterData" localSheetId="2" hidden="1">BTG!$F$2:$F$903</definedName>
    <definedName name="Z_DD15350A_451D_4A54_9C21_A254E6FD8234_.wvu.FilterData" localSheetId="3" hidden="1">Guide!$B$2:$BS$403</definedName>
    <definedName name="Z_DD15350A_451D_4A54_9C21_A254E6FD8234_.wvu.FilterData" localSheetId="4" hidden="1">XP!$F$2:$F$19</definedName>
    <definedName name="Z_DF21F29A_1F46_493A_9DFC_DE5140AFA6A0_.wvu.FilterData" localSheetId="5" hidden="1">Ágora!$F$2:$AF$26</definedName>
    <definedName name="Z_DF21F29A_1F46_493A_9DFC_DE5140AFA6A0_.wvu.FilterData" localSheetId="2" hidden="1">BTG!$F$2:$AK$903</definedName>
    <definedName name="Z_DF21F29A_1F46_493A_9DFC_DE5140AFA6A0_.wvu.FilterData" localSheetId="3" hidden="1">Guide!$A$2:$CB$395</definedName>
    <definedName name="Z_DF21F29A_1F46_493A_9DFC_DE5140AFA6A0_.wvu.FilterData" localSheetId="4" hidden="1">XP!$F$2:$AB$19</definedName>
    <definedName name="Z_E26587A6_B55E_4132_8587_C393FBD888C6_.wvu.FilterData" localSheetId="5" hidden="1">Ágora!$B$2:$AH$15</definedName>
    <definedName name="Z_E26587A6_B55E_4132_8587_C393FBD888C6_.wvu.FilterData" localSheetId="2" hidden="1">BTG!$B$2:$AM$898</definedName>
    <definedName name="Z_E26587A6_B55E_4132_8587_C393FBD888C6_.wvu.FilterData" localSheetId="1" hidden="1">'Clientes Novos'!$A$1:$P$1</definedName>
    <definedName name="Z_E26587A6_B55E_4132_8587_C393FBD888C6_.wvu.FilterData" localSheetId="6" hidden="1">Genial!$A$1:$BZ$40</definedName>
    <definedName name="Z_E26587A6_B55E_4132_8587_C393FBD888C6_.wvu.FilterData" localSheetId="3" hidden="1">Guide!$L$2:$L$403</definedName>
    <definedName name="Z_E26587A6_B55E_4132_8587_C393FBD888C6_.wvu.FilterData" localSheetId="9" hidden="1">'Interactive Brokers'!$B$2:$W$5</definedName>
    <definedName name="Z_E26587A6_B55E_4132_8587_C393FBD888C6_.wvu.FilterData" localSheetId="8" hidden="1">Pershing!$C$2:$AG$24</definedName>
    <definedName name="Z_E26587A6_B55E_4132_8587_C393FBD888C6_.wvu.FilterData" localSheetId="18" hidden="1">Saídas!$A$2:$K$798</definedName>
    <definedName name="Z_E26587A6_B55E_4132_8587_C393FBD888C6_.wvu.FilterData" localSheetId="4" hidden="1">XP!$B$2:$AB$14</definedName>
    <definedName name="Z_E26587A6_B55E_4132_8587_C393FBD888C6_.wvu.FilterData" localSheetId="11" hidden="1">'XP Arquivo'!$C$1:$BN$543</definedName>
    <definedName name="Z_E4AD4B9A_A995_4CE7_91D4_53F4F6926F68_.wvu.FilterData" localSheetId="2" hidden="1">BTG!$A$1:$AS$894</definedName>
    <definedName name="Z_E4AD4B9A_A995_4CE7_91D4_53F4F6926F68_.wvu.FilterData" localSheetId="4" hidden="1">XP!$A$1:$AB$12</definedName>
    <definedName name="Z_E76DEF57_6ABC_4F6D_9A87_A47911441966_.wvu.FilterData" localSheetId="2" hidden="1">BTG!$B$2:$AM$898</definedName>
    <definedName name="Z_E76DEF57_6ABC_4F6D_9A87_A47911441966_.wvu.FilterData" localSheetId="1" hidden="1">'Clientes Novos'!$A$1:$P$1</definedName>
    <definedName name="Z_E76DEF57_6ABC_4F6D_9A87_A47911441966_.wvu.FilterData" localSheetId="3" hidden="1">Guide!$K$2:$K$403</definedName>
    <definedName name="Z_E76DEF57_6ABC_4F6D_9A87_A47911441966_.wvu.FilterData" localSheetId="4" hidden="1">XP!$B$2:$AB$14</definedName>
    <definedName name="Z_EA448830_570C_4225_B933_0C9BEA72DF6B_.wvu.FilterData" localSheetId="2" hidden="1">BTG!$A$2:$AS$894</definedName>
    <definedName name="Z_EA448830_570C_4225_B933_0C9BEA72DF6B_.wvu.FilterData" localSheetId="4" hidden="1">XP!$A$2:$AB$12</definedName>
    <definedName name="Z_EED7CA49_EBBA_4782_B8AA_1D5B18DB89C5_.wvu.FilterData" localSheetId="2" hidden="1">BTG!$A$1:$AO$903</definedName>
    <definedName name="Z_EED7CA49_EBBA_4782_B8AA_1D5B18DB89C5_.wvu.FilterData" localSheetId="4" hidden="1">XP!$A$1:$AB$19</definedName>
    <definedName name="Z_F0309B0C_4748_458B_8BC4_1624C083FAE7_.wvu.FilterData" localSheetId="2" hidden="1">BTG!$A$1:$AO$903</definedName>
    <definedName name="Z_F0309B0C_4748_458B_8BC4_1624C083FAE7_.wvu.FilterData" localSheetId="4" hidden="1">XP!$A$1:$AB$19</definedName>
    <definedName name="Z_FAAE709E_7BC7_4A93_A4AA_4B39C0782782_.wvu.FilterData" localSheetId="2" hidden="1">BTG!$A$1:$AR$894</definedName>
    <definedName name="Z_FAAE709E_7BC7_4A93_A4AA_4B39C0782782_.wvu.FilterData" localSheetId="4" hidden="1">XP!$A$1:$AB$12</definedName>
    <definedName name="Z_FB3C8543_A8C3_4F0F_82F5_6B43CE79A0AD_.wvu.FilterData" localSheetId="2" hidden="1">BTG!$A$1:$AT$898</definedName>
    <definedName name="Z_FB3C8543_A8C3_4F0F_82F5_6B43CE79A0AD_.wvu.FilterData" localSheetId="4" hidden="1">XP!$A$1:$AB$14</definedName>
    <definedName name="Z_FE4CE9FB_8407_4A49_B827_D093FF6E2E62_.wvu.FilterData" localSheetId="2" hidden="1">BTG!$H$1:$I$896</definedName>
    <definedName name="Z_FE4CE9FB_8407_4A49_B827_D093FF6E2E62_.wvu.FilterData" localSheetId="4" hidden="1">XP!$H$1:$I$12</definedName>
    <definedName name="Z_FF2A33D5_4081_4E30_AAAA_F2B3280D0924_.wvu.FilterData" localSheetId="5" hidden="1">Ágora!$B$2:$AD$16</definedName>
    <definedName name="Z_FF2A33D5_4081_4E30_AAAA_F2B3280D0924_.wvu.FilterData" localSheetId="2" hidden="1">BTG!$B$2:$AI$898</definedName>
    <definedName name="Z_FF2A33D5_4081_4E30_AAAA_F2B3280D0924_.wvu.FilterData" localSheetId="3" hidden="1">Guide!$K$2:$P$403</definedName>
    <definedName name="Z_FF2A33D5_4081_4E30_AAAA_F2B3280D0924_.wvu.FilterData" localSheetId="4" hidden="1">XP!$B$2:$AB$14</definedName>
  </definedNames>
  <calcPr calcId="191029"/>
  <customWorkbookViews>
    <customWorkbookView name="Filtro 171" guid="{68F8AF72-256A-4DD5-ABD2-F5BE0FB83FB0}" maximized="1" windowWidth="0" windowHeight="0" activeSheetId="0"/>
    <customWorkbookView name="Filtro 170" guid="{AC9BCC5C-F03F-4C84-9AC1-3C1067CC157B}" maximized="1" windowWidth="0" windowHeight="0" activeSheetId="0"/>
    <customWorkbookView name="Filtro 175" guid="{64B2CCE3-DC1A-48D3-A1C3-0DC62D64F7A6}" maximized="1" windowWidth="0" windowHeight="0" activeSheetId="0"/>
    <customWorkbookView name="Filtro 174" guid="{FB3C8543-A8C3-4F0F-82F5-6B43CE79A0AD}" maximized="1" windowWidth="0" windowHeight="0" activeSheetId="0"/>
    <customWorkbookView name="Filtro 173" guid="{C909A996-4352-4AE1-A86D-F14FE2C3EC3D}" maximized="1" windowWidth="0" windowHeight="0" activeSheetId="0"/>
    <customWorkbookView name="Filtro 172" guid="{7F94CE22-961F-48D2-9531-942C536AD54C}" maximized="1" windowWidth="0" windowHeight="0" activeSheetId="0"/>
    <customWorkbookView name="Filtro 178" guid="{97DCEB03-84E1-4849-B8C6-57C3727ECCB0}" maximized="1" windowWidth="0" windowHeight="0" activeSheetId="0"/>
    <customWorkbookView name="Filtro 177" guid="{FE4CE9FB-8407-4A49-B827-D093FF6E2E62}" maximized="1" windowWidth="0" windowHeight="0" activeSheetId="0"/>
    <customWorkbookView name="Filtro 176" guid="{C3C50EC4-6CE9-432A-8E7D-39A3D2270373}" maximized="1" windowWidth="0" windowHeight="0" activeSheetId="0"/>
    <customWorkbookView name="Filtro 41" guid="{B9C37A50-D8F8-4D9A-86BE-3DA0DD787F2C}" maximized="1" windowWidth="0" windowHeight="0" activeSheetId="0"/>
    <customWorkbookView name="Filtro 40" guid="{4DFB560F-BDCB-4BD8-8621-6D55C67E9568}" maximized="1" windowWidth="0" windowHeight="0" activeSheetId="0"/>
    <customWorkbookView name="Filtro 43" guid="{D94C6485-4336-4EA6-9CD2-904101DB8376}" maximized="1" windowWidth="0" windowHeight="0" activeSheetId="0"/>
    <customWorkbookView name="Filtro 42" guid="{5126695F-E510-4E55-80CB-60CBE927875C}" maximized="1" windowWidth="0" windowHeight="0" activeSheetId="0"/>
    <customWorkbookView name="Filtro 45" guid="{B003291E-EF4E-4D39-8D32-D5ADD7B83539}" maximized="1" windowWidth="0" windowHeight="0" activeSheetId="0"/>
    <customWorkbookView name="Filtro 44" guid="{43339F03-B4D5-434B-96B6-BE555C9F73B6}" maximized="1" windowWidth="0" windowHeight="0" activeSheetId="0"/>
    <customWorkbookView name="Filtro 47" guid="{D5F15CAE-BAF7-4411-8FFC-5DC403CFF6AC}" maximized="1" windowWidth="0" windowHeight="0" activeSheetId="0"/>
    <customWorkbookView name="Filtro 46" guid="{7C6DB9A0-5C34-43F8-9317-9E602DF101A2}" maximized="1" windowWidth="0" windowHeight="0" activeSheetId="0"/>
    <customWorkbookView name="Filtro 49" guid="{01F02858-AA6A-4917-8209-C42A7DFBF901}" maximized="1" windowWidth="0" windowHeight="0" activeSheetId="0"/>
    <customWorkbookView name="Filtro 48" guid="{5E157B3A-D15A-4555-9D39-C9A44A24B3D8}" maximized="1" windowWidth="0" windowHeight="0" activeSheetId="0"/>
    <customWorkbookView name="Filtro 3" guid="{E76DEF57-6ABC-4F6D-9A87-A47911441966}" maximized="1" windowWidth="0" windowHeight="0" activeSheetId="0"/>
    <customWorkbookView name="Filtro 2" guid="{33BE4860-8565-4F00-9F3D-C9648563ABC4}" maximized="1" windowWidth="0" windowHeight="0" activeSheetId="0"/>
    <customWorkbookView name="Filtro 1" guid="{E26587A6-B55E-4132-8587-C393FBD888C6}" maximized="1" windowWidth="0" windowHeight="0" activeSheetId="0"/>
    <customWorkbookView name="Filtro 7" guid="{7AA29877-E2B6-4038-AE1E-BFC3E7A2491A}" maximized="1" windowWidth="0" windowHeight="0" activeSheetId="0"/>
    <customWorkbookView name="Filtro 6" guid="{AE04E48E-12F2-47C0-8BD7-113C0ACA5690}" maximized="1" windowWidth="0" windowHeight="0" activeSheetId="0"/>
    <customWorkbookView name="Filtro 5" guid="{CCFAE9CA-A6E0-45B0-B850-C39E24F7487D}" maximized="1" windowWidth="0" windowHeight="0" activeSheetId="0"/>
    <customWorkbookView name="Filtro 4" guid="{8F7C2F0B-35EE-4CF7-BDEA-193AE4DB0544}" maximized="1" windowWidth="0" windowHeight="0" activeSheetId="0"/>
    <customWorkbookView name="Filtro 102" guid="{0ABCB85A-CA7F-4C92-9E03-21E75EC99A34}" maximized="1" windowWidth="0" windowHeight="0" activeSheetId="0"/>
    <customWorkbookView name="Filtro 101" guid="{D560E9D0-4134-4927-A69A-E0620F88E536}" maximized="1" windowWidth="0" windowHeight="0" activeSheetId="0"/>
    <customWorkbookView name="Filtro 100" guid="{6FE2B58A-C9C2-4451-AA7B-84C39BA30587}" maximized="1" windowWidth="0" windowHeight="0" activeSheetId="0"/>
    <customWorkbookView name="Filtro 106" guid="{8FBC9CDF-269A-4BE9-A960-E15F056D3B0D}" maximized="1" windowWidth="0" windowHeight="0" activeSheetId="0"/>
    <customWorkbookView name="Filtro 105" guid="{92261176-5D5F-4362-9938-CDDC06C0BA6D}" maximized="1" windowWidth="0" windowHeight="0" activeSheetId="0"/>
    <customWorkbookView name="Filtro 104" guid="{4254A511-A4C8-4440-8328-21514BD23C34}" maximized="1" windowWidth="0" windowHeight="0" activeSheetId="0"/>
    <customWorkbookView name="Filtro 103" guid="{1CAA002F-F668-4CCD-B419-72374A2CA338}" maximized="1" windowWidth="0" windowHeight="0" activeSheetId="0"/>
    <customWorkbookView name="Filtro 30" guid="{1F6F24EB-5C23-4B7B-B219-A4F9AB9903D3}" maximized="1" windowWidth="0" windowHeight="0" activeSheetId="0"/>
    <customWorkbookView name="Filtro 32" guid="{A29158BD-62A3-4FF1-AAC0-C0FD0B4A27D7}" maximized="1" windowWidth="0" windowHeight="0" activeSheetId="0"/>
    <customWorkbookView name="Filtro 31" guid="{DF21F29A-1F46-493A-9DFC-DE5140AFA6A0}" maximized="1" windowWidth="0" windowHeight="0" activeSheetId="0"/>
    <customWorkbookView name="Filtro 34" guid="{A6096D3A-571A-4170-95F8-8993D66AAA13}" maximized="1" windowWidth="0" windowHeight="0" activeSheetId="0"/>
    <customWorkbookView name="Filtro 33" guid="{318A5C2F-FAE1-4438-B6A0-FB0034CC082D}" maximized="1" windowWidth="0" windowHeight="0" activeSheetId="0"/>
    <customWorkbookView name="Filtro 36" guid="{1319B3B2-DB63-485D-B274-27C06C2755FE}" maximized="1" windowWidth="0" windowHeight="0" activeSheetId="0"/>
    <customWorkbookView name="Filtro 35" guid="{B72A7EB1-75A2-4C10-9993-6C0117ADEC95}" maximized="1" windowWidth="0" windowHeight="0" activeSheetId="0"/>
    <customWorkbookView name="Filtro 38" guid="{1DEE5E18-A246-48AD-82ED-895D1453E025}" maximized="1" windowWidth="0" windowHeight="0" activeSheetId="0"/>
    <customWorkbookView name="Filtro 37" guid="{65DD746C-6C74-4841-B6E1-077A21C4B5D1}" maximized="1" windowWidth="0" windowHeight="0" activeSheetId="0"/>
    <customWorkbookView name="Filtro 39" guid="{29989B51-C3AF-47DC-B18D-7E9174C5E0AD}" maximized="1" windowWidth="0" windowHeight="0" activeSheetId="0"/>
    <customWorkbookView name="Filtro 19" guid="{A45E1EB1-F83C-47CA-B8B4-372F02A1204D}" maximized="1" windowWidth="0" windowHeight="0" activeSheetId="0"/>
    <customWorkbookView name="Filtro 153" guid="{BBE5CE43-9C6D-42FF-8281-30CA31CC6857}" maximized="1" windowWidth="0" windowHeight="0" activeSheetId="0"/>
    <customWorkbookView name="Filtro 152" guid="{95830A3F-0D2D-427F-A982-AF3F0C6E415C}" maximized="1" windowWidth="0" windowHeight="0" activeSheetId="0"/>
    <customWorkbookView name="Filtro 151" guid="{D33F6E3F-3BE4-4259-A3A7-D93A4BE38112}" maximized="1" windowWidth="0" windowHeight="0" activeSheetId="0"/>
    <customWorkbookView name="Filtro 150" guid="{5E01ABB9-F2DD-4F2E-89E9-F59E17D525C5}" maximized="1" windowWidth="0" windowHeight="0" activeSheetId="0"/>
    <customWorkbookView name="Filtro 157" guid="{BD78B0C8-8894-4C41-8F65-6FA6EAFC48CD}" maximized="1" windowWidth="0" windowHeight="0" activeSheetId="0"/>
    <customWorkbookView name="Filtro 156" guid="{29CC34B3-008D-49C2-9BFE-AE65C5554AEA}" maximized="1" windowWidth="0" windowHeight="0" activeSheetId="0"/>
    <customWorkbookView name="Filtro 155" guid="{6B4CB3C3-38CC-413E-ACE7-7E686D5D5056}" maximized="1" windowWidth="0" windowHeight="0" activeSheetId="0"/>
    <customWorkbookView name="Filtro 154" guid="{973F1D54-D157-405B-900F-4549E0ED4F67}" maximized="1" windowWidth="0" windowHeight="0" activeSheetId="0"/>
    <customWorkbookView name="Filtro 159" guid="{6FD9CF88-42A4-4ABC-BF55-EE03D3314BB6}" maximized="1" windowWidth="0" windowHeight="0" activeSheetId="0"/>
    <customWorkbookView name="Filtro 158" guid="{69A0C035-81A4-4637-A151-4431B804CCD0}" maximized="1" windowWidth="0" windowHeight="0" activeSheetId="0"/>
    <customWorkbookView name="Filtro 21" guid="{9A37E814-C0FF-4103-9ED4-453C3D3C15D1}" maximized="1" windowWidth="0" windowHeight="0" activeSheetId="0"/>
    <customWorkbookView name="Filtro 20" guid="{9A552ED6-0E49-4D9A-93C7-F75F9112D6B3}" maximized="1" windowWidth="0" windowHeight="0" activeSheetId="0"/>
    <customWorkbookView name="Filtro 23" guid="{510C3A02-A04A-42EA-BA7C-D268760E9611}" maximized="1" windowWidth="0" windowHeight="0" activeSheetId="0"/>
    <customWorkbookView name="Filtro 22" guid="{DD15350A-451D-4A54-9C21-A254E6FD8234}" maximized="1" windowWidth="0" windowHeight="0" activeSheetId="0"/>
    <customWorkbookView name="Filtro 25" guid="{341CB9B0-E86B-47B8-846A-811258DBE458}" maximized="1" windowWidth="0" windowHeight="0" activeSheetId="0"/>
    <customWorkbookView name="Filtro 9" guid="{48B77492-8B20-46DB-9917-26FC2BCBC1A1}" maximized="1" windowWidth="0" windowHeight="0" activeSheetId="0"/>
    <customWorkbookView name="Filtro 24" guid="{051706F9-4DD5-4436-8F8A-19432BEDE7DC}" maximized="1" windowWidth="0" windowHeight="0" activeSheetId="0"/>
    <customWorkbookView name="Filtro 8" guid="{12771FF2-9EF3-4CD6-ADA4-7E27D0C906BF}" maximized="1" windowWidth="0" windowHeight="0" activeSheetId="0"/>
    <customWorkbookView name="Filtro 27" guid="{92C8D616-72BF-42FC-8805-FE7362756B44}" maximized="1" windowWidth="0" windowHeight="0" activeSheetId="0"/>
    <customWorkbookView name="Filtro 26" guid="{DC7699FC-C019-4737-B19E-7A2E977E3695}" maximized="1" windowWidth="0" windowHeight="0" activeSheetId="0"/>
    <customWorkbookView name="Filtro 29" guid="{C2D9E094-1785-47CC-84D6-1B9FC3B4515B}" maximized="1" windowWidth="0" windowHeight="0" activeSheetId="0"/>
    <customWorkbookView name="Filtro 28" guid="{6922FCD8-055C-42AD-98ED-3FEC3BC377F5}" maximized="1" windowWidth="0" windowHeight="0" activeSheetId="0"/>
    <customWorkbookView name="Filtro 160" guid="{8677ED95-5455-4F02-8D95-1F522DA67785}" maximized="1" windowWidth="0" windowHeight="0" activeSheetId="0"/>
    <customWorkbookView name="Filtro 164" guid="{C96846EA-88B7-4722-AAED-AB9E22875D76}" maximized="1" windowWidth="0" windowHeight="0" activeSheetId="0"/>
    <customWorkbookView name="Filtro 163" guid="{C19F3A72-ED38-47FE-ACC9-9C084A0EC012}" maximized="1" windowWidth="0" windowHeight="0" activeSheetId="0"/>
    <customWorkbookView name="Filtro 162" guid="{1BBF4ED5-2ACE-4E56-A5DC-1B68AE1FB835}" maximized="1" windowWidth="0" windowHeight="0" activeSheetId="0"/>
    <customWorkbookView name="Filtro 161" guid="{6E4C1A3A-4A83-4A89-A567-286A41C6A829}" maximized="1" windowWidth="0" windowHeight="0" activeSheetId="0"/>
    <customWorkbookView name="Filtro 168" guid="{4DA02802-9A03-4104-A65D-3744954C3206}" maximized="1" windowWidth="0" windowHeight="0" activeSheetId="0"/>
    <customWorkbookView name="Filtro 167" guid="{58D69BB6-44C3-442A-BD8F-99C94FC4709D}" maximized="1" windowWidth="0" windowHeight="0" activeSheetId="0"/>
    <customWorkbookView name="Filtro 166" guid="{A504B161-8CAB-44A2-ADAE-B5185B6BD80F}" maximized="1" windowWidth="0" windowHeight="0" activeSheetId="0"/>
    <customWorkbookView name="Filtro 165" guid="{4A2B5666-9C7A-4922-9E68-366D7156C260}" maximized="1" windowWidth="0" windowHeight="0" activeSheetId="0"/>
    <customWorkbookView name="Filtro 90" guid="{7F7683D6-69BC-4C23-9A30-E01F013FB7B8}" maximized="1" windowWidth="0" windowHeight="0" activeSheetId="0"/>
    <customWorkbookView name="Filtro 169" guid="{AC1CDC37-521E-4F51-AECC-6E8214687346}" maximized="1" windowWidth="0" windowHeight="0" activeSheetId="0"/>
    <customWorkbookView name="Filtro 92" guid="{7B9C50FF-5C0E-4ADE-9C93-3DC919356E8F}" maximized="1" windowWidth="0" windowHeight="0" activeSheetId="0"/>
    <customWorkbookView name="Filtro 91" guid="{873AD357-9F83-425F-BDD5-9580964C287F}" maximized="1" windowWidth="0" windowHeight="0" activeSheetId="0"/>
    <customWorkbookView name="Filtro 94" guid="{9AF0FE76-80AD-498E-94DF-A4120C49BB7D}" maximized="1" windowWidth="0" windowHeight="0" activeSheetId="0"/>
    <customWorkbookView name="Filtro 93" guid="{F0309B0C-4748-458B-8BC4-1624C083FAE7}" maximized="1" windowWidth="0" windowHeight="0" activeSheetId="0"/>
    <customWorkbookView name="Filtro 96" guid="{2F6E860B-8D6E-4814-A96D-52A60C9EAD44}" maximized="1" windowWidth="0" windowHeight="0" activeSheetId="0"/>
    <customWorkbookView name="Filtro 95" guid="{EED7CA49-EBBA-4782-B8AA-1D5B18DB89C5}" maximized="1" windowWidth="0" windowHeight="0" activeSheetId="0"/>
    <customWorkbookView name="Filtro 10" guid="{3DA2C198-4B80-4CA4-A53D-E71FA3BB5B65}" maximized="1" windowWidth="0" windowHeight="0" activeSheetId="0"/>
    <customWorkbookView name="Filtro 98" guid="{41BF034A-F429-4C12-B2B1-3CE985DE355C}" maximized="1" windowWidth="0" windowHeight="0" activeSheetId="0"/>
    <customWorkbookView name="Filtro 97" guid="{A39C9318-AE4D-46BA-B90B-A50D09EF84EF}" maximized="1" windowWidth="0" windowHeight="0" activeSheetId="0"/>
    <customWorkbookView name="Filtro 12" guid="{5C2BE1E6-5D22-4E45-83E9-3A3B7C383085}" maximized="1" windowWidth="0" windowHeight="0" activeSheetId="0"/>
    <customWorkbookView name="Filtro 11" guid="{AEF6A7B9-2D27-417B-9FF8-8C7C83CB404C}" maximized="1" windowWidth="0" windowHeight="0" activeSheetId="0"/>
    <customWorkbookView name="Filtro 99" guid="{1260E782-40F3-4CDF-98BE-FD8B7BAE35C2}" maximized="1" windowWidth="0" windowHeight="0" activeSheetId="0"/>
    <customWorkbookView name="Filtro 14" guid="{00E4FD91-ACAB-482F-921F-96DA2DEDC1A5}" maximized="1" windowWidth="0" windowHeight="0" activeSheetId="0"/>
    <customWorkbookView name="Filtro 13" guid="{FF2A33D5-4081-4E30-AAAA-F2B3280D0924}" maximized="1" windowWidth="0" windowHeight="0" activeSheetId="0"/>
    <customWorkbookView name="Filtro 16" guid="{BB888BB7-52BE-434A-847D-B5260B553F90}" maximized="1" windowWidth="0" windowHeight="0" activeSheetId="0"/>
    <customWorkbookView name="Filtro 15" guid="{0F134D7B-84C1-4CC4-A3C7-88BA5A03EA39}" maximized="1" windowWidth="0" windowHeight="0" activeSheetId="0"/>
    <customWorkbookView name="Filtro 18" guid="{90F98CB6-BBD9-4F16-B621-3E23D5B72BD5}" maximized="1" windowWidth="0" windowHeight="0" activeSheetId="0"/>
    <customWorkbookView name="Filtro 17" guid="{28249234-CAF8-4F13-8933-1A5256F44A1F}" maximized="1" windowWidth="0" windowHeight="0" activeSheetId="0"/>
    <customWorkbookView name="Filtro 131" guid="{25817F9C-7E46-4E02-AF9A-6F9C2C128D8E}" maximized="1" windowWidth="0" windowHeight="0" activeSheetId="0"/>
    <customWorkbookView name="Filtro 130" guid="{9ED7C75C-0A89-4D50-97FC-451A8CA567DF}" maximized="1" windowWidth="0" windowHeight="0" activeSheetId="0"/>
    <customWorkbookView name="Filtro 135" guid="{CE836678-4BD0-4DD6-9A6E-EC959B297ACD}" maximized="1" windowWidth="0" windowHeight="0" activeSheetId="0"/>
    <customWorkbookView name="Filtro 134" guid="{0CF03CFD-3E8E-4B1E-8A2A-BAD5F1B9451B}" maximized="1" windowWidth="0" windowHeight="0" activeSheetId="0"/>
    <customWorkbookView name="Filtro 133" guid="{4DA7483D-5422-4037-B375-937203E02DA9}" maximized="1" windowWidth="0" windowHeight="0" activeSheetId="0"/>
    <customWorkbookView name="Filtro 132" guid="{91FD5881-56F9-4D96-8FD8-2D894341A72C}" maximized="1" windowWidth="0" windowHeight="0" activeSheetId="0"/>
    <customWorkbookView name="Filtro 139" guid="{1D37EA08-AC6B-43A7-AA3C-6D135E565B61}" maximized="1" windowWidth="0" windowHeight="0" activeSheetId="0"/>
    <customWorkbookView name="Filtro 138" guid="{09C816AC-8A3A-4364-9442-54F95C2FD824}" maximized="1" windowWidth="0" windowHeight="0" activeSheetId="0"/>
    <customWorkbookView name="Filtro 137" guid="{C05BB1E8-442F-4E8C-B9EB-59CDB7EA6A53}" maximized="1" windowWidth="0" windowHeight="0" activeSheetId="0"/>
    <customWorkbookView name="Filtro 136" guid="{9B97E378-1374-4B69-B52B-2FC19168135F}" maximized="1" windowWidth="0" windowHeight="0" activeSheetId="0"/>
    <customWorkbookView name="Filtro 81" guid="{7B86D191-CA00-48D7-8E1B-47E19800BD94}" maximized="1" windowWidth="0" windowHeight="0" activeSheetId="0"/>
    <customWorkbookView name="Filtro 80" guid="{578779AB-22C7-4535-95F7-6740F4BF2FF2}" maximized="1" windowWidth="0" windowHeight="0" activeSheetId="0"/>
    <customWorkbookView name="Filtro 83" guid="{7BB8046C-C763-4CCF-820E-2DF3603B1272}" maximized="1" windowWidth="0" windowHeight="0" activeSheetId="0"/>
    <customWorkbookView name="Filtro 82" guid="{5ED865E2-56B6-4B90-8BA3-6DAE5298F2B3}" maximized="1" windowWidth="0" windowHeight="0" activeSheetId="0"/>
    <customWorkbookView name="Filtro 129" guid="{BE6D447B-BF54-409A-BD1A-778872F38042}" maximized="1" windowWidth="0" windowHeight="0" activeSheetId="0"/>
    <customWorkbookView name="Filtro 85" guid="{7550A514-4842-4583-903A-541523050740}" maximized="1" windowWidth="0" windowHeight="0" activeSheetId="0"/>
    <customWorkbookView name="Filtro 84" guid="{1ECEDF31-E006-487A-94B7-5E0158561D29}" maximized="1" windowWidth="0" windowHeight="0" activeSheetId="0"/>
    <customWorkbookView name="Filtro 87" guid="{CB0E4C8F-426A-48A5-B8F1-50E0C4605356}" maximized="1" windowWidth="0" windowHeight="0" activeSheetId="0"/>
    <customWorkbookView name="Filtro 86" guid="{4C3BF848-3C9C-4BEE-9404-A2DDFC3B707D}" maximized="1" windowWidth="0" windowHeight="0" activeSheetId="0"/>
    <customWorkbookView name="Filtro 89" guid="{84C1E775-67C6-4DDB-AFBF-E64AE4B52941}" maximized="1" windowWidth="0" windowHeight="0" activeSheetId="0"/>
    <customWorkbookView name="Filtro 88" guid="{0E31D3F0-A661-4EA0-8340-351D4AC5DA66}" maximized="1" windowWidth="0" windowHeight="0" activeSheetId="0"/>
    <customWorkbookView name="Filtro 142" guid="{359338A8-203C-48E7-A415-83B38DF208ED}" maximized="1" windowWidth="0" windowHeight="0" activeSheetId="0"/>
    <customWorkbookView name="Filtro 141" guid="{AE72A058-37EE-4181-9FA8-305B2BF79AB8}" maximized="1" windowWidth="0" windowHeight="0" activeSheetId="0"/>
    <customWorkbookView name="Filtro 140" guid="{D2FF0C4E-EC46-43C3-904A-5B1862D4A91D}" maximized="1" windowWidth="0" windowHeight="0" activeSheetId="0"/>
    <customWorkbookView name="Filtro 146" guid="{33EFFAD0-78E0-42E9-950B-ECEE8A83E0D1}" maximized="1" windowWidth="0" windowHeight="0" activeSheetId="0"/>
    <customWorkbookView name="Filtro 145" guid="{19577F5F-B132-4FD6-8818-EF0BEFA13C17}" maximized="1" windowWidth="0" windowHeight="0" activeSheetId="0"/>
    <customWorkbookView name="Filtro 144" guid="{E4AD4B9A-A995-4CE7-91D4-53F4F6926F68}" maximized="1" windowWidth="0" windowHeight="0" activeSheetId="0"/>
    <customWorkbookView name="Filtro 143" guid="{0FEE0488-0386-497E-BBDD-EDB7D4ED82FB}" maximized="1" windowWidth="0" windowHeight="0" activeSheetId="0"/>
    <customWorkbookView name="Filtro 149" guid="{EA448830-570C-4225-B933-0C9BEA72DF6B}" maximized="1" windowWidth="0" windowHeight="0" activeSheetId="0"/>
    <customWorkbookView name="Filtro 148" guid="{3CB49397-066F-4A6C-971C-74556FF4BEE6}" maximized="1" windowWidth="0" windowHeight="0" activeSheetId="0"/>
    <customWorkbookView name="Filtro 147" guid="{BEA1C764-E884-4408-918B-1895B6DF8AAC}" maximized="1" windowWidth="0" windowHeight="0" activeSheetId="0"/>
    <customWorkbookView name="Filtro 70" guid="{B29A07C6-EAA1-48F7-A3C8-10738078CDA6}" maximized="1" windowWidth="0" windowHeight="0" activeSheetId="0"/>
    <customWorkbookView name="Filtro 72" guid="{22A08017-D08E-4F6B-93C5-14C527828DEE}" maximized="1" windowWidth="0" windowHeight="0" activeSheetId="0"/>
    <customWorkbookView name="Filtro 71" guid="{82E1592C-2352-494D-AEEA-C3034607FA13}" maximized="1" windowWidth="0" windowHeight="0" activeSheetId="0"/>
    <customWorkbookView name="Filtro 74" guid="{931652F8-DD3F-4CF2-B500-31136B7FD9FF}" maximized="1" windowWidth="0" windowHeight="0" activeSheetId="0"/>
    <customWorkbookView name="Filtro 73" guid="{7C148402-1933-4A3D-A1BD-E71CD47CCFB3}" maximized="1" windowWidth="0" windowHeight="0" activeSheetId="0"/>
    <customWorkbookView name="Filtro 76" guid="{9A79B754-2C2C-452C-B965-992A102ED81F}" maximized="1" windowWidth="0" windowHeight="0" activeSheetId="0"/>
    <customWorkbookView name="Filtro 75" guid="{4576DBFA-7F82-49B7-AF86-4011CB582152}" maximized="1" windowWidth="0" windowHeight="0" activeSheetId="0"/>
    <customWorkbookView name="Filtro 78" guid="{A921A8D0-5F22-4B5C-B39E-E689129851A2}" maximized="1" windowWidth="0" windowHeight="0" activeSheetId="0"/>
    <customWorkbookView name="Filtro 77" guid="{BDA1D203-8A89-476C-9FD5-C747F2D0833E}" maximized="1" windowWidth="0" windowHeight="0" activeSheetId="0"/>
    <customWorkbookView name="Filtro 79" guid="{AEFCD546-C152-4DD5-9BCB-94FE04FDDD5F}" maximized="1" windowWidth="0" windowHeight="0" activeSheetId="0"/>
    <customWorkbookView name="Filtro 113" guid="{01814518-606B-492E-9BEA-6A0122B5853B}" maximized="1" windowWidth="0" windowHeight="0" activeSheetId="0"/>
    <customWorkbookView name="Filtro 112" guid="{58B9292F-F67A-48B5-9A5D-F2BDC47D4E46}" maximized="1" windowWidth="0" windowHeight="0" activeSheetId="0"/>
    <customWorkbookView name="Filtro 111" guid="{7100EC3C-F3E6-4A3A-8F5E-D1819E34E904}" maximized="1" windowWidth="0" windowHeight="0" activeSheetId="0"/>
    <customWorkbookView name="Filtro 110" guid="{5D136DDC-C43E-4D27-940B-AAA3D3DB99AB}" maximized="1" windowWidth="0" windowHeight="0" activeSheetId="0"/>
    <customWorkbookView name="Filtro 117" guid="{DAF55690-5037-47F0-89EB-BAD7CD1A7B7C}" maximized="1" windowWidth="0" windowHeight="0" activeSheetId="0"/>
    <customWorkbookView name="Filtro 116" guid="{0F9623C2-7EB0-48B0-A28E-6889886F1555}" maximized="1" windowWidth="0" windowHeight="0" activeSheetId="0"/>
    <customWorkbookView name="Filtro 115" guid="{B3B66B9F-9B3A-4EF9-8D44-5B8A43D768F4}" maximized="1" windowWidth="0" windowHeight="0" activeSheetId="0"/>
    <customWorkbookView name="Filtro 114" guid="{553EADC1-09E0-4ECE-AB5C-34EB4A35E590}" maximized="1" windowWidth="0" windowHeight="0" activeSheetId="0"/>
    <customWorkbookView name="Filtro 109" guid="{D7C5D7E9-59BB-47EF-A17F-E55DA1183D06}" maximized="1" windowWidth="0" windowHeight="0" activeSheetId="0"/>
    <customWorkbookView name="Filtro 61" guid="{CECB3555-CBD8-4F9C-B622-FE4C9C48E14B}" maximized="1" windowWidth="0" windowHeight="0" activeSheetId="0"/>
    <customWorkbookView name="Filtro 108" guid="{4773EBE2-8FBE-4BD6-84FD-391C3250F7B9}" maximized="1" windowWidth="0" windowHeight="0" activeSheetId="0"/>
    <customWorkbookView name="Filtro 60" guid="{1C364D01-B1BB-45D4-9E5C-EBB6F21EA018}" maximized="1" windowWidth="0" windowHeight="0" activeSheetId="0"/>
    <customWorkbookView name="Filtro 107" guid="{AE8AC25B-AD07-43B8-B01B-49CF4A686147}" maximized="1" windowWidth="0" windowHeight="0" activeSheetId="0"/>
    <customWorkbookView name="Filtro 63" guid="{C7182799-C1C9-4495-AEAF-DB0B83D814B4}" maximized="1" windowWidth="0" windowHeight="0" activeSheetId="0"/>
    <customWorkbookView name="Filtro 62" guid="{07407072-B4B6-4336-98DB-CBDC1EFA3298}" maximized="1" windowWidth="0" windowHeight="0" activeSheetId="0"/>
    <customWorkbookView name="Filtro 65" guid="{4E5BEFAB-07E6-4672-BD47-3CC6D0041DA7}" maximized="1" windowWidth="0" windowHeight="0" activeSheetId="0"/>
    <customWorkbookView name="Filtro 64" guid="{7F378363-A7FC-4341-9C41-DBA50B5B8732}" maximized="1" windowWidth="0" windowHeight="0" activeSheetId="0"/>
    <customWorkbookView name="Filtro 67" guid="{66ABED33-F686-49A3-BDE6-FE13D09C8EFB}" maximized="1" windowWidth="0" windowHeight="0" activeSheetId="0"/>
    <customWorkbookView name="Filtro 66" guid="{80965DBF-ECED-4332-92BE-55E079A0FBAC}" maximized="1" windowWidth="0" windowHeight="0" activeSheetId="0"/>
    <customWorkbookView name="Filtro 69" guid="{AFA579BD-F8D0-43E6-880D-F1379D9531E3}" maximized="1" windowWidth="0" windowHeight="0" activeSheetId="0"/>
    <customWorkbookView name="Filtro 68" guid="{55C736E1-DE46-49C0-9C29-38B0C1A9944C}" maximized="1" windowWidth="0" windowHeight="0" activeSheetId="0"/>
    <customWorkbookView name="Filtro 120" guid="{38100D54-20AB-4C59-98DC-84F582719FCF}" maximized="1" windowWidth="0" windowHeight="0" activeSheetId="0"/>
    <customWorkbookView name="Filtro 124" guid="{D4A7CE15-EFB5-4703-87C5-AEA91F41EFD1}" maximized="1" windowWidth="0" windowHeight="0" activeSheetId="0"/>
    <customWorkbookView name="Filtro 123" guid="{114C31AC-7C4A-40C8-949D-2B8398F381FB}" maximized="1" windowWidth="0" windowHeight="0" activeSheetId="0"/>
    <customWorkbookView name="Filtro 122" guid="{2CD43362-E317-4B7F-BAD7-A2CD9ED5CD43}" maximized="1" windowWidth="0" windowHeight="0" activeSheetId="0"/>
    <customWorkbookView name="Filtro 121" guid="{57F96E27-2074-4F34-B094-C31720E37D61}" maximized="1" windowWidth="0" windowHeight="0" activeSheetId="0"/>
    <customWorkbookView name="Filtro 128" guid="{3B35A195-5D3C-4F57-91EA-9F67C696A29D}" maximized="1" windowWidth="0" windowHeight="0" activeSheetId="0"/>
    <customWorkbookView name="Filtro 127" guid="{FAAE709E-7BC7-4A93-A4AA-4B39C0782782}" maximized="1" windowWidth="0" windowHeight="0" activeSheetId="0"/>
    <customWorkbookView name="Filtro 126" guid="{BD895F44-3675-416A-931C-D2A8E46F21E9}" maximized="1" windowWidth="0" windowHeight="0" activeSheetId="0"/>
    <customWorkbookView name="Filtro 125" guid="{C3C73BF8-6585-4665-B40E-9DBB1FE091A2}" maximized="1" windowWidth="0" windowHeight="0" activeSheetId="0"/>
    <customWorkbookView name="Filtro 50" guid="{7B55F946-4345-48AA-AF93-346860F70973}" maximized="1" windowWidth="0" windowHeight="0" activeSheetId="0"/>
    <customWorkbookView name="Filtro 119" guid="{A35CAB56-DE4F-4EE8-9B6D-9638B05B01A6}" maximized="1" windowWidth="0" windowHeight="0" activeSheetId="0"/>
    <customWorkbookView name="Filtro 118" guid="{9BF323EA-C827-4F6C-9499-DDC9355ECE80}" maximized="1" windowWidth="0" windowHeight="0" activeSheetId="0"/>
    <customWorkbookView name="Filtro 52" guid="{9BBCB65F-3D07-46DE-B979-57131FDE1662}" maximized="1" windowWidth="0" windowHeight="0" activeSheetId="0"/>
    <customWorkbookView name="Filtro 51" guid="{814A1722-CCD2-4519-AB36-B1FDADB39789}" maximized="1" windowWidth="0" windowHeight="0" activeSheetId="0"/>
    <customWorkbookView name="Filtro 54" guid="{1E6627F9-6C52-4D54-AA85-D5DADC547AF8}" maximized="1" windowWidth="0" windowHeight="0" activeSheetId="0"/>
    <customWorkbookView name="Filtro 53" guid="{4E85789F-8947-4779-82EA-E5EEAA02EAFD}" maximized="1" windowWidth="0" windowHeight="0" activeSheetId="0"/>
    <customWorkbookView name="Filtro 56" guid="{785BC619-CFD7-43EB-BA7C-845654AEE627}" maximized="1" windowWidth="0" windowHeight="0" activeSheetId="0"/>
    <customWorkbookView name="Filtro 55" guid="{A678B567-ED43-4552-9496-6AA4E4B6DBEA}" maximized="1" windowWidth="0" windowHeight="0" activeSheetId="0"/>
    <customWorkbookView name="Filtro 58" guid="{6FE03CA5-2D48-494C-B7AD-D2AB32F57E62}" maximized="1" windowWidth="0" windowHeight="0" activeSheetId="0"/>
    <customWorkbookView name="Filtro 57" guid="{71D7D125-7F77-413B-AC11-DFB4199F4BAA}" maximized="1" windowWidth="0" windowHeight="0" activeSheetId="0"/>
    <customWorkbookView name="Filtro 59" guid="{A1F06D2D-A8C5-4532-8201-23B51F0AABA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P18" i="15" s="1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D24" i="15"/>
  <c r="O23" i="15"/>
  <c r="M23" i="15"/>
  <c r="N23" i="15" s="1"/>
  <c r="K23" i="15"/>
  <c r="D23" i="15"/>
  <c r="M22" i="15"/>
  <c r="O22" i="15" s="1"/>
  <c r="K22" i="15"/>
  <c r="L22" i="15" s="1"/>
  <c r="D22" i="15"/>
  <c r="O21" i="15"/>
  <c r="M21" i="15"/>
  <c r="N21" i="15" s="1"/>
  <c r="K21" i="15"/>
  <c r="L21" i="15" s="1"/>
  <c r="D21" i="15"/>
  <c r="M20" i="15"/>
  <c r="O20" i="15" s="1"/>
  <c r="K20" i="15"/>
  <c r="G20" i="15"/>
  <c r="G120" i="15" s="1"/>
  <c r="D20" i="15"/>
  <c r="O19" i="15"/>
  <c r="N19" i="15"/>
  <c r="M19" i="15"/>
  <c r="K19" i="15"/>
  <c r="D19" i="15"/>
  <c r="O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O4" i="15"/>
  <c r="M4" i="15"/>
  <c r="K4" i="15"/>
  <c r="K5" i="15" s="1"/>
  <c r="L3" i="15" s="1"/>
  <c r="D4" i="15"/>
  <c r="P3" i="15"/>
  <c r="P5" i="15" s="1"/>
  <c r="M3" i="15"/>
  <c r="M5" i="15" s="1"/>
  <c r="N3" i="15" s="1"/>
  <c r="K3" i="15"/>
  <c r="D3" i="15"/>
  <c r="P14" i="15" s="1"/>
  <c r="D2" i="15"/>
  <c r="M14" i="15" s="1"/>
  <c r="G28" i="14"/>
  <c r="F28" i="14"/>
  <c r="E28" i="14"/>
  <c r="D28" i="14"/>
  <c r="C28" i="14"/>
  <c r="B28" i="14"/>
  <c r="I14" i="14"/>
  <c r="E14" i="14"/>
  <c r="E16" i="14" s="1"/>
  <c r="G8" i="14"/>
  <c r="C8" i="14"/>
  <c r="J7" i="14"/>
  <c r="F7" i="14"/>
  <c r="B7" i="14"/>
  <c r="I4" i="14"/>
  <c r="E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AR26" i="8"/>
  <c r="H14" i="14" s="1"/>
  <c r="H16" i="14" s="1"/>
  <c r="AQ26" i="8"/>
  <c r="G14" i="14" s="1"/>
  <c r="G16" i="14" s="1"/>
  <c r="AP26" i="8"/>
  <c r="F14" i="14" s="1"/>
  <c r="F16" i="14" s="1"/>
  <c r="AO26" i="8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F8" i="14" s="1"/>
  <c r="AM6" i="7"/>
  <c r="E8" i="14" s="1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CJ34" i="6"/>
  <c r="I7" i="14" s="1"/>
  <c r="CI34" i="6"/>
  <c r="H7" i="14" s="1"/>
  <c r="CH34" i="6"/>
  <c r="G7" i="14" s="1"/>
  <c r="CG34" i="6"/>
  <c r="CF34" i="6"/>
  <c r="E7" i="14" s="1"/>
  <c r="CE34" i="6"/>
  <c r="D7" i="14" s="1"/>
  <c r="CD34" i="6"/>
  <c r="C7" i="14" s="1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AS17" i="5"/>
  <c r="H4" i="14" s="1"/>
  <c r="AR17" i="5"/>
  <c r="G4" i="14" s="1"/>
  <c r="AQ17" i="5"/>
  <c r="F4" i="14" s="1"/>
  <c r="AP17" i="5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 s="1"/>
  <c r="G10" i="4" s="1"/>
  <c r="AD9" i="4" a="1"/>
  <c r="AD9" i="4"/>
  <c r="G9" i="4" s="1"/>
  <c r="J9" i="4"/>
  <c r="AD8" i="4" a="1"/>
  <c r="AD8" i="4"/>
  <c r="G8" i="4" s="1"/>
  <c r="J8" i="4"/>
  <c r="AD7" i="4" a="1"/>
  <c r="AD7" i="4" s="1"/>
  <c r="G7" i="4" s="1"/>
  <c r="J7" i="4"/>
  <c r="AD6" i="4" a="1"/>
  <c r="AD6" i="4" s="1"/>
  <c r="G6" i="4" s="1"/>
  <c r="J6" i="4"/>
  <c r="AD5" i="4" a="1"/>
  <c r="AD5" i="4" s="1"/>
  <c r="G5" i="4" s="1"/>
  <c r="J5" i="4"/>
  <c r="AD4" i="4" a="1"/>
  <c r="AD4" i="4"/>
  <c r="G4" i="4" s="1"/>
  <c r="J4" i="4"/>
  <c r="AD3" i="4" a="1"/>
  <c r="AD3" i="4" s="1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V387" i="3"/>
  <c r="J387" i="3"/>
  <c r="G387" i="3"/>
  <c r="CL386" i="3" a="1"/>
  <c r="CL386" i="3"/>
  <c r="G386" i="3" s="1"/>
  <c r="V386" i="3"/>
  <c r="J386" i="3"/>
  <c r="CL385" i="3" a="1"/>
  <c r="CL385" i="3"/>
  <c r="G385" i="3" s="1"/>
  <c r="V385" i="3"/>
  <c r="J385" i="3"/>
  <c r="CL384" i="3" a="1"/>
  <c r="CL384" i="3" s="1"/>
  <c r="G384" i="3" s="1"/>
  <c r="V384" i="3"/>
  <c r="J384" i="3"/>
  <c r="CL383" i="3" a="1"/>
  <c r="CL383" i="3" s="1"/>
  <c r="V383" i="3"/>
  <c r="J383" i="3"/>
  <c r="G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V376" i="3"/>
  <c r="J376" i="3"/>
  <c r="G376" i="3"/>
  <c r="CL375" i="3" a="1"/>
  <c r="CL375" i="3" s="1"/>
  <c r="V375" i="3"/>
  <c r="J375" i="3"/>
  <c r="G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V367" i="3"/>
  <c r="J367" i="3"/>
  <c r="G367" i="3"/>
  <c r="CL366" i="3" a="1"/>
  <c r="CL366" i="3"/>
  <c r="G366" i="3" s="1"/>
  <c r="V366" i="3"/>
  <c r="J366" i="3"/>
  <c r="CL365" i="3" a="1"/>
  <c r="CL365" i="3"/>
  <c r="G365" i="3" s="1"/>
  <c r="V365" i="3"/>
  <c r="J365" i="3"/>
  <c r="CL364" i="3" a="1"/>
  <c r="CL364" i="3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V358" i="3"/>
  <c r="J358" i="3"/>
  <c r="G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 s="1"/>
  <c r="V351" i="3"/>
  <c r="J351" i="3"/>
  <c r="G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 s="1"/>
  <c r="V343" i="3"/>
  <c r="J343" i="3"/>
  <c r="G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/>
  <c r="G337" i="3" s="1"/>
  <c r="V337" i="3"/>
  <c r="J337" i="3"/>
  <c r="CL336" i="3" a="1"/>
  <c r="CL336" i="3" s="1"/>
  <c r="G336" i="3" s="1"/>
  <c r="V336" i="3"/>
  <c r="J336" i="3"/>
  <c r="CL335" i="3" a="1"/>
  <c r="CL335" i="3" s="1"/>
  <c r="V335" i="3"/>
  <c r="J335" i="3"/>
  <c r="G335" i="3"/>
  <c r="CL334" i="3" a="1"/>
  <c r="CL334" i="3" s="1"/>
  <c r="V334" i="3"/>
  <c r="J334" i="3"/>
  <c r="G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 s="1"/>
  <c r="V315" i="3"/>
  <c r="J315" i="3"/>
  <c r="G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V307" i="3"/>
  <c r="J307" i="3"/>
  <c r="G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V299" i="3"/>
  <c r="J299" i="3"/>
  <c r="G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/>
  <c r="G284" i="3" s="1"/>
  <c r="V284" i="3"/>
  <c r="J284" i="3"/>
  <c r="CL283" i="3" a="1"/>
  <c r="CL283" i="3" s="1"/>
  <c r="V283" i="3"/>
  <c r="J283" i="3"/>
  <c r="G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V275" i="3"/>
  <c r="J275" i="3"/>
  <c r="G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/>
  <c r="G192" i="3" s="1"/>
  <c r="V192" i="3"/>
  <c r="J192" i="3"/>
  <c r="CL191" i="3" a="1"/>
  <c r="CL191" i="3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/>
  <c r="G184" i="3" s="1"/>
  <c r="V184" i="3"/>
  <c r="J184" i="3"/>
  <c r="CL183" i="3" a="1"/>
  <c r="CL183" i="3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/>
  <c r="G176" i="3" s="1"/>
  <c r="V176" i="3"/>
  <c r="J176" i="3"/>
  <c r="CL175" i="3" a="1"/>
  <c r="CL175" i="3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/>
  <c r="G164" i="3" s="1"/>
  <c r="V164" i="3"/>
  <c r="J164" i="3"/>
  <c r="CL163" i="3" a="1"/>
  <c r="CL163" i="3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/>
  <c r="G144" i="3" s="1"/>
  <c r="V144" i="3"/>
  <c r="J144" i="3"/>
  <c r="CL143" i="3" a="1"/>
  <c r="CL143" i="3"/>
  <c r="G143" i="3" s="1"/>
  <c r="V143" i="3"/>
  <c r="J143" i="3"/>
  <c r="CL142" i="3" a="1"/>
  <c r="CL142" i="3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/>
  <c r="G136" i="3" s="1"/>
  <c r="V136" i="3"/>
  <c r="J136" i="3"/>
  <c r="CL135" i="3" a="1"/>
  <c r="CL135" i="3"/>
  <c r="G135" i="3" s="1"/>
  <c r="V135" i="3"/>
  <c r="J135" i="3"/>
  <c r="CL134" i="3" a="1"/>
  <c r="CL134" i="3"/>
  <c r="G134" i="3" s="1"/>
  <c r="V134" i="3"/>
  <c r="J134" i="3"/>
  <c r="CL133" i="3" a="1"/>
  <c r="CL133" i="3" s="1"/>
  <c r="G133" i="3" s="1"/>
  <c r="V133" i="3"/>
  <c r="J133" i="3"/>
  <c r="CL132" i="3" a="1"/>
  <c r="CL132" i="3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/>
  <c r="G124" i="3" s="1"/>
  <c r="V124" i="3"/>
  <c r="J124" i="3"/>
  <c r="CL123" i="3" a="1"/>
  <c r="CL123" i="3" s="1"/>
  <c r="G123" i="3" s="1"/>
  <c r="V123" i="3"/>
  <c r="J123" i="3"/>
  <c r="CL122" i="3" a="1"/>
  <c r="CL122" i="3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/>
  <c r="G114" i="3" s="1"/>
  <c r="V114" i="3"/>
  <c r="J114" i="3"/>
  <c r="CL113" i="3" a="1"/>
  <c r="CL113" i="3" s="1"/>
  <c r="G113" i="3" s="1"/>
  <c r="V113" i="3"/>
  <c r="J113" i="3"/>
  <c r="CL112" i="3" a="1"/>
  <c r="CL112" i="3"/>
  <c r="G112" i="3" s="1"/>
  <c r="V112" i="3"/>
  <c r="J112" i="3"/>
  <c r="CL111" i="3" a="1"/>
  <c r="CL111" i="3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/>
  <c r="G84" i="3" s="1"/>
  <c r="V84" i="3"/>
  <c r="J84" i="3"/>
  <c r="CL83" i="3" a="1"/>
  <c r="CL83" i="3"/>
  <c r="G83" i="3" s="1"/>
  <c r="V83" i="3"/>
  <c r="J83" i="3"/>
  <c r="CL82" i="3" a="1"/>
  <c r="CL82" i="3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/>
  <c r="G79" i="3" s="1"/>
  <c r="V79" i="3"/>
  <c r="J79" i="3"/>
  <c r="CL78" i="3" a="1"/>
  <c r="CL78" i="3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/>
  <c r="G62" i="3" s="1"/>
  <c r="V62" i="3"/>
  <c r="J62" i="3"/>
  <c r="CL61" i="3" a="1"/>
  <c r="CL61" i="3" s="1"/>
  <c r="G61" i="3" s="1"/>
  <c r="V61" i="3"/>
  <c r="J61" i="3"/>
  <c r="CL60" i="3" a="1"/>
  <c r="CL60" i="3"/>
  <c r="G60" i="3" s="1"/>
  <c r="V60" i="3"/>
  <c r="J60" i="3"/>
  <c r="CL59" i="3" a="1"/>
  <c r="CL59" i="3"/>
  <c r="G59" i="3" s="1"/>
  <c r="V59" i="3"/>
  <c r="J59" i="3"/>
  <c r="CL58" i="3" a="1"/>
  <c r="CL58" i="3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/>
  <c r="G52" i="3" s="1"/>
  <c r="V52" i="3"/>
  <c r="J52" i="3"/>
  <c r="CL51" i="3" a="1"/>
  <c r="CL51" i="3"/>
  <c r="G51" i="3" s="1"/>
  <c r="V51" i="3"/>
  <c r="J51" i="3"/>
  <c r="CL50" i="3" a="1"/>
  <c r="CL50" i="3"/>
  <c r="G50" i="3" s="1"/>
  <c r="V50" i="3"/>
  <c r="J50" i="3"/>
  <c r="CL49" i="3" a="1"/>
  <c r="CL49" i="3" s="1"/>
  <c r="G49" i="3" s="1"/>
  <c r="V49" i="3"/>
  <c r="J49" i="3"/>
  <c r="CL48" i="3" a="1"/>
  <c r="CL48" i="3"/>
  <c r="G48" i="3" s="1"/>
  <c r="V48" i="3"/>
  <c r="J48" i="3"/>
  <c r="CL47" i="3" a="1"/>
  <c r="CL47" i="3"/>
  <c r="G47" i="3" s="1"/>
  <c r="V47" i="3"/>
  <c r="J47" i="3"/>
  <c r="CL46" i="3" a="1"/>
  <c r="CL46" i="3"/>
  <c r="G46" i="3" s="1"/>
  <c r="V46" i="3"/>
  <c r="J46" i="3"/>
  <c r="CL45" i="3" a="1"/>
  <c r="CL45" i="3" s="1"/>
  <c r="G45" i="3" s="1"/>
  <c r="V45" i="3"/>
  <c r="J45" i="3"/>
  <c r="CL44" i="3" a="1"/>
  <c r="CL44" i="3"/>
  <c r="G44" i="3" s="1"/>
  <c r="V44" i="3"/>
  <c r="J44" i="3"/>
  <c r="CL43" i="3" a="1"/>
  <c r="CL43" i="3"/>
  <c r="G43" i="3" s="1"/>
  <c r="V43" i="3"/>
  <c r="J43" i="3"/>
  <c r="CL42" i="3" a="1"/>
  <c r="CL42" i="3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/>
  <c r="G36" i="3" s="1"/>
  <c r="V36" i="3"/>
  <c r="J36" i="3"/>
  <c r="CL35" i="3" a="1"/>
  <c r="CL35" i="3"/>
  <c r="G35" i="3" s="1"/>
  <c r="V35" i="3"/>
  <c r="J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/>
  <c r="G31" i="3" s="1"/>
  <c r="V31" i="3"/>
  <c r="J31" i="3"/>
  <c r="CL30" i="3" a="1"/>
  <c r="CL30" i="3"/>
  <c r="G30" i="3" s="1"/>
  <c r="V30" i="3"/>
  <c r="J30" i="3"/>
  <c r="CL29" i="3" a="1"/>
  <c r="CL29" i="3" s="1"/>
  <c r="G29" i="3" s="1"/>
  <c r="V29" i="3"/>
  <c r="J29" i="3"/>
  <c r="CL28" i="3" a="1"/>
  <c r="CL28" i="3"/>
  <c r="G28" i="3" s="1"/>
  <c r="V28" i="3"/>
  <c r="J28" i="3"/>
  <c r="CL27" i="3" a="1"/>
  <c r="CL27" i="3"/>
  <c r="G27" i="3" s="1"/>
  <c r="V27" i="3"/>
  <c r="J27" i="3"/>
  <c r="CL26" i="3" a="1"/>
  <c r="CL26" i="3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/>
  <c r="G15" i="3" s="1"/>
  <c r="V15" i="3"/>
  <c r="J15" i="3"/>
  <c r="CL14" i="3" a="1"/>
  <c r="CL14" i="3"/>
  <c r="G14" i="3" s="1"/>
  <c r="V14" i="3"/>
  <c r="J14" i="3"/>
  <c r="CL13" i="3" a="1"/>
  <c r="CL13" i="3" s="1"/>
  <c r="G13" i="3" s="1"/>
  <c r="V13" i="3"/>
  <c r="J13" i="3"/>
  <c r="CL12" i="3" a="1"/>
  <c r="CL12" i="3"/>
  <c r="G12" i="3" s="1"/>
  <c r="V12" i="3"/>
  <c r="J12" i="3"/>
  <c r="CL11" i="3" a="1"/>
  <c r="CL11" i="3"/>
  <c r="G11" i="3" s="1"/>
  <c r="V11" i="3"/>
  <c r="J11" i="3"/>
  <c r="CL10" i="3" a="1"/>
  <c r="CL10" i="3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CL397" i="3" s="1"/>
  <c r="V3" i="3"/>
  <c r="J3" i="3"/>
  <c r="C902" i="2"/>
  <c r="C901" i="2"/>
  <c r="C900" i="2"/>
  <c r="BB899" i="2"/>
  <c r="L3" i="14" s="1"/>
  <c r="L9" i="14" s="1"/>
  <c r="BA899" i="2"/>
  <c r="K3" i="14" s="1"/>
  <c r="K9" i="14" s="1"/>
  <c r="AZ899" i="2"/>
  <c r="J3" i="14" s="1"/>
  <c r="J9" i="14" s="1"/>
  <c r="AY899" i="2"/>
  <c r="I3" i="14" s="1"/>
  <c r="I9" i="14" s="1"/>
  <c r="AX899" i="2"/>
  <c r="H3" i="14" s="1"/>
  <c r="H9" i="14" s="1"/>
  <c r="AW899" i="2"/>
  <c r="G3" i="14" s="1"/>
  <c r="G9" i="14" s="1"/>
  <c r="AV899" i="2"/>
  <c r="F3" i="14" s="1"/>
  <c r="F9" i="14" s="1"/>
  <c r="AU899" i="2"/>
  <c r="E3" i="14" s="1"/>
  <c r="E9" i="14" s="1"/>
  <c r="AT899" i="2"/>
  <c r="D3" i="14" s="1"/>
  <c r="D9" i="14" s="1"/>
  <c r="AS899" i="2"/>
  <c r="C3" i="14" s="1"/>
  <c r="C9" i="14" s="1"/>
  <c r="AR899" i="2"/>
  <c r="B3" i="14" s="1"/>
  <c r="B9" i="14" s="1"/>
  <c r="AQ899" i="2"/>
  <c r="AP899" i="2"/>
  <c r="AO899" i="2"/>
  <c r="AN899" i="2"/>
  <c r="AM899" i="2"/>
  <c r="AL899" i="2"/>
  <c r="AK899" i="2"/>
  <c r="AJ899" i="2"/>
  <c r="AI899" i="2"/>
  <c r="AH899" i="2"/>
  <c r="AG899" i="2"/>
  <c r="AF899" i="2"/>
  <c r="AE899" i="2"/>
  <c r="AD899" i="2"/>
  <c r="AC899" i="2"/>
  <c r="C899" i="2"/>
  <c r="BC896" i="2" a="1"/>
  <c r="BC896" i="2"/>
  <c r="G896" i="2" s="1"/>
  <c r="V896" i="2"/>
  <c r="J896" i="2"/>
  <c r="BC895" i="2" a="1"/>
  <c r="BC895" i="2"/>
  <c r="G895" i="2" s="1"/>
  <c r="V895" i="2"/>
  <c r="J895" i="2"/>
  <c r="BC894" i="2" a="1"/>
  <c r="BC894" i="2" s="1"/>
  <c r="G894" i="2" s="1"/>
  <c r="V894" i="2"/>
  <c r="J894" i="2"/>
  <c r="BC893" i="2" a="1"/>
  <c r="BC893" i="2" s="1"/>
  <c r="G893" i="2" s="1"/>
  <c r="V893" i="2"/>
  <c r="J893" i="2"/>
  <c r="BC892" i="2" a="1"/>
  <c r="BC892" i="2" s="1"/>
  <c r="G892" i="2" s="1"/>
  <c r="V892" i="2"/>
  <c r="J892" i="2"/>
  <c r="BC891" i="2" a="1"/>
  <c r="BC891" i="2" s="1"/>
  <c r="G891" i="2" s="1"/>
  <c r="V891" i="2"/>
  <c r="J891" i="2"/>
  <c r="BC890" i="2" a="1"/>
  <c r="BC890" i="2" s="1"/>
  <c r="G890" i="2" s="1"/>
  <c r="V890" i="2"/>
  <c r="J890" i="2"/>
  <c r="BC889" i="2" a="1"/>
  <c r="BC889" i="2" s="1"/>
  <c r="G889" i="2" s="1"/>
  <c r="V889" i="2"/>
  <c r="J889" i="2"/>
  <c r="BC888" i="2" a="1"/>
  <c r="BC888" i="2"/>
  <c r="G888" i="2" s="1"/>
  <c r="V888" i="2"/>
  <c r="BC887" i="2" a="1"/>
  <c r="BC887" i="2" s="1"/>
  <c r="G887" i="2" s="1"/>
  <c r="V887" i="2"/>
  <c r="J887" i="2"/>
  <c r="BC886" i="2" a="1"/>
  <c r="BC886" i="2" s="1"/>
  <c r="G886" i="2" s="1"/>
  <c r="V886" i="2"/>
  <c r="J886" i="2"/>
  <c r="BC885" i="2" a="1"/>
  <c r="BC885" i="2" s="1"/>
  <c r="G885" i="2" s="1"/>
  <c r="V885" i="2"/>
  <c r="J885" i="2"/>
  <c r="BC884" i="2" a="1"/>
  <c r="BC884" i="2" s="1"/>
  <c r="G884" i="2" s="1"/>
  <c r="V884" i="2"/>
  <c r="J884" i="2"/>
  <c r="BC883" i="2" a="1"/>
  <c r="BC883" i="2"/>
  <c r="G883" i="2" s="1"/>
  <c r="V883" i="2"/>
  <c r="J883" i="2"/>
  <c r="BC882" i="2" a="1"/>
  <c r="BC882" i="2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/>
  <c r="G875" i="2" s="1"/>
  <c r="V875" i="2"/>
  <c r="J875" i="2"/>
  <c r="BC874" i="2" a="1"/>
  <c r="BC874" i="2"/>
  <c r="G874" i="2" s="1"/>
  <c r="V874" i="2"/>
  <c r="J874" i="2"/>
  <c r="BC873" i="2" a="1"/>
  <c r="BC873" i="2" s="1"/>
  <c r="G873" i="2" s="1"/>
  <c r="V873" i="2"/>
  <c r="J873" i="2"/>
  <c r="BC872" i="2" a="1"/>
  <c r="BC872" i="2" s="1"/>
  <c r="G872" i="2" s="1"/>
  <c r="V872" i="2"/>
  <c r="J872" i="2"/>
  <c r="BC871" i="2" a="1"/>
  <c r="BC871" i="2" s="1"/>
  <c r="G871" i="2" s="1"/>
  <c r="V871" i="2"/>
  <c r="J871" i="2"/>
  <c r="BC870" i="2" a="1"/>
  <c r="BC870" i="2" s="1"/>
  <c r="G870" i="2" s="1"/>
  <c r="V870" i="2"/>
  <c r="BC869" i="2" a="1"/>
  <c r="BC869" i="2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/>
  <c r="G866" i="2" s="1"/>
  <c r="V866" i="2"/>
  <c r="J866" i="2"/>
  <c r="BC865" i="2" a="1"/>
  <c r="BC865" i="2"/>
  <c r="G865" i="2" s="1"/>
  <c r="V865" i="2"/>
  <c r="J865" i="2"/>
  <c r="BC864" i="2" a="1"/>
  <c r="BC864" i="2" s="1"/>
  <c r="G864" i="2" s="1"/>
  <c r="V864" i="2"/>
  <c r="J864" i="2"/>
  <c r="BC863" i="2" a="1"/>
  <c r="BC863" i="2" s="1"/>
  <c r="G863" i="2" s="1"/>
  <c r="V863" i="2"/>
  <c r="J863" i="2"/>
  <c r="BC862" i="2" a="1"/>
  <c r="BC862" i="2"/>
  <c r="G862" i="2" s="1"/>
  <c r="V862" i="2"/>
  <c r="J862" i="2"/>
  <c r="BC861" i="2" a="1"/>
  <c r="BC861" i="2"/>
  <c r="G861" i="2" s="1"/>
  <c r="V861" i="2"/>
  <c r="J861" i="2"/>
  <c r="BC860" i="2" a="1"/>
  <c r="BC860" i="2" s="1"/>
  <c r="G860" i="2" s="1"/>
  <c r="V860" i="2"/>
  <c r="J860" i="2"/>
  <c r="BC859" i="2" a="1"/>
  <c r="BC859" i="2" s="1"/>
  <c r="G859" i="2" s="1"/>
  <c r="V859" i="2"/>
  <c r="J859" i="2"/>
  <c r="BC858" i="2" a="1"/>
  <c r="BC858" i="2"/>
  <c r="G858" i="2" s="1"/>
  <c r="V858" i="2"/>
  <c r="J858" i="2"/>
  <c r="BC857" i="2" a="1"/>
  <c r="BC857" i="2"/>
  <c r="G857" i="2" s="1"/>
  <c r="V857" i="2"/>
  <c r="J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/>
  <c r="G854" i="2" s="1"/>
  <c r="V854" i="2"/>
  <c r="J854" i="2"/>
  <c r="BC853" i="2" a="1"/>
  <c r="BC853" i="2"/>
  <c r="G853" i="2" s="1"/>
  <c r="V853" i="2"/>
  <c r="J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/>
  <c r="G850" i="2" s="1"/>
  <c r="V850" i="2"/>
  <c r="J850" i="2"/>
  <c r="BC849" i="2" a="1"/>
  <c r="BC849" i="2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/>
  <c r="G846" i="2" s="1"/>
  <c r="V846" i="2"/>
  <c r="J846" i="2"/>
  <c r="BC845" i="2" a="1"/>
  <c r="BC845" i="2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/>
  <c r="G842" i="2" s="1"/>
  <c r="V842" i="2"/>
  <c r="J842" i="2"/>
  <c r="BC841" i="2" a="1"/>
  <c r="BC841" i="2"/>
  <c r="G841" i="2" s="1"/>
  <c r="V841" i="2"/>
  <c r="J841" i="2"/>
  <c r="BC840" i="2" a="1"/>
  <c r="BC840" i="2" s="1"/>
  <c r="G840" i="2" s="1"/>
  <c r="V840" i="2"/>
  <c r="J840" i="2"/>
  <c r="BC839" i="2" a="1"/>
  <c r="BC839" i="2" s="1"/>
  <c r="G839" i="2" s="1"/>
  <c r="V839" i="2"/>
  <c r="J839" i="2"/>
  <c r="BC838" i="2" a="1"/>
  <c r="BC838" i="2"/>
  <c r="G838" i="2" s="1"/>
  <c r="V838" i="2"/>
  <c r="J838" i="2"/>
  <c r="BC837" i="2" a="1"/>
  <c r="BC837" i="2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/>
  <c r="G834" i="2" s="1"/>
  <c r="V834" i="2"/>
  <c r="J834" i="2"/>
  <c r="BC833" i="2" a="1"/>
  <c r="BC833" i="2"/>
  <c r="G833" i="2" s="1"/>
  <c r="V833" i="2"/>
  <c r="J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/>
  <c r="G830" i="2" s="1"/>
  <c r="V830" i="2"/>
  <c r="J830" i="2"/>
  <c r="BC829" i="2" a="1"/>
  <c r="BC829" i="2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/>
  <c r="G826" i="2" s="1"/>
  <c r="V826" i="2"/>
  <c r="J826" i="2"/>
  <c r="BC825" i="2" a="1"/>
  <c r="BC825" i="2"/>
  <c r="G825" i="2" s="1"/>
  <c r="V825" i="2"/>
  <c r="J825" i="2"/>
  <c r="BC824" i="2" a="1"/>
  <c r="BC824" i="2" s="1"/>
  <c r="V824" i="2"/>
  <c r="J824" i="2"/>
  <c r="G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/>
  <c r="G818" i="2" s="1"/>
  <c r="V818" i="2"/>
  <c r="J818" i="2"/>
  <c r="BC817" i="2" a="1"/>
  <c r="BC817" i="2"/>
  <c r="G817" i="2" s="1"/>
  <c r="V817" i="2"/>
  <c r="J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/>
  <c r="G814" i="2" s="1"/>
  <c r="V814" i="2"/>
  <c r="J814" i="2"/>
  <c r="BC813" i="2" a="1"/>
  <c r="BC813" i="2" s="1"/>
  <c r="G813" i="2" s="1"/>
  <c r="V813" i="2"/>
  <c r="J813" i="2"/>
  <c r="BC812" i="2" a="1"/>
  <c r="BC812" i="2" s="1"/>
  <c r="V812" i="2"/>
  <c r="J812" i="2"/>
  <c r="G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 s="1"/>
  <c r="G799" i="2" s="1"/>
  <c r="V799" i="2"/>
  <c r="J799" i="2"/>
  <c r="BC798" i="2" a="1"/>
  <c r="BC798" i="2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 s="1"/>
  <c r="G795" i="2" s="1"/>
  <c r="V795" i="2"/>
  <c r="J795" i="2"/>
  <c r="BC794" i="2" a="1"/>
  <c r="BC794" i="2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/>
  <c r="G790" i="2" s="1"/>
  <c r="V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/>
  <c r="G785" i="2" s="1"/>
  <c r="V785" i="2"/>
  <c r="J785" i="2"/>
  <c r="BC784" i="2" a="1"/>
  <c r="BC784" i="2"/>
  <c r="G784" i="2" s="1"/>
  <c r="V784" i="2"/>
  <c r="J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J781" i="2"/>
  <c r="BC780" i="2" a="1"/>
  <c r="BC780" i="2" s="1"/>
  <c r="G780" i="2" s="1"/>
  <c r="V780" i="2"/>
  <c r="J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/>
  <c r="G777" i="2" s="1"/>
  <c r="V777" i="2"/>
  <c r="J777" i="2"/>
  <c r="BC776" i="2" a="1"/>
  <c r="BC776" i="2"/>
  <c r="G776" i="2" s="1"/>
  <c r="V776" i="2"/>
  <c r="J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 s="1"/>
  <c r="G770" i="2" s="1"/>
  <c r="V770" i="2"/>
  <c r="J770" i="2"/>
  <c r="BC769" i="2" a="1"/>
  <c r="BC769" i="2"/>
  <c r="G769" i="2" s="1"/>
  <c r="V769" i="2"/>
  <c r="J769" i="2"/>
  <c r="BC768" i="2" a="1"/>
  <c r="BC768" i="2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/>
  <c r="G761" i="2" s="1"/>
  <c r="V761" i="2"/>
  <c r="J761" i="2"/>
  <c r="BC760" i="2" a="1"/>
  <c r="BC760" i="2"/>
  <c r="G760" i="2" s="1"/>
  <c r="V760" i="2"/>
  <c r="J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 s="1"/>
  <c r="G754" i="2" s="1"/>
  <c r="V754" i="2"/>
  <c r="J754" i="2"/>
  <c r="BC753" i="2" a="1"/>
  <c r="BC753" i="2"/>
  <c r="G753" i="2" s="1"/>
  <c r="V753" i="2"/>
  <c r="BC752" i="2" a="1"/>
  <c r="BC752" i="2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/>
  <c r="G748" i="2" s="1"/>
  <c r="V748" i="2"/>
  <c r="J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/>
  <c r="G744" i="2" s="1"/>
  <c r="V744" i="2"/>
  <c r="J744" i="2"/>
  <c r="BC743" i="2" a="1"/>
  <c r="BC743" i="2" s="1"/>
  <c r="G743" i="2" s="1"/>
  <c r="V743" i="2"/>
  <c r="J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/>
  <c r="G736" i="2" s="1"/>
  <c r="V736" i="2"/>
  <c r="J736" i="2"/>
  <c r="BC735" i="2" a="1"/>
  <c r="BC735" i="2" s="1"/>
  <c r="G735" i="2" s="1"/>
  <c r="V735" i="2"/>
  <c r="J735" i="2"/>
  <c r="BC734" i="2" a="1"/>
  <c r="BC734" i="2" s="1"/>
  <c r="V734" i="2"/>
  <c r="J734" i="2"/>
  <c r="G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/>
  <c r="G728" i="2" s="1"/>
  <c r="V728" i="2"/>
  <c r="J728" i="2"/>
  <c r="BC727" i="2" a="1"/>
  <c r="BC727" i="2"/>
  <c r="G727" i="2" s="1"/>
  <c r="V727" i="2"/>
  <c r="J727" i="2"/>
  <c r="BC726" i="2" a="1"/>
  <c r="BC726" i="2" s="1"/>
  <c r="G726" i="2" s="1"/>
  <c r="V726" i="2"/>
  <c r="J726" i="2"/>
  <c r="BC725" i="2" a="1"/>
  <c r="BC725" i="2" s="1"/>
  <c r="V725" i="2"/>
  <c r="J725" i="2"/>
  <c r="G725" i="2"/>
  <c r="BC724" i="2" a="1"/>
  <c r="BC724" i="2"/>
  <c r="G724" i="2" s="1"/>
  <c r="V724" i="2"/>
  <c r="J724" i="2"/>
  <c r="BC723" i="2" a="1"/>
  <c r="BC723" i="2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/>
  <c r="G712" i="2" s="1"/>
  <c r="V712" i="2"/>
  <c r="J712" i="2"/>
  <c r="BC711" i="2" a="1"/>
  <c r="BC711" i="2"/>
  <c r="G711" i="2" s="1"/>
  <c r="V711" i="2"/>
  <c r="J711" i="2"/>
  <c r="BC710" i="2" a="1"/>
  <c r="BC710" i="2" s="1"/>
  <c r="G710" i="2" s="1"/>
  <c r="V710" i="2"/>
  <c r="J710" i="2"/>
  <c r="BC709" i="2" a="1"/>
  <c r="BC709" i="2" s="1"/>
  <c r="V709" i="2"/>
  <c r="J709" i="2"/>
  <c r="G709" i="2"/>
  <c r="BC708" i="2" a="1"/>
  <c r="BC708" i="2"/>
  <c r="G708" i="2" s="1"/>
  <c r="V708" i="2"/>
  <c r="J708" i="2"/>
  <c r="BC707" i="2" a="1"/>
  <c r="BC707" i="2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 s="1"/>
  <c r="V701" i="2"/>
  <c r="J701" i="2"/>
  <c r="G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/>
  <c r="G696" i="2" s="1"/>
  <c r="V696" i="2"/>
  <c r="J696" i="2"/>
  <c r="BC695" i="2" a="1"/>
  <c r="BC695" i="2"/>
  <c r="G695" i="2" s="1"/>
  <c r="V695" i="2"/>
  <c r="J695" i="2"/>
  <c r="BC694" i="2" a="1"/>
  <c r="BC694" i="2" s="1"/>
  <c r="G694" i="2" s="1"/>
  <c r="V694" i="2"/>
  <c r="J694" i="2"/>
  <c r="BC693" i="2" a="1"/>
  <c r="BC693" i="2" s="1"/>
  <c r="V693" i="2"/>
  <c r="J693" i="2"/>
  <c r="G693" i="2"/>
  <c r="BC692" i="2" a="1"/>
  <c r="BC692" i="2"/>
  <c r="G692" i="2" s="1"/>
  <c r="V692" i="2"/>
  <c r="J692" i="2"/>
  <c r="BC691" i="2" a="1"/>
  <c r="BC691" i="2"/>
  <c r="G691" i="2" s="1"/>
  <c r="V691" i="2"/>
  <c r="J691" i="2"/>
  <c r="BC690" i="2" a="1"/>
  <c r="BC690" i="2" s="1"/>
  <c r="G690" i="2" s="1"/>
  <c r="V690" i="2"/>
  <c r="J690" i="2"/>
  <c r="BC689" i="2" a="1"/>
  <c r="BC689" i="2" s="1"/>
  <c r="V689" i="2"/>
  <c r="J689" i="2"/>
  <c r="G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 s="1"/>
  <c r="G686" i="2" s="1"/>
  <c r="V686" i="2"/>
  <c r="BC685" i="2" a="1"/>
  <c r="BC685" i="2" s="1"/>
  <c r="G685" i="2" s="1"/>
  <c r="V685" i="2"/>
  <c r="BC684" i="2" a="1"/>
  <c r="BC684" i="2" s="1"/>
  <c r="G684" i="2" s="1"/>
  <c r="V684" i="2"/>
  <c r="J684" i="2"/>
  <c r="BC683" i="2" a="1"/>
  <c r="BC683" i="2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J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/>
  <c r="G665" i="2" s="1"/>
  <c r="V665" i="2"/>
  <c r="J665" i="2"/>
  <c r="BC664" i="2" a="1"/>
  <c r="BC664" i="2" s="1"/>
  <c r="G664" i="2" s="1"/>
  <c r="V664" i="2"/>
  <c r="J664" i="2"/>
  <c r="BC663" i="2" a="1"/>
  <c r="BC663" i="2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/>
  <c r="G657" i="2" s="1"/>
  <c r="V657" i="2"/>
  <c r="J657" i="2"/>
  <c r="BC656" i="2" a="1"/>
  <c r="BC656" i="2" s="1"/>
  <c r="G656" i="2" s="1"/>
  <c r="V656" i="2"/>
  <c r="J656" i="2"/>
  <c r="BC655" i="2" a="1"/>
  <c r="BC655" i="2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/>
  <c r="G649" i="2" s="1"/>
  <c r="V649" i="2"/>
  <c r="J649" i="2"/>
  <c r="BC648" i="2" a="1"/>
  <c r="BC648" i="2" s="1"/>
  <c r="G648" i="2" s="1"/>
  <c r="V648" i="2"/>
  <c r="J648" i="2"/>
  <c r="BC647" i="2" a="1"/>
  <c r="BC647" i="2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/>
  <c r="G641" i="2" s="1"/>
  <c r="V641" i="2"/>
  <c r="J641" i="2"/>
  <c r="BC640" i="2" a="1"/>
  <c r="BC640" i="2" s="1"/>
  <c r="G640" i="2" s="1"/>
  <c r="V640" i="2"/>
  <c r="J640" i="2"/>
  <c r="BC639" i="2" a="1"/>
  <c r="BC639" i="2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/>
  <c r="G633" i="2" s="1"/>
  <c r="V633" i="2"/>
  <c r="J633" i="2"/>
  <c r="BC632" i="2" a="1"/>
  <c r="BC632" i="2" s="1"/>
  <c r="G632" i="2" s="1"/>
  <c r="V632" i="2"/>
  <c r="J632" i="2"/>
  <c r="BC631" i="2" a="1"/>
  <c r="BC631" i="2"/>
  <c r="G631" i="2" s="1"/>
  <c r="V631" i="2"/>
  <c r="J631" i="2"/>
  <c r="BC630" i="2" a="1"/>
  <c r="BC630" i="2" s="1"/>
  <c r="G630" i="2" s="1"/>
  <c r="V630" i="2"/>
  <c r="J630" i="2"/>
  <c r="BC629" i="2" a="1"/>
  <c r="BC629" i="2" s="1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/>
  <c r="G625" i="2" s="1"/>
  <c r="V625" i="2"/>
  <c r="J625" i="2"/>
  <c r="BC624" i="2" a="1"/>
  <c r="BC624" i="2" s="1"/>
  <c r="G624" i="2" s="1"/>
  <c r="V624" i="2"/>
  <c r="J624" i="2"/>
  <c r="BC623" i="2" a="1"/>
  <c r="BC623" i="2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/>
  <c r="G616" i="2" s="1"/>
  <c r="V616" i="2"/>
  <c r="J616" i="2"/>
  <c r="BC615" i="2" a="1"/>
  <c r="BC615" i="2" s="1"/>
  <c r="G615" i="2" s="1"/>
  <c r="V615" i="2"/>
  <c r="J615" i="2"/>
  <c r="BC614" i="2" a="1"/>
  <c r="BC614" i="2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/>
  <c r="G608" i="2" s="1"/>
  <c r="V608" i="2"/>
  <c r="J608" i="2"/>
  <c r="BC607" i="2" a="1"/>
  <c r="BC607" i="2" s="1"/>
  <c r="G607" i="2" s="1"/>
  <c r="V607" i="2"/>
  <c r="BC606" i="2" a="1"/>
  <c r="BC606" i="2" s="1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/>
  <c r="G603" i="2" s="1"/>
  <c r="V603" i="2"/>
  <c r="J603" i="2"/>
  <c r="BC602" i="2" a="1"/>
  <c r="BC602" i="2" s="1"/>
  <c r="G602" i="2" s="1"/>
  <c r="V602" i="2"/>
  <c r="J602" i="2"/>
  <c r="BC601" i="2" a="1"/>
  <c r="BC601" i="2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/>
  <c r="G595" i="2" s="1"/>
  <c r="V595" i="2"/>
  <c r="J595" i="2"/>
  <c r="BC594" i="2" a="1"/>
  <c r="BC594" i="2" s="1"/>
  <c r="G594" i="2" s="1"/>
  <c r="V594" i="2"/>
  <c r="J594" i="2"/>
  <c r="BC593" i="2" a="1"/>
  <c r="BC593" i="2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/>
  <c r="G587" i="2" s="1"/>
  <c r="V587" i="2"/>
  <c r="J587" i="2"/>
  <c r="BC586" i="2" a="1"/>
  <c r="BC586" i="2" s="1"/>
  <c r="G586" i="2" s="1"/>
  <c r="V586" i="2"/>
  <c r="J586" i="2"/>
  <c r="BC585" i="2" a="1"/>
  <c r="BC585" i="2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/>
  <c r="G579" i="2" s="1"/>
  <c r="V579" i="2"/>
  <c r="J579" i="2"/>
  <c r="BC578" i="2" a="1"/>
  <c r="BC578" i="2" s="1"/>
  <c r="G578" i="2" s="1"/>
  <c r="V578" i="2"/>
  <c r="J578" i="2"/>
  <c r="BC577" i="2" a="1"/>
  <c r="BC577" i="2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/>
  <c r="G566" i="2" s="1"/>
  <c r="V566" i="2"/>
  <c r="J566" i="2"/>
  <c r="BC565" i="2" a="1"/>
  <c r="BC565" i="2" s="1"/>
  <c r="G565" i="2" s="1"/>
  <c r="V565" i="2"/>
  <c r="J565" i="2"/>
  <c r="BC564" i="2" a="1"/>
  <c r="BC564" i="2"/>
  <c r="G564" i="2" s="1"/>
  <c r="V564" i="2"/>
  <c r="J564" i="2"/>
  <c r="BC563" i="2" a="1"/>
  <c r="BC563" i="2" s="1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/>
  <c r="G558" i="2" s="1"/>
  <c r="V558" i="2"/>
  <c r="J558" i="2"/>
  <c r="BC557" i="2" a="1"/>
  <c r="BC557" i="2" s="1"/>
  <c r="G557" i="2" s="1"/>
  <c r="V557" i="2"/>
  <c r="J557" i="2"/>
  <c r="BC556" i="2" a="1"/>
  <c r="BC556" i="2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/>
  <c r="G550" i="2" s="1"/>
  <c r="V550" i="2"/>
  <c r="J550" i="2"/>
  <c r="BC549" i="2" a="1"/>
  <c r="BC549" i="2" s="1"/>
  <c r="G549" i="2" s="1"/>
  <c r="V549" i="2"/>
  <c r="J549" i="2"/>
  <c r="BC548" i="2" a="1"/>
  <c r="BC548" i="2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/>
  <c r="G542" i="2" s="1"/>
  <c r="V542" i="2"/>
  <c r="J542" i="2"/>
  <c r="BC541" i="2" a="1"/>
  <c r="BC541" i="2" s="1"/>
  <c r="G541" i="2" s="1"/>
  <c r="V541" i="2"/>
  <c r="J541" i="2"/>
  <c r="BC540" i="2" a="1"/>
  <c r="BC540" i="2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BC535" i="2" a="1"/>
  <c r="BC535" i="2"/>
  <c r="G535" i="2" s="1"/>
  <c r="V535" i="2"/>
  <c r="J535" i="2"/>
  <c r="BC534" i="2" a="1"/>
  <c r="BC534" i="2" s="1"/>
  <c r="G534" i="2" s="1"/>
  <c r="V534" i="2"/>
  <c r="J534" i="2"/>
  <c r="BC533" i="2" a="1"/>
  <c r="BC533" i="2"/>
  <c r="G533" i="2" s="1"/>
  <c r="V533" i="2"/>
  <c r="J533" i="2"/>
  <c r="BC532" i="2" a="1"/>
  <c r="BC532" i="2" s="1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/>
  <c r="G527" i="2" s="1"/>
  <c r="V527" i="2"/>
  <c r="J527" i="2"/>
  <c r="BC526" i="2" a="1"/>
  <c r="BC526" i="2" s="1"/>
  <c r="G526" i="2" s="1"/>
  <c r="V526" i="2"/>
  <c r="J526" i="2"/>
  <c r="BC525" i="2" a="1"/>
  <c r="BC525" i="2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/>
  <c r="G519" i="2" s="1"/>
  <c r="V519" i="2"/>
  <c r="J519" i="2"/>
  <c r="BC518" i="2" a="1"/>
  <c r="BC518" i="2" s="1"/>
  <c r="G518" i="2" s="1"/>
  <c r="V518" i="2"/>
  <c r="J518" i="2"/>
  <c r="BC517" i="2" a="1"/>
  <c r="BC517" i="2"/>
  <c r="G517" i="2" s="1"/>
  <c r="V517" i="2"/>
  <c r="J517" i="2"/>
  <c r="BC516" i="2" a="1"/>
  <c r="BC516" i="2" s="1"/>
  <c r="G516" i="2" s="1"/>
  <c r="V516" i="2"/>
  <c r="J516" i="2"/>
  <c r="BC515" i="2" a="1"/>
  <c r="BC515" i="2" s="1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/>
  <c r="G511" i="2" s="1"/>
  <c r="V511" i="2"/>
  <c r="J511" i="2"/>
  <c r="BC510" i="2" a="1"/>
  <c r="BC510" i="2" s="1"/>
  <c r="G510" i="2" s="1"/>
  <c r="V510" i="2"/>
  <c r="J510" i="2"/>
  <c r="BC509" i="2" a="1"/>
  <c r="BC509" i="2"/>
  <c r="G509" i="2" s="1"/>
  <c r="V509" i="2"/>
  <c r="J509" i="2"/>
  <c r="BC508" i="2" a="1"/>
  <c r="BC508" i="2" s="1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V503" i="2"/>
  <c r="J503" i="2"/>
  <c r="G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/>
  <c r="G497" i="2" s="1"/>
  <c r="V497" i="2"/>
  <c r="J497" i="2"/>
  <c r="BC496" i="2" a="1"/>
  <c r="BC496" i="2" s="1"/>
  <c r="G496" i="2" s="1"/>
  <c r="V496" i="2"/>
  <c r="J496" i="2"/>
  <c r="BC495" i="2" a="1"/>
  <c r="BC495" i="2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/>
  <c r="G489" i="2" s="1"/>
  <c r="V489" i="2"/>
  <c r="J489" i="2"/>
  <c r="BC488" i="2" a="1"/>
  <c r="BC488" i="2" s="1"/>
  <c r="G488" i="2" s="1"/>
  <c r="V488" i="2"/>
  <c r="J488" i="2"/>
  <c r="BC487" i="2" a="1"/>
  <c r="BC487" i="2"/>
  <c r="G487" i="2" s="1"/>
  <c r="V487" i="2"/>
  <c r="J487" i="2"/>
  <c r="BC486" i="2" a="1"/>
  <c r="BC486" i="2" s="1"/>
  <c r="G486" i="2" s="1"/>
  <c r="V486" i="2"/>
  <c r="J486" i="2"/>
  <c r="BC485" i="2" a="1"/>
  <c r="BC485" i="2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BC479" i="2" a="1"/>
  <c r="BC479" i="2" s="1"/>
  <c r="G479" i="2" s="1"/>
  <c r="V479" i="2"/>
  <c r="BC478" i="2" a="1"/>
  <c r="BC478" i="2" s="1"/>
  <c r="G478" i="2" s="1"/>
  <c r="V478" i="2"/>
  <c r="J478" i="2"/>
  <c r="BC477" i="2" a="1"/>
  <c r="BC477" i="2"/>
  <c r="G477" i="2" s="1"/>
  <c r="V477" i="2"/>
  <c r="J477" i="2"/>
  <c r="BC476" i="2" a="1"/>
  <c r="BC476" i="2" s="1"/>
  <c r="G476" i="2" s="1"/>
  <c r="V476" i="2"/>
  <c r="J476" i="2"/>
  <c r="BC475" i="2" a="1"/>
  <c r="BC475" i="2"/>
  <c r="G475" i="2" s="1"/>
  <c r="V475" i="2"/>
  <c r="J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 s="1"/>
  <c r="G472" i="2" s="1"/>
  <c r="V472" i="2"/>
  <c r="BC471" i="2" a="1"/>
  <c r="BC471" i="2" s="1"/>
  <c r="G471" i="2" s="1"/>
  <c r="V471" i="2"/>
  <c r="J471" i="2"/>
  <c r="BC470" i="2" a="1"/>
  <c r="BC470" i="2"/>
  <c r="G470" i="2" s="1"/>
  <c r="V470" i="2"/>
  <c r="J470" i="2"/>
  <c r="BC469" i="2" a="1"/>
  <c r="BC469" i="2" s="1"/>
  <c r="G469" i="2" s="1"/>
  <c r="V469" i="2"/>
  <c r="J469" i="2"/>
  <c r="BC468" i="2" a="1"/>
  <c r="BC468" i="2"/>
  <c r="G468" i="2" s="1"/>
  <c r="V468" i="2"/>
  <c r="J468" i="2"/>
  <c r="BC467" i="2" a="1"/>
  <c r="BC467" i="2" s="1"/>
  <c r="G467" i="2" s="1"/>
  <c r="V467" i="2"/>
  <c r="J467" i="2"/>
  <c r="BC466" i="2" a="1"/>
  <c r="BC466" i="2"/>
  <c r="G466" i="2" s="1"/>
  <c r="V466" i="2"/>
  <c r="J466" i="2"/>
  <c r="BC465" i="2" a="1"/>
  <c r="BC465" i="2" s="1"/>
  <c r="G465" i="2" s="1"/>
  <c r="V465" i="2"/>
  <c r="J465" i="2"/>
  <c r="BC464" i="2" a="1"/>
  <c r="BC464" i="2"/>
  <c r="G464" i="2" s="1"/>
  <c r="V464" i="2"/>
  <c r="J464" i="2"/>
  <c r="BC463" i="2" a="1"/>
  <c r="BC463" i="2" s="1"/>
  <c r="G463" i="2" s="1"/>
  <c r="V463" i="2"/>
  <c r="J463" i="2"/>
  <c r="BC462" i="2" a="1"/>
  <c r="BC462" i="2"/>
  <c r="G462" i="2" s="1"/>
  <c r="V462" i="2"/>
  <c r="J462" i="2"/>
  <c r="BC461" i="2" a="1"/>
  <c r="BC461" i="2" s="1"/>
  <c r="G461" i="2" s="1"/>
  <c r="V461" i="2"/>
  <c r="J461" i="2"/>
  <c r="BC460" i="2" a="1"/>
  <c r="BC460" i="2"/>
  <c r="G460" i="2" s="1"/>
  <c r="V460" i="2"/>
  <c r="J460" i="2"/>
  <c r="BC459" i="2" a="1"/>
  <c r="BC459" i="2" s="1"/>
  <c r="G459" i="2" s="1"/>
  <c r="V459" i="2"/>
  <c r="J459" i="2"/>
  <c r="BC458" i="2" a="1"/>
  <c r="BC458" i="2"/>
  <c r="G458" i="2" s="1"/>
  <c r="V458" i="2"/>
  <c r="J458" i="2"/>
  <c r="BC457" i="2" a="1"/>
  <c r="BC457" i="2" s="1"/>
  <c r="G457" i="2" s="1"/>
  <c r="V457" i="2"/>
  <c r="J457" i="2"/>
  <c r="BC456" i="2" a="1"/>
  <c r="BC456" i="2"/>
  <c r="G456" i="2" s="1"/>
  <c r="V456" i="2"/>
  <c r="J456" i="2"/>
  <c r="BC455" i="2" a="1"/>
  <c r="BC455" i="2" s="1"/>
  <c r="G455" i="2" s="1"/>
  <c r="V455" i="2"/>
  <c r="J455" i="2"/>
  <c r="BC454" i="2" a="1"/>
  <c r="BC454" i="2"/>
  <c r="G454" i="2" s="1"/>
  <c r="V454" i="2"/>
  <c r="J454" i="2"/>
  <c r="BC453" i="2" a="1"/>
  <c r="BC453" i="2" s="1"/>
  <c r="G453" i="2" s="1"/>
  <c r="V453" i="2"/>
  <c r="J453" i="2"/>
  <c r="BC452" i="2" a="1"/>
  <c r="BC452" i="2"/>
  <c r="G452" i="2" s="1"/>
  <c r="V452" i="2"/>
  <c r="J452" i="2"/>
  <c r="BC451" i="2" a="1"/>
  <c r="BC451" i="2" s="1"/>
  <c r="G451" i="2" s="1"/>
  <c r="V451" i="2"/>
  <c r="J451" i="2"/>
  <c r="BC450" i="2" a="1"/>
  <c r="BC450" i="2"/>
  <c r="G450" i="2" s="1"/>
  <c r="V450" i="2"/>
  <c r="J450" i="2"/>
  <c r="BC449" i="2" a="1"/>
  <c r="BC449" i="2" s="1"/>
  <c r="G449" i="2" s="1"/>
  <c r="V449" i="2"/>
  <c r="J449" i="2"/>
  <c r="BC448" i="2" a="1"/>
  <c r="BC448" i="2"/>
  <c r="G448" i="2" s="1"/>
  <c r="V448" i="2"/>
  <c r="J448" i="2"/>
  <c r="BC447" i="2" a="1"/>
  <c r="BC447" i="2" s="1"/>
  <c r="G447" i="2" s="1"/>
  <c r="V447" i="2"/>
  <c r="J447" i="2"/>
  <c r="BC446" i="2" a="1"/>
  <c r="BC446" i="2"/>
  <c r="G446" i="2" s="1"/>
  <c r="V446" i="2"/>
  <c r="J446" i="2"/>
  <c r="BC445" i="2" a="1"/>
  <c r="BC445" i="2" s="1"/>
  <c r="G445" i="2" s="1"/>
  <c r="V445" i="2"/>
  <c r="J445" i="2"/>
  <c r="BC444" i="2" a="1"/>
  <c r="BC444" i="2"/>
  <c r="G444" i="2" s="1"/>
  <c r="V444" i="2"/>
  <c r="J444" i="2"/>
  <c r="BC443" i="2" a="1"/>
  <c r="BC443" i="2" s="1"/>
  <c r="G443" i="2" s="1"/>
  <c r="V443" i="2"/>
  <c r="J443" i="2"/>
  <c r="BC442" i="2" a="1"/>
  <c r="BC442" i="2"/>
  <c r="G442" i="2" s="1"/>
  <c r="V442" i="2"/>
  <c r="J442" i="2"/>
  <c r="BC441" i="2" a="1"/>
  <c r="BC441" i="2" s="1"/>
  <c r="G441" i="2" s="1"/>
  <c r="V441" i="2"/>
  <c r="J441" i="2"/>
  <c r="BC440" i="2" a="1"/>
  <c r="BC440" i="2"/>
  <c r="G440" i="2" s="1"/>
  <c r="V440" i="2"/>
  <c r="J440" i="2"/>
  <c r="BC439" i="2" a="1"/>
  <c r="BC439" i="2" s="1"/>
  <c r="G439" i="2" s="1"/>
  <c r="V439" i="2"/>
  <c r="J439" i="2"/>
  <c r="BC438" i="2" a="1"/>
  <c r="BC438" i="2"/>
  <c r="G438" i="2" s="1"/>
  <c r="V438" i="2"/>
  <c r="J438" i="2"/>
  <c r="BC437" i="2" a="1"/>
  <c r="BC437" i="2" s="1"/>
  <c r="G437" i="2" s="1"/>
  <c r="V437" i="2"/>
  <c r="J437" i="2"/>
  <c r="BC436" i="2" a="1"/>
  <c r="BC436" i="2"/>
  <c r="G436" i="2" s="1"/>
  <c r="V436" i="2"/>
  <c r="J436" i="2"/>
  <c r="BC435" i="2" a="1"/>
  <c r="BC435" i="2" s="1"/>
  <c r="G435" i="2" s="1"/>
  <c r="V435" i="2"/>
  <c r="J435" i="2"/>
  <c r="BC434" i="2" a="1"/>
  <c r="BC434" i="2"/>
  <c r="G434" i="2" s="1"/>
  <c r="V434" i="2"/>
  <c r="J434" i="2"/>
  <c r="BC433" i="2" a="1"/>
  <c r="BC433" i="2" s="1"/>
  <c r="G433" i="2" s="1"/>
  <c r="V433" i="2"/>
  <c r="J433" i="2"/>
  <c r="BC432" i="2" a="1"/>
  <c r="BC432" i="2"/>
  <c r="G432" i="2" s="1"/>
  <c r="V432" i="2"/>
  <c r="J432" i="2"/>
  <c r="BC431" i="2" a="1"/>
  <c r="BC431" i="2" s="1"/>
  <c r="G431" i="2" s="1"/>
  <c r="V431" i="2"/>
  <c r="J431" i="2"/>
  <c r="BC430" i="2" a="1"/>
  <c r="BC430" i="2"/>
  <c r="G430" i="2" s="1"/>
  <c r="V430" i="2"/>
  <c r="J430" i="2"/>
  <c r="BC429" i="2" a="1"/>
  <c r="BC429" i="2" s="1"/>
  <c r="G429" i="2" s="1"/>
  <c r="V429" i="2"/>
  <c r="J429" i="2"/>
  <c r="BC428" i="2" a="1"/>
  <c r="BC428" i="2"/>
  <c r="G428" i="2" s="1"/>
  <c r="V428" i="2"/>
  <c r="J428" i="2"/>
  <c r="BC427" i="2" a="1"/>
  <c r="BC427" i="2"/>
  <c r="G427" i="2" s="1"/>
  <c r="V427" i="2"/>
  <c r="J427" i="2"/>
  <c r="BC426" i="2" a="1"/>
  <c r="BC426" i="2"/>
  <c r="G426" i="2" s="1"/>
  <c r="V426" i="2"/>
  <c r="J426" i="2"/>
  <c r="BC425" i="2" a="1"/>
  <c r="BC425" i="2" s="1"/>
  <c r="G425" i="2" s="1"/>
  <c r="V425" i="2"/>
  <c r="J425" i="2"/>
  <c r="BC424" i="2" a="1"/>
  <c r="BC424" i="2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/>
  <c r="G415" i="2" s="1"/>
  <c r="V415" i="2"/>
  <c r="J415" i="2"/>
  <c r="BC414" i="2" a="1"/>
  <c r="BC414" i="2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/>
  <c r="G407" i="2" s="1"/>
  <c r="V407" i="2"/>
  <c r="J407" i="2"/>
  <c r="BC406" i="2" a="1"/>
  <c r="BC406" i="2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/>
  <c r="G399" i="2" s="1"/>
  <c r="V399" i="2"/>
  <c r="J399" i="2"/>
  <c r="BC398" i="2" a="1"/>
  <c r="BC398" i="2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/>
  <c r="G391" i="2" s="1"/>
  <c r="V391" i="2"/>
  <c r="J391" i="2"/>
  <c r="BC390" i="2" a="1"/>
  <c r="BC390" i="2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/>
  <c r="G383" i="2" s="1"/>
  <c r="V383" i="2"/>
  <c r="J383" i="2"/>
  <c r="BC382" i="2" a="1"/>
  <c r="BC382" i="2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/>
  <c r="G375" i="2" s="1"/>
  <c r="V375" i="2"/>
  <c r="J375" i="2"/>
  <c r="BC374" i="2" a="1"/>
  <c r="BC374" i="2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/>
  <c r="G367" i="2" s="1"/>
  <c r="V367" i="2"/>
  <c r="J367" i="2"/>
  <c r="BC366" i="2" a="1"/>
  <c r="BC366" i="2"/>
  <c r="G366" i="2" s="1"/>
  <c r="V366" i="2"/>
  <c r="BC365" i="2" a="1"/>
  <c r="BC365" i="2"/>
  <c r="G365" i="2" s="1"/>
  <c r="V365" i="2"/>
  <c r="BC364" i="2" a="1"/>
  <c r="BC364" i="2" s="1"/>
  <c r="G364" i="2" s="1"/>
  <c r="V364" i="2"/>
  <c r="BC363" i="2" a="1"/>
  <c r="BC363" i="2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/>
  <c r="G360" i="2" s="1"/>
  <c r="V360" i="2"/>
  <c r="J360" i="2"/>
  <c r="BC359" i="2" a="1"/>
  <c r="BC359" i="2"/>
  <c r="G359" i="2" s="1"/>
  <c r="V359" i="2"/>
  <c r="J359" i="2"/>
  <c r="BC358" i="2" a="1"/>
  <c r="BC358" i="2" s="1"/>
  <c r="G358" i="2" s="1"/>
  <c r="V358" i="2"/>
  <c r="J358" i="2"/>
  <c r="BC357" i="2" a="1"/>
  <c r="BC357" i="2" s="1"/>
  <c r="G357" i="2" s="1"/>
  <c r="V357" i="2"/>
  <c r="J357" i="2"/>
  <c r="BC356" i="2" a="1"/>
  <c r="BC356" i="2"/>
  <c r="G356" i="2" s="1"/>
  <c r="V356" i="2"/>
  <c r="BC355" i="2" a="1"/>
  <c r="BC355" i="2"/>
  <c r="G355" i="2" s="1"/>
  <c r="V355" i="2"/>
  <c r="J355" i="2"/>
  <c r="BC354" i="2" a="1"/>
  <c r="BC354" i="2"/>
  <c r="G354" i="2" s="1"/>
  <c r="V354" i="2"/>
  <c r="J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 s="1"/>
  <c r="G351" i="2" s="1"/>
  <c r="V351" i="2"/>
  <c r="J351" i="2"/>
  <c r="BC350" i="2" a="1"/>
  <c r="BC350" i="2" s="1"/>
  <c r="G350" i="2" s="1"/>
  <c r="V350" i="2"/>
  <c r="J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/>
  <c r="G347" i="2" s="1"/>
  <c r="V347" i="2"/>
  <c r="J347" i="2"/>
  <c r="BC346" i="2" a="1"/>
  <c r="BC346" i="2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/>
  <c r="G339" i="2" s="1"/>
  <c r="V339" i="2"/>
  <c r="J339" i="2"/>
  <c r="BC338" i="2" a="1"/>
  <c r="BC338" i="2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/>
  <c r="G331" i="2" s="1"/>
  <c r="V331" i="2"/>
  <c r="J331" i="2"/>
  <c r="BC330" i="2" a="1"/>
  <c r="BC330" i="2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/>
  <c r="G323" i="2" s="1"/>
  <c r="V323" i="2"/>
  <c r="J323" i="2"/>
  <c r="BC322" i="2" a="1"/>
  <c r="BC322" i="2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 s="1"/>
  <c r="G319" i="2" s="1"/>
  <c r="V319" i="2"/>
  <c r="BC318" i="2" a="1"/>
  <c r="BC318" i="2"/>
  <c r="G318" i="2" s="1"/>
  <c r="V318" i="2"/>
  <c r="J318" i="2"/>
  <c r="BC317" i="2" a="1"/>
  <c r="BC317" i="2"/>
  <c r="G317" i="2" s="1"/>
  <c r="V317" i="2"/>
  <c r="J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/>
  <c r="G314" i="2" s="1"/>
  <c r="V314" i="2"/>
  <c r="J314" i="2"/>
  <c r="BC313" i="2" a="1"/>
  <c r="BC313" i="2"/>
  <c r="G313" i="2" s="1"/>
  <c r="V313" i="2"/>
  <c r="J313" i="2"/>
  <c r="BC312" i="2" a="1"/>
  <c r="BC312" i="2" s="1"/>
  <c r="G312" i="2" s="1"/>
  <c r="V312" i="2"/>
  <c r="J312" i="2"/>
  <c r="BC311" i="2" a="1"/>
  <c r="BC311" i="2" s="1"/>
  <c r="G311" i="2" s="1"/>
  <c r="V311" i="2"/>
  <c r="J311" i="2"/>
  <c r="BC310" i="2" a="1"/>
  <c r="BC310" i="2"/>
  <c r="G310" i="2" s="1"/>
  <c r="V310" i="2"/>
  <c r="J310" i="2"/>
  <c r="BC309" i="2" a="1"/>
  <c r="BC309" i="2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/>
  <c r="G306" i="2" s="1"/>
  <c r="V306" i="2"/>
  <c r="J306" i="2"/>
  <c r="BC305" i="2" a="1"/>
  <c r="BC305" i="2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/>
  <c r="G302" i="2" s="1"/>
  <c r="V302" i="2"/>
  <c r="J302" i="2"/>
  <c r="BC301" i="2" a="1"/>
  <c r="BC301" i="2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/>
  <c r="G298" i="2" s="1"/>
  <c r="V298" i="2"/>
  <c r="J298" i="2"/>
  <c r="BC297" i="2" a="1"/>
  <c r="BC297" i="2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/>
  <c r="G294" i="2" s="1"/>
  <c r="V294" i="2"/>
  <c r="J294" i="2"/>
  <c r="BC293" i="2" a="1"/>
  <c r="BC293" i="2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/>
  <c r="G290" i="2" s="1"/>
  <c r="V290" i="2"/>
  <c r="J290" i="2"/>
  <c r="BC289" i="2" a="1"/>
  <c r="BC289" i="2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/>
  <c r="G286" i="2" s="1"/>
  <c r="V286" i="2"/>
  <c r="J286" i="2"/>
  <c r="BC285" i="2" a="1"/>
  <c r="BC285" i="2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/>
  <c r="G282" i="2" s="1"/>
  <c r="V282" i="2"/>
  <c r="J282" i="2"/>
  <c r="BC281" i="2" a="1"/>
  <c r="BC281" i="2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/>
  <c r="G278" i="2" s="1"/>
  <c r="V278" i="2"/>
  <c r="J278" i="2"/>
  <c r="BC277" i="2" a="1"/>
  <c r="BC277" i="2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/>
  <c r="G274" i="2" s="1"/>
  <c r="V274" i="2"/>
  <c r="J274" i="2"/>
  <c r="BC273" i="2" a="1"/>
  <c r="BC273" i="2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/>
  <c r="G270" i="2" s="1"/>
  <c r="V270" i="2"/>
  <c r="J270" i="2"/>
  <c r="BC269" i="2" a="1"/>
  <c r="BC269" i="2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/>
  <c r="G266" i="2" s="1"/>
  <c r="V266" i="2"/>
  <c r="J266" i="2"/>
  <c r="BC265" i="2" a="1"/>
  <c r="BC265" i="2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/>
  <c r="G262" i="2" s="1"/>
  <c r="V262" i="2"/>
  <c r="J262" i="2"/>
  <c r="BC261" i="2" a="1"/>
  <c r="BC261" i="2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/>
  <c r="G246" i="2" s="1"/>
  <c r="V246" i="2"/>
  <c r="J246" i="2"/>
  <c r="BC245" i="2" a="1"/>
  <c r="BC245" i="2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BC235" i="2" a="1"/>
  <c r="BC235" i="2" s="1"/>
  <c r="G235" i="2" s="1"/>
  <c r="V235" i="2"/>
  <c r="BC234" i="2" a="1"/>
  <c r="BC234" i="2" s="1"/>
  <c r="G234" i="2" s="1"/>
  <c r="V234" i="2"/>
  <c r="J234" i="2"/>
  <c r="BC233" i="2" a="1"/>
  <c r="BC233" i="2"/>
  <c r="G233" i="2" s="1"/>
  <c r="V233" i="2"/>
  <c r="J233" i="2"/>
  <c r="BC232" i="2" a="1"/>
  <c r="BC232" i="2"/>
  <c r="G232" i="2" s="1"/>
  <c r="V232" i="2"/>
  <c r="J232" i="2"/>
  <c r="BC231" i="2" a="1"/>
  <c r="BC231" i="2"/>
  <c r="G231" i="2" s="1"/>
  <c r="V231" i="2"/>
  <c r="J231" i="2"/>
  <c r="BC230" i="2" a="1"/>
  <c r="BC230" i="2" s="1"/>
  <c r="G230" i="2" s="1"/>
  <c r="V230" i="2"/>
  <c r="J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/>
  <c r="G225" i="2" s="1"/>
  <c r="V225" i="2"/>
  <c r="J225" i="2"/>
  <c r="BC224" i="2" a="1"/>
  <c r="BC224" i="2"/>
  <c r="G224" i="2" s="1"/>
  <c r="V224" i="2"/>
  <c r="J224" i="2"/>
  <c r="BC223" i="2" a="1"/>
  <c r="BC223" i="2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/>
  <c r="G217" i="2" s="1"/>
  <c r="V217" i="2"/>
  <c r="J217" i="2"/>
  <c r="BC216" i="2" a="1"/>
  <c r="BC216" i="2"/>
  <c r="G216" i="2" s="1"/>
  <c r="V216" i="2"/>
  <c r="J216" i="2"/>
  <c r="BC215" i="2" a="1"/>
  <c r="BC215" i="2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 s="1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/>
  <c r="G205" i="2" s="1"/>
  <c r="V205" i="2"/>
  <c r="J205" i="2"/>
  <c r="BC204" i="2" a="1"/>
  <c r="BC204" i="2"/>
  <c r="G204" i="2" s="1"/>
  <c r="V204" i="2"/>
  <c r="J204" i="2"/>
  <c r="BC203" i="2" a="1"/>
  <c r="BC203" i="2"/>
  <c r="G203" i="2" s="1"/>
  <c r="V203" i="2"/>
  <c r="J203" i="2"/>
  <c r="BC202" i="2" a="1"/>
  <c r="BC202" i="2" s="1"/>
  <c r="G202" i="2" s="1"/>
  <c r="V202" i="2"/>
  <c r="J202" i="2"/>
  <c r="BC201" i="2" a="1"/>
  <c r="BC201" i="2"/>
  <c r="G201" i="2" s="1"/>
  <c r="V201" i="2"/>
  <c r="J201" i="2"/>
  <c r="BC200" i="2" a="1"/>
  <c r="BC200" i="2"/>
  <c r="G200" i="2" s="1"/>
  <c r="V200" i="2"/>
  <c r="J200" i="2"/>
  <c r="BC199" i="2" a="1"/>
  <c r="BC199" i="2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 s="1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 s="1"/>
  <c r="G185" i="2" s="1"/>
  <c r="V185" i="2"/>
  <c r="J185" i="2"/>
  <c r="BC184" i="2" a="1"/>
  <c r="BC184" i="2"/>
  <c r="G184" i="2" s="1"/>
  <c r="V184" i="2"/>
  <c r="J184" i="2"/>
  <c r="BC183" i="2" a="1"/>
  <c r="BC183" i="2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 s="1"/>
  <c r="G177" i="2" s="1"/>
  <c r="V177" i="2"/>
  <c r="J177" i="2"/>
  <c r="BC176" i="2" a="1"/>
  <c r="BC176" i="2"/>
  <c r="G176" i="2" s="1"/>
  <c r="V176" i="2"/>
  <c r="J176" i="2"/>
  <c r="BC175" i="2" a="1"/>
  <c r="BC175" i="2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/>
  <c r="G168" i="2" s="1"/>
  <c r="V168" i="2"/>
  <c r="J168" i="2"/>
  <c r="BC167" i="2" a="1"/>
  <c r="BC167" i="2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 s="1"/>
  <c r="G161" i="2" s="1"/>
  <c r="V161" i="2"/>
  <c r="J161" i="2"/>
  <c r="BC160" i="2" a="1"/>
  <c r="BC160" i="2"/>
  <c r="G160" i="2" s="1"/>
  <c r="V160" i="2"/>
  <c r="J160" i="2"/>
  <c r="BC159" i="2" a="1"/>
  <c r="BC159" i="2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 s="1"/>
  <c r="G153" i="2" s="1"/>
  <c r="V153" i="2"/>
  <c r="J153" i="2"/>
  <c r="BC152" i="2" a="1"/>
  <c r="BC152" i="2"/>
  <c r="G152" i="2" s="1"/>
  <c r="V152" i="2"/>
  <c r="J152" i="2"/>
  <c r="BC151" i="2" a="1"/>
  <c r="BC151" i="2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 s="1"/>
  <c r="G145" i="2" s="1"/>
  <c r="V145" i="2"/>
  <c r="J145" i="2"/>
  <c r="BC144" i="2" a="1"/>
  <c r="BC144" i="2"/>
  <c r="G144" i="2" s="1"/>
  <c r="V144" i="2"/>
  <c r="J144" i="2"/>
  <c r="BC143" i="2" a="1"/>
  <c r="BC143" i="2"/>
  <c r="G143" i="2" s="1"/>
  <c r="V143" i="2"/>
  <c r="J143" i="2"/>
  <c r="BC142" i="2" a="1"/>
  <c r="BC142" i="2" s="1"/>
  <c r="G142" i="2" s="1"/>
  <c r="V142" i="2"/>
  <c r="J142" i="2"/>
  <c r="BC141" i="2" a="1"/>
  <c r="BC141" i="2"/>
  <c r="G141" i="2" s="1"/>
  <c r="V141" i="2"/>
  <c r="J141" i="2"/>
  <c r="BC140" i="2" a="1"/>
  <c r="BC140" i="2"/>
  <c r="G140" i="2" s="1"/>
  <c r="V140" i="2"/>
  <c r="BC139" i="2" a="1"/>
  <c r="BC139" i="2"/>
  <c r="G139" i="2" s="1"/>
  <c r="V139" i="2"/>
  <c r="J139" i="2"/>
  <c r="BC138" i="2" a="1"/>
  <c r="BC138" i="2"/>
  <c r="G138" i="2" s="1"/>
  <c r="V138" i="2"/>
  <c r="J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/>
  <c r="G135" i="2" s="1"/>
  <c r="V135" i="2"/>
  <c r="J135" i="2"/>
  <c r="BC134" i="2" a="1"/>
  <c r="BC134" i="2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/>
  <c r="G131" i="2" s="1"/>
  <c r="V131" i="2"/>
  <c r="J131" i="2"/>
  <c r="BC130" i="2" a="1"/>
  <c r="BC130" i="2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/>
  <c r="G127" i="2" s="1"/>
  <c r="V127" i="2"/>
  <c r="J127" i="2"/>
  <c r="BC126" i="2" a="1"/>
  <c r="BC126" i="2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/>
  <c r="G123" i="2" s="1"/>
  <c r="V123" i="2"/>
  <c r="J123" i="2"/>
  <c r="BC122" i="2" a="1"/>
  <c r="BC122" i="2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/>
  <c r="G119" i="2" s="1"/>
  <c r="V119" i="2"/>
  <c r="J119" i="2"/>
  <c r="BC118" i="2" a="1"/>
  <c r="BC118" i="2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/>
  <c r="G115" i="2" s="1"/>
  <c r="V115" i="2"/>
  <c r="J115" i="2"/>
  <c r="BC114" i="2" a="1"/>
  <c r="BC114" i="2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/>
  <c r="G111" i="2" s="1"/>
  <c r="V111" i="2"/>
  <c r="J111" i="2"/>
  <c r="BC110" i="2" a="1"/>
  <c r="BC110" i="2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/>
  <c r="G107" i="2" s="1"/>
  <c r="V107" i="2"/>
  <c r="J107" i="2"/>
  <c r="BC106" i="2" a="1"/>
  <c r="BC106" i="2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/>
  <c r="G103" i="2" s="1"/>
  <c r="V103" i="2"/>
  <c r="J103" i="2"/>
  <c r="BC102" i="2" a="1"/>
  <c r="BC102" i="2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/>
  <c r="G99" i="2" s="1"/>
  <c r="V99" i="2"/>
  <c r="J99" i="2"/>
  <c r="BC98" i="2" a="1"/>
  <c r="BC98" i="2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/>
  <c r="G95" i="2" s="1"/>
  <c r="V95" i="2"/>
  <c r="J95" i="2"/>
  <c r="BC94" i="2" a="1"/>
  <c r="BC94" i="2"/>
  <c r="G94" i="2" s="1"/>
  <c r="V94" i="2"/>
  <c r="J94" i="2"/>
  <c r="BC93" i="2" a="1"/>
  <c r="BC93" i="2" s="1"/>
  <c r="G93" i="2" s="1"/>
  <c r="V93" i="2"/>
  <c r="J93" i="2"/>
  <c r="BC92" i="2" a="1"/>
  <c r="BC92" i="2"/>
  <c r="G92" i="2" s="1"/>
  <c r="V92" i="2"/>
  <c r="J92" i="2"/>
  <c r="BC91" i="2" a="1"/>
  <c r="BC91" i="2"/>
  <c r="G91" i="2" s="1"/>
  <c r="V91" i="2"/>
  <c r="J91" i="2"/>
  <c r="BC90" i="2" a="1"/>
  <c r="BC90" i="2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BC83" i="2" a="1"/>
  <c r="BC83" i="2" s="1"/>
  <c r="G83" i="2" s="1"/>
  <c r="V83" i="2"/>
  <c r="J83" i="2"/>
  <c r="BC82" i="2" a="1"/>
  <c r="BC82" i="2" s="1"/>
  <c r="G82" i="2" s="1"/>
  <c r="V82" i="2"/>
  <c r="J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/>
  <c r="G78" i="2" s="1"/>
  <c r="V78" i="2"/>
  <c r="J78" i="2"/>
  <c r="BC77" i="2" a="1"/>
  <c r="BC77" i="2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/>
  <c r="G70" i="2" s="1"/>
  <c r="V70" i="2"/>
  <c r="J70" i="2"/>
  <c r="BC69" i="2" a="1"/>
  <c r="BC69" i="2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/>
  <c r="G62" i="2" s="1"/>
  <c r="V62" i="2"/>
  <c r="J62" i="2"/>
  <c r="BC61" i="2" a="1"/>
  <c r="BC61" i="2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BC56" i="2" a="1"/>
  <c r="BC56" i="2" s="1"/>
  <c r="G56" i="2" s="1"/>
  <c r="V56" i="2"/>
  <c r="J56" i="2"/>
  <c r="BC55" i="2" a="1"/>
  <c r="BC55" i="2" s="1"/>
  <c r="G55" i="2" s="1"/>
  <c r="V55" i="2"/>
  <c r="J55" i="2"/>
  <c r="BC54" i="2" a="1"/>
  <c r="BC54" i="2" s="1"/>
  <c r="G54" i="2" s="1"/>
  <c r="V54" i="2"/>
  <c r="J54" i="2"/>
  <c r="BC53" i="2" a="1"/>
  <c r="BC53" i="2"/>
  <c r="G53" i="2" s="1"/>
  <c r="V53" i="2"/>
  <c r="J53" i="2"/>
  <c r="BC52" i="2" a="1"/>
  <c r="BC52" i="2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/>
  <c r="G45" i="2" s="1"/>
  <c r="V45" i="2"/>
  <c r="J45" i="2"/>
  <c r="BC44" i="2" a="1"/>
  <c r="BC44" i="2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BC37" i="2" a="1"/>
  <c r="BC37" i="2" s="1"/>
  <c r="G37" i="2" s="1"/>
  <c r="V37" i="2"/>
  <c r="J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/>
  <c r="G32" i="2" s="1"/>
  <c r="V32" i="2"/>
  <c r="J32" i="2"/>
  <c r="BC31" i="2" a="1"/>
  <c r="BC31" i="2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/>
  <c r="G24" i="2" s="1"/>
  <c r="V24" i="2"/>
  <c r="J24" i="2"/>
  <c r="BC23" i="2" a="1"/>
  <c r="BC23" i="2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/>
  <c r="G16" i="2" s="1"/>
  <c r="V16" i="2"/>
  <c r="J16" i="2"/>
  <c r="BC15" i="2" a="1"/>
  <c r="BC15" i="2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/>
  <c r="G11" i="2" s="1"/>
  <c r="V11" i="2"/>
  <c r="BC10" i="2" a="1"/>
  <c r="BC10" i="2"/>
  <c r="G10" i="2" s="1"/>
  <c r="V10" i="2"/>
  <c r="J10" i="2"/>
  <c r="BC9" i="2" a="1"/>
  <c r="BC9" i="2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H28" i="14" l="1"/>
  <c r="BC899" i="2"/>
  <c r="G3" i="2"/>
  <c r="O14" i="15"/>
  <c r="G3" i="3"/>
  <c r="I16" i="14"/>
  <c r="L20" i="15"/>
  <c r="AD15" i="4"/>
  <c r="L25" i="15"/>
  <c r="L26" i="15"/>
  <c r="O28" i="15"/>
  <c r="N4" i="15"/>
  <c r="N5" i="15" s="1"/>
  <c r="L28" i="15"/>
  <c r="L27" i="15"/>
  <c r="L19" i="15"/>
  <c r="L23" i="15"/>
  <c r="L24" i="15"/>
  <c r="P8" i="15"/>
  <c r="M9" i="15"/>
  <c r="K11" i="15"/>
  <c r="P12" i="15"/>
  <c r="M13" i="15"/>
  <c r="N28" i="15"/>
  <c r="O3" i="15"/>
  <c r="L4" i="15"/>
  <c r="L5" i="15" s="1"/>
  <c r="M8" i="15"/>
  <c r="K10" i="15"/>
  <c r="P11" i="15"/>
  <c r="M12" i="15"/>
  <c r="K14" i="15"/>
  <c r="L18" i="15"/>
  <c r="N20" i="15"/>
  <c r="N22" i="15"/>
  <c r="N24" i="15"/>
  <c r="N26" i="15"/>
  <c r="M27" i="15"/>
  <c r="K9" i="15"/>
  <c r="P10" i="15"/>
  <c r="M11" i="15"/>
  <c r="K13" i="15"/>
  <c r="K8" i="15"/>
  <c r="P9" i="15"/>
  <c r="M10" i="15"/>
  <c r="K12" i="15"/>
  <c r="P13" i="15"/>
  <c r="K15" i="15" l="1"/>
  <c r="L15" i="15" s="1"/>
  <c r="L8" i="15"/>
  <c r="O12" i="15"/>
  <c r="N12" i="15"/>
  <c r="L12" i="15"/>
  <c r="L13" i="15"/>
  <c r="O27" i="15"/>
  <c r="N27" i="15"/>
  <c r="L11" i="15"/>
  <c r="L9" i="15"/>
  <c r="O10" i="15"/>
  <c r="N10" i="15"/>
  <c r="O11" i="15"/>
  <c r="L10" i="15"/>
  <c r="O9" i="15"/>
  <c r="L14" i="15"/>
  <c r="O8" i="15"/>
  <c r="N8" i="15"/>
  <c r="M15" i="15"/>
  <c r="O13" i="15"/>
  <c r="N13" i="15"/>
  <c r="P15" i="15"/>
  <c r="O15" i="15" l="1"/>
  <c r="N15" i="15"/>
  <c r="N14" i="15"/>
  <c r="N9" i="15"/>
  <c r="N1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<sst xmlns="http://schemas.openxmlformats.org/spreadsheetml/2006/main" count="41721" uniqueCount="6775">
  <si>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</si>
  <si>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</si>
  <si>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</si>
  <si>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</si>
  <si>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</si>
  <si>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</si>
  <si>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</si>
  <si>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</si>
  <si>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</si>
  <si>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</si>
  <si>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</si>
  <si>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</si>
  <si>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</si>
  <si>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</si>
  <si>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</si>
  <si>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</si>
  <si>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</si>
  <si>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</si>
  <si>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</si>
  <si>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</si>
  <si>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</si>
  <si>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</si>
  <si>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</si>
  <si>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</si>
  <si>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</si>
  <si>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</si>
  <si>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</si>
  <si>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</si>
  <si>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</si>
  <si>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</si>
  <si>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</si>
  <si>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</si>
  <si>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</si>
  <si>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</si>
  <si>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</si>
  <si>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</si>
  <si>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</si>
  <si>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</si>
  <si>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</si>
  <si>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</si>
  <si>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</si>
  <si>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</si>
  <si>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</si>
  <si>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</si>
  <si>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</si>
  <si>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</si>
  <si>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</si>
  <si>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</si>
  <si>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</si>
  <si>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</si>
  <si>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</si>
  <si>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</si>
  <si>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Catarine Tempest Calijuri</t>
  </si>
  <si>
    <t>004693349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</si>
  <si>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</si>
  <si>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</si>
  <si>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</si>
  <si>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</si>
  <si>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</si>
  <si>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</si>
  <si>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</si>
  <si>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</si>
  <si>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</si>
  <si>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</si>
  <si>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</si>
  <si>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</si>
  <si>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</si>
  <si>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</si>
  <si>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</si>
  <si>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</si>
  <si>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</si>
  <si>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</si>
  <si>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</si>
  <si>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</si>
  <si>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Gustavo Rassi Nader</t>
  </si>
  <si>
    <t>750425</t>
  </si>
  <si>
    <t>VcInvest</t>
  </si>
  <si>
    <t>GO</t>
  </si>
  <si>
    <t>Bruno Ribeiro</t>
  </si>
  <si>
    <t>813.771.001-97</t>
  </si>
  <si>
    <t>André Reichert da Silva Godoy</t>
  </si>
  <si>
    <t>005003629</t>
  </si>
  <si>
    <t>Em análise do processo</t>
  </si>
  <si>
    <t>MULT PRIV</t>
  </si>
  <si>
    <t>Veronica Candido De Freitas Marchiori</t>
  </si>
  <si>
    <t>5612032</t>
  </si>
  <si>
    <t>Aguardando Vinculação de conta</t>
  </si>
  <si>
    <t>849.214.391-68</t>
  </si>
  <si>
    <t>Fernando Ferro Da Silva</t>
  </si>
  <si>
    <t>004794805</t>
  </si>
  <si>
    <t>Bluemetrix (MI)</t>
  </si>
  <si>
    <t>Lucas Ferreira</t>
  </si>
  <si>
    <t>354.747.691-72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</si>
  <si>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</si>
  <si>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</si>
  <si>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</si>
  <si>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</si>
  <si>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</si>
  <si>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</si>
  <si>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</si>
  <si>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</si>
  <si>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</si>
  <si>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Anne Louise Santos Beltrão</t>
  </si>
  <si>
    <t>Solution For Life</t>
  </si>
  <si>
    <t>Marcelo F</t>
  </si>
  <si>
    <t>083.265.231-86</t>
  </si>
  <si>
    <t>Conservador</t>
  </si>
  <si>
    <t>Rodrigo Coscarelli Lodi</t>
  </si>
  <si>
    <t>008017019</t>
  </si>
  <si>
    <t>Voga</t>
  </si>
  <si>
    <t>Rejane</t>
  </si>
  <si>
    <t>Pendente assinaturas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</si>
  <si>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</si>
  <si>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</si>
  <si>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</si>
  <si>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</si>
  <si>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</si>
  <si>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</si>
  <si>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</si>
  <si>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Fabiano Luis de Oliveira</t>
  </si>
  <si>
    <t>004499920</t>
  </si>
  <si>
    <t>INC CP</t>
  </si>
  <si>
    <t>Kenia Mendes Cruz</t>
  </si>
  <si>
    <t>Felipe Rios</t>
  </si>
  <si>
    <t>Moacir Vieira dos Santos</t>
  </si>
  <si>
    <t>005660459</t>
  </si>
  <si>
    <t>Joanice De Moraes Arantes</t>
  </si>
  <si>
    <t>2570762</t>
  </si>
  <si>
    <t>895.761.521-00</t>
  </si>
  <si>
    <t>Jalimar Guimaraes Simplicio</t>
  </si>
  <si>
    <t>003127728</t>
  </si>
  <si>
    <t>882.433.897-68</t>
  </si>
  <si>
    <t>Elizabeth Carmo Da Cunha</t>
  </si>
  <si>
    <t>001783043</t>
  </si>
  <si>
    <t>024.401.297-04</t>
  </si>
  <si>
    <t>RJ</t>
  </si>
  <si>
    <t>Domingos Jose Arantes</t>
  </si>
  <si>
    <t>2570963</t>
  </si>
  <si>
    <t>060.268.181-20</t>
  </si>
  <si>
    <t>Dirceu Castro Pacheco</t>
  </si>
  <si>
    <t>INC/ COADM</t>
  </si>
  <si>
    <t>946.510.606-25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</si>
  <si>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</si>
  <si>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</si>
  <si>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</si>
  <si>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</si>
  <si>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</si>
  <si>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</si>
  <si>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</si>
  <si>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</si>
  <si>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</si>
  <si>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</si>
  <si>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</si>
  <si>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</si>
  <si>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</si>
  <si>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</si>
  <si>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</si>
  <si>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</si>
  <si>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</si>
  <si>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</si>
  <si>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</si>
  <si>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</si>
  <si>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</si>
  <si>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</si>
  <si>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</si>
  <si>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</si>
  <si>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</si>
  <si>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</si>
  <si>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</si>
  <si>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</si>
  <si>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</si>
  <si>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</si>
  <si>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</si>
  <si>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</si>
  <si>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</si>
  <si>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</si>
  <si>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</si>
  <si>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</si>
  <si>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</si>
  <si>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</si>
  <si>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</si>
  <si>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</si>
  <si>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</si>
  <si>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</si>
  <si>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</si>
  <si>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</si>
  <si>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</si>
  <si>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</si>
  <si>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</si>
  <si>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</si>
  <si>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</si>
  <si>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</si>
  <si>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</si>
  <si>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</si>
  <si>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</si>
  <si>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</si>
  <si>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</si>
  <si>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</si>
  <si>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</si>
  <si>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</si>
  <si>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</si>
  <si>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</si>
  <si>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</si>
  <si>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</si>
  <si>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</si>
  <si>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</si>
  <si>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</si>
  <si>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</si>
  <si>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</si>
  <si>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</si>
  <si>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</si>
  <si>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</si>
  <si>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</si>
  <si>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</si>
  <si>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</si>
  <si>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</si>
  <si>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</si>
  <si>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</si>
  <si>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</si>
  <si>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</si>
  <si>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</si>
  <si>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</si>
  <si>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</si>
  <si>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</si>
  <si>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</si>
  <si>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</si>
  <si>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</si>
  <si>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</si>
  <si>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</si>
  <si>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</si>
  <si>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</si>
  <si>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</si>
  <si>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</si>
  <si>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</si>
  <si>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</si>
  <si>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</si>
  <si>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</si>
  <si>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</si>
  <si>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</si>
  <si>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</si>
  <si>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</si>
  <si>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</si>
  <si>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</si>
  <si>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</si>
  <si>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</si>
  <si>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</si>
  <si>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</si>
  <si>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</si>
  <si>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</si>
  <si>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</si>
  <si>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</si>
  <si>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</si>
  <si>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</si>
  <si>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</si>
  <si>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</si>
  <si>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</si>
  <si>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</si>
  <si>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</si>
  <si>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</si>
  <si>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</si>
  <si>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</si>
  <si>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</si>
  <si>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</si>
  <si>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</si>
  <si>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</si>
  <si>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</si>
  <si>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</si>
  <si>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</si>
  <si>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</si>
  <si>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</si>
  <si>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</si>
  <si>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</si>
  <si>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</si>
  <si>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</si>
  <si>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</si>
  <si>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</si>
  <si>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</si>
  <si>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</si>
  <si>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</si>
  <si>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</si>
  <si>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</si>
  <si>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</si>
  <si>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</si>
  <si>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</si>
  <si>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</si>
  <si>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</si>
  <si>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</si>
  <si>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</si>
  <si>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</si>
  <si>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</si>
  <si>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</si>
  <si>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</si>
  <si>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</si>
  <si>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</si>
  <si>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</si>
  <si>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</si>
  <si>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</si>
  <si>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</si>
  <si>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</si>
  <si>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</si>
  <si>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</si>
  <si>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</si>
  <si>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</si>
  <si>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</si>
  <si>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</si>
  <si>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</si>
  <si>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</si>
  <si>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</si>
  <si>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</si>
  <si>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</si>
  <si>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</si>
  <si>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</si>
  <si>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</si>
  <si>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</si>
  <si>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</si>
  <si>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</si>
  <si>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</si>
  <si>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</si>
  <si>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</si>
  <si>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</si>
  <si>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</si>
  <si>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</si>
  <si>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</si>
  <si>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</si>
  <si>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</si>
  <si>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</si>
  <si>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</si>
  <si>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</si>
  <si>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</si>
  <si>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</si>
  <si>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</si>
  <si>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</si>
  <si>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</si>
  <si>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</si>
  <si>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</si>
  <si>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</si>
  <si>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</si>
  <si>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</si>
  <si>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</si>
  <si>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</si>
  <si>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</si>
  <si>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</si>
  <si>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</si>
  <si>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</si>
  <si>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</si>
  <si>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</si>
  <si>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</si>
  <si>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</si>
  <si>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</si>
  <si>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</si>
  <si>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</si>
  <si>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</si>
  <si>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</si>
  <si>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</si>
  <si>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</si>
  <si>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</si>
  <si>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</si>
  <si>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</si>
  <si>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</si>
  <si>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</si>
  <si>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</si>
  <si>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</si>
  <si>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</si>
  <si>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</si>
  <si>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</si>
  <si>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</si>
  <si>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</si>
  <si>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</si>
  <si>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</si>
  <si>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</si>
  <si>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</si>
  <si>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</si>
  <si>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</si>
  <si>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</si>
  <si>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</si>
  <si>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</si>
  <si>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</si>
  <si>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</si>
  <si>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</si>
  <si>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</si>
  <si>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</si>
  <si>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</si>
  <si>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</si>
  <si>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</si>
  <si>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</si>
  <si>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</si>
  <si>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</si>
  <si>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</si>
  <si>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</si>
  <si>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</si>
  <si>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</si>
  <si>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</si>
  <si>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</si>
  <si>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</si>
  <si>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</si>
  <si>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</si>
  <si>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</si>
  <si>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</si>
  <si>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</si>
  <si>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</si>
  <si>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</si>
  <si>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</si>
  <si>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</si>
  <si>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</si>
  <si>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</si>
  <si>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</si>
  <si>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</si>
  <si>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</si>
  <si>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</si>
  <si>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</si>
  <si>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</si>
  <si>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</si>
  <si>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</si>
  <si>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</si>
  <si>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</si>
  <si>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</si>
  <si>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</si>
  <si>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</si>
  <si>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</si>
  <si>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</si>
  <si>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</si>
  <si>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</si>
  <si>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</si>
  <si>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</si>
  <si>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</si>
  <si>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</si>
  <si>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</si>
  <si>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</si>
  <si>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</si>
  <si>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</si>
  <si>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</si>
  <si>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</si>
  <si>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</si>
  <si>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</si>
  <si>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</si>
  <si>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</si>
  <si>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</si>
  <si>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</si>
  <si>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</si>
  <si>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</si>
  <si>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</si>
  <si>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</si>
  <si>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</si>
  <si>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</si>
  <si>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</si>
  <si>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</si>
  <si>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</si>
  <si>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</si>
  <si>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</si>
  <si>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</si>
  <si>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</si>
  <si>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</si>
  <si>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</si>
  <si>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</si>
  <si>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</si>
  <si>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</si>
  <si>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</si>
  <si>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</si>
  <si>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</si>
  <si>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</si>
  <si>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</si>
  <si>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</si>
  <si>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</si>
  <si>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</si>
  <si>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</si>
  <si>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</si>
  <si>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</si>
  <si>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</si>
  <si>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</si>
  <si>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</si>
  <si>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</si>
  <si>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</si>
  <si>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</si>
  <si>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</si>
  <si>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</si>
  <si>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</si>
  <si>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</si>
  <si>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</si>
  <si>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</si>
  <si>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</si>
  <si>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</si>
  <si>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</si>
  <si>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</si>
  <si>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</si>
  <si>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</si>
  <si>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</si>
  <si>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</si>
  <si>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</si>
  <si>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</si>
  <si>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</si>
  <si>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</si>
  <si>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</si>
  <si>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</si>
  <si>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</si>
  <si>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</si>
  <si>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</si>
  <si>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</si>
  <si>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</si>
  <si>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</si>
  <si>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</si>
  <si>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</si>
  <si>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</si>
  <si>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</si>
  <si>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</si>
  <si>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</si>
  <si>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</si>
  <si>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</si>
  <si>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</si>
  <si>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</si>
  <si>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</si>
  <si>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</si>
  <si>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</si>
  <si>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</si>
  <si>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</si>
  <si>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</si>
  <si>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</si>
  <si>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</si>
  <si>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</si>
  <si>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</si>
  <si>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</si>
  <si>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</si>
  <si>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</si>
  <si>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</si>
  <si>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</si>
  <si>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</si>
  <si>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  <family val="1"/>
      </rPr>
      <t>Não descricionária -</t>
    </r>
    <r>
      <rPr>
        <b/>
        <sz val="10"/>
        <color theme="1"/>
        <rFont val="Times New Roman"/>
        <family val="1"/>
      </rPr>
      <t xml:space="preserve"> NÃO OPERAR</t>
    </r>
    <r>
      <rPr>
        <sz val="10"/>
        <color theme="1"/>
        <rFont val="Times New Roman"/>
        <family val="1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</si>
  <si>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</si>
  <si>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</si>
  <si>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</si>
  <si>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</si>
  <si>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</si>
  <si>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</si>
  <si>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</si>
  <si>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</si>
  <si>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</si>
  <si>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</si>
  <si>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</si>
  <si>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</si>
  <si>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</si>
  <si>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</si>
  <si>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</si>
  <si>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</si>
  <si>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</si>
  <si>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</si>
  <si>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</si>
  <si>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</si>
  <si>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</si>
  <si>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</si>
  <si>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</si>
  <si>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</si>
  <si>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</si>
  <si>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</si>
  <si>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</si>
  <si>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</si>
  <si>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</si>
  <si>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</si>
  <si>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</si>
  <si>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</si>
  <si>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</si>
  <si>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</si>
  <si>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</si>
  <si>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</si>
  <si>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</si>
  <si>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</si>
  <si>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</si>
  <si>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</si>
  <si>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</si>
  <si>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</si>
  <si>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</si>
  <si>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</si>
  <si>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</si>
  <si>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</si>
  <si>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</si>
  <si>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</si>
  <si>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</si>
  <si>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</si>
  <si>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</si>
  <si>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</si>
  <si>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</si>
  <si>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</si>
  <si>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</si>
  <si>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</si>
  <si>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</si>
  <si>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</si>
  <si>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</si>
  <si>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</si>
  <si>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</si>
  <si>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</si>
  <si>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</si>
  <si>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</si>
  <si>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</si>
  <si>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</si>
  <si>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</si>
  <si>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</si>
  <si>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</si>
  <si>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</si>
  <si>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</si>
  <si>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</si>
  <si>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</si>
  <si>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</si>
  <si>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</si>
  <si>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</si>
  <si>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</si>
  <si>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</si>
  <si>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</si>
  <si>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</si>
  <si>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</si>
  <si>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</si>
  <si>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</si>
  <si>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</si>
  <si>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</si>
  <si>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</si>
  <si>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</si>
  <si>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</si>
  <si>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</si>
  <si>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</si>
  <si>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</si>
  <si>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</si>
  <si>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</si>
  <si>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</si>
  <si>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</si>
  <si>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</si>
  <si>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</si>
  <si>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</si>
  <si>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</si>
  <si>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</si>
  <si>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</si>
  <si>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</si>
  <si>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</si>
  <si>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</si>
  <si>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</si>
  <si>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</si>
  <si>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</si>
  <si>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</si>
  <si>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</si>
  <si>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</si>
  <si>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</si>
  <si>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</si>
  <si>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</si>
  <si>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</si>
  <si>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</si>
  <si>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</si>
  <si>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</si>
  <si>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</si>
  <si>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</si>
  <si>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</si>
  <si>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</si>
  <si>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</si>
  <si>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</si>
  <si>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</si>
  <si>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</si>
  <si>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</si>
  <si>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</si>
  <si>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</si>
  <si>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</si>
  <si>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</si>
  <si>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</si>
  <si>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</si>
  <si>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</si>
  <si>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</si>
  <si>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</si>
  <si>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</si>
  <si>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</si>
  <si>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</si>
  <si>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</si>
  <si>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</si>
  <si>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</si>
  <si>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</si>
  <si>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</si>
  <si>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</si>
  <si>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</si>
  <si>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</si>
  <si>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</si>
  <si>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</si>
  <si>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</si>
  <si>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</si>
  <si>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</si>
  <si>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</si>
  <si>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</si>
  <si>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</si>
  <si>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</si>
  <si>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</si>
  <si>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</si>
  <si>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</si>
  <si>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</si>
  <si>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</si>
  <si>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</si>
  <si>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</si>
  <si>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</si>
  <si>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</si>
  <si>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</si>
  <si>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</si>
  <si>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</si>
  <si>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</si>
  <si>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</si>
  <si>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</si>
  <si>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</si>
  <si>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</si>
  <si>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</si>
  <si>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</si>
  <si>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</si>
  <si>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</si>
  <si>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</si>
  <si>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</si>
  <si>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</si>
  <si>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</si>
  <si>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</si>
  <si>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</si>
  <si>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</si>
  <si>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</si>
  <si>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</si>
  <si>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</si>
  <si>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</si>
  <si>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</si>
  <si>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</si>
  <si>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</si>
  <si>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</si>
  <si>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</si>
  <si>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</si>
  <si>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</si>
  <si>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</si>
  <si>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</si>
  <si>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</si>
  <si>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</si>
  <si>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</si>
  <si>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</si>
  <si>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</si>
  <si>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</si>
  <si>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</si>
  <si>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</si>
  <si>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</si>
  <si>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</si>
  <si>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</si>
  <si>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</si>
  <si>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</si>
  <si>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</si>
  <si>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</si>
  <si>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</si>
  <si>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</si>
  <si>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</si>
  <si>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</si>
  <si>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</si>
  <si>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</si>
  <si>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</si>
  <si>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</si>
  <si>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</si>
  <si>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</si>
  <si>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</si>
  <si>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</si>
  <si>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</si>
  <si>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</si>
  <si>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</si>
  <si>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</si>
  <si>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</si>
  <si>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</si>
  <si>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</si>
  <si>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</si>
  <si>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</si>
  <si>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</si>
  <si>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</si>
  <si>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</si>
  <si>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</si>
  <si>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</si>
  <si>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</si>
  <si>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</si>
  <si>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</si>
  <si>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</si>
  <si>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</si>
  <si>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</si>
  <si>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</si>
  <si>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</si>
  <si>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</si>
  <si>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</si>
  <si>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</si>
  <si>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</si>
  <si>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</si>
  <si>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</si>
  <si>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</si>
  <si>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</si>
  <si>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</si>
  <si>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</si>
  <si>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</si>
  <si>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</si>
  <si>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</si>
  <si>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</si>
  <si>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</si>
  <si>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</si>
  <si>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</si>
  <si>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</si>
  <si>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</si>
  <si>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</si>
  <si>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</si>
  <si>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</si>
  <si>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</si>
  <si>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</si>
  <si>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</si>
  <si>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</si>
  <si>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</si>
  <si>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</si>
  <si>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</si>
  <si>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</si>
  <si>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</si>
  <si>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</si>
  <si>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</si>
  <si>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</si>
  <si>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</si>
  <si>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</si>
  <si>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</si>
  <si>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</si>
  <si>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</si>
  <si>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</si>
  <si>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</si>
  <si>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</si>
  <si>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</si>
  <si>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</si>
  <si>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</si>
  <si>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</si>
  <si>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</si>
  <si>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</si>
  <si>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</si>
  <si>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</si>
  <si>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</si>
  <si>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</si>
  <si>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</si>
  <si>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</si>
  <si>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</si>
  <si>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</si>
  <si>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</si>
  <si>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</si>
  <si>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</si>
  <si>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</si>
  <si>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</si>
  <si>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</si>
  <si>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</si>
  <si>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</si>
  <si>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</si>
  <si>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</si>
  <si>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</si>
  <si>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</si>
  <si>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</si>
  <si>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</si>
  <si>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</si>
  <si>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</si>
  <si>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</si>
  <si>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</si>
  <si>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</si>
  <si>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</si>
  <si>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</si>
  <si>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</si>
  <si>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</si>
  <si>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</si>
  <si>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</si>
  <si>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</si>
  <si>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</si>
  <si>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</si>
  <si>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</si>
  <si>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</si>
  <si>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</si>
  <si>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</si>
  <si>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</si>
  <si>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</si>
  <si>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</si>
  <si>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</si>
  <si>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</si>
  <si>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</si>
  <si>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</si>
  <si>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</si>
  <si>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</si>
  <si>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</si>
  <si>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</si>
  <si>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</si>
  <si>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</si>
  <si>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</si>
  <si>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</si>
  <si>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</si>
  <si>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</si>
  <si>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</si>
  <si>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</si>
  <si>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</si>
  <si>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</si>
  <si>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</si>
  <si>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</si>
  <si>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</si>
  <si>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</si>
  <si>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</si>
  <si>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</si>
  <si>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</si>
  <si>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</si>
  <si>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</si>
  <si>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</si>
  <si>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</si>
  <si>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</si>
  <si>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</si>
  <si>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</si>
  <si>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</si>
  <si>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</si>
  <si>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</si>
  <si>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</si>
  <si>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</si>
  <si>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</si>
  <si>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</si>
  <si>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</si>
  <si>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</si>
  <si>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</si>
  <si>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</si>
  <si>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</si>
  <si>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</si>
  <si>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</si>
  <si>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</si>
  <si>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</si>
  <si>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</si>
  <si>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</si>
  <si>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</si>
  <si>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</si>
  <si>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</si>
  <si>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</si>
  <si>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</si>
  <si>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</si>
  <si>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</si>
  <si>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</si>
  <si>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</si>
  <si>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</si>
  <si>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</si>
  <si>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</si>
  <si>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</si>
  <si>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</si>
  <si>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</si>
  <si>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</si>
  <si>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</si>
  <si>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</si>
  <si>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</si>
  <si>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</si>
  <si>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</si>
  <si>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</si>
  <si>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</si>
  <si>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</si>
  <si>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</si>
  <si>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</si>
  <si>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</si>
  <si>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</si>
  <si>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</si>
  <si>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</si>
  <si>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</si>
  <si>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</si>
  <si>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</si>
  <si>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</si>
  <si>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</si>
  <si>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</si>
  <si>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</si>
  <si>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</si>
  <si>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</si>
  <si>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</si>
  <si>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</si>
  <si>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</si>
  <si>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</si>
  <si>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</si>
  <si>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</si>
  <si>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</si>
  <si>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</si>
  <si>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</si>
  <si>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</si>
  <si>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</si>
  <si>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</si>
  <si>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</si>
  <si>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</si>
  <si>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</si>
  <si>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</si>
  <si>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</si>
  <si>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</si>
  <si>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</si>
  <si>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</si>
  <si>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</si>
  <si>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</si>
  <si>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</si>
  <si>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</si>
  <si>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</si>
  <si>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</si>
  <si>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</si>
  <si>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</si>
  <si>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</si>
  <si>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</si>
  <si>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</si>
  <si>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</si>
  <si>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</si>
  <si>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</si>
  <si>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</si>
  <si>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</si>
  <si>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</si>
  <si>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</si>
  <si>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</si>
  <si>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</si>
  <si>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</si>
  <si>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</si>
  <si>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</si>
  <si>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</si>
  <si>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</si>
  <si>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</si>
  <si>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</si>
  <si>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</si>
  <si>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</si>
  <si>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</si>
  <si>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</si>
  <si>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</si>
  <si>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</si>
  <si>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</si>
  <si>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</si>
  <si>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</si>
  <si>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</si>
  <si>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</si>
  <si>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</si>
  <si>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</si>
  <si>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</si>
  <si>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</si>
  <si>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</si>
  <si>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</si>
  <si>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</si>
  <si>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</si>
  <si>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</si>
  <si>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</si>
  <si>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</si>
  <si>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</si>
  <si>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</si>
  <si>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</si>
  <si>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</si>
  <si>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</si>
  <si>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</si>
  <si>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</si>
  <si>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</si>
  <si>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</si>
  <si>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</si>
  <si>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</si>
  <si>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</si>
  <si>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</si>
  <si>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</si>
  <si>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</si>
  <si>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</si>
  <si>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</si>
  <si>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</si>
  <si>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</si>
  <si>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</si>
  <si>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</si>
  <si>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</si>
  <si>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</si>
  <si>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</si>
  <si>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</si>
  <si>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</si>
  <si>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</si>
  <si>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</si>
  <si>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</si>
  <si>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</si>
  <si>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</si>
  <si>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</si>
  <si>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</si>
  <si>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</si>
  <si>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</si>
  <si>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</si>
  <si>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</si>
  <si>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</si>
  <si>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</si>
  <si>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</si>
  <si>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</si>
  <si>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</si>
  <si>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</si>
  <si>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</si>
  <si>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</si>
  <si>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</si>
  <si>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</si>
  <si>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</si>
  <si>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</si>
  <si>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</si>
  <si>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</si>
  <si>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</si>
  <si>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</si>
  <si>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</si>
  <si>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</si>
  <si>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</si>
  <si>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</si>
  <si>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</si>
  <si>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</si>
  <si>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</si>
  <si>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</si>
  <si>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</si>
  <si>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</si>
  <si>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</si>
  <si>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</si>
  <si>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</si>
  <si>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</si>
  <si>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</si>
  <si>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</si>
  <si>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</si>
  <si>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</si>
  <si>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</si>
  <si>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</si>
  <si>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</si>
  <si>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</si>
  <si>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</si>
  <si>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</si>
  <si>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</si>
  <si>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</si>
  <si>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</si>
  <si>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</si>
  <si>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</si>
  <si>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</si>
  <si>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</si>
  <si>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</si>
  <si>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</si>
  <si>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</si>
  <si>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</si>
  <si>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</si>
  <si>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</si>
  <si>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</si>
  <si>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</si>
  <si>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</si>
  <si>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</si>
  <si>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</si>
  <si>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</si>
  <si>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</si>
  <si>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</si>
  <si>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</si>
  <si>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</si>
  <si>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</si>
  <si>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</si>
  <si>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</si>
  <si>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</si>
  <si>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</si>
  <si>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</si>
  <si>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</si>
  <si>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</si>
  <si>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</si>
  <si>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</si>
  <si>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</si>
  <si>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</si>
  <si>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</si>
  <si>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</si>
  <si>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</si>
  <si>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</si>
  <si>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</si>
  <si>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</si>
  <si>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</si>
  <si>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</si>
  <si>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</si>
  <si>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</si>
  <si>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</si>
  <si>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</si>
  <si>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</si>
  <si>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</si>
  <si>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</si>
  <si>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</si>
  <si>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</si>
  <si>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</si>
  <si>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</si>
  <si>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</si>
  <si>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</si>
  <si>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</si>
  <si>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</si>
  <si>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</si>
  <si>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</si>
  <si>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</si>
  <si>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</si>
  <si>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</si>
  <si>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</si>
  <si>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</si>
  <si>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</si>
  <si>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</si>
  <si>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</si>
  <si>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</si>
  <si>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</si>
  <si>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</si>
  <si>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</si>
  <si>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</si>
  <si>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</si>
  <si>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</si>
  <si>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</si>
  <si>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</si>
  <si>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</si>
  <si>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</si>
  <si>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</si>
  <si>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</si>
  <si>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</si>
  <si>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</si>
  <si>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</si>
  <si>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</si>
  <si>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</si>
  <si>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</si>
  <si>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</si>
  <si>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</si>
  <si>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</si>
  <si>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</si>
  <si>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</si>
  <si>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</si>
  <si>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</si>
  <si>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</si>
  <si>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</si>
  <si>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</si>
  <si>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</si>
  <si>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</si>
  <si>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</si>
  <si>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</si>
  <si>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</si>
  <si>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</si>
  <si>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</si>
  <si>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</si>
  <si>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</si>
  <si>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</si>
  <si>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</si>
  <si>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</si>
  <si>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</si>
  <si>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</si>
  <si>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</si>
  <si>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</si>
  <si>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</si>
  <si>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</si>
  <si>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</si>
  <si>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</si>
  <si>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</si>
  <si>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</si>
  <si>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</si>
  <si>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</si>
  <si>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</si>
  <si>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</si>
  <si>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</si>
  <si>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</si>
  <si>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</si>
  <si>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</si>
  <si>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</si>
  <si>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</si>
  <si>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</si>
  <si>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</si>
  <si>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</si>
  <si>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</si>
  <si>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</si>
  <si>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</si>
  <si>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</si>
  <si>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</si>
  <si>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</si>
  <si>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</si>
  <si>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</si>
  <si>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</si>
  <si>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</si>
  <si>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</si>
  <si>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</si>
  <si>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</si>
  <si>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</si>
  <si>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</si>
  <si>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</si>
  <si>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</si>
  <si>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</si>
  <si>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</si>
  <si>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</si>
  <si>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</si>
  <si>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</si>
  <si>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</si>
  <si>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</si>
  <si>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</si>
  <si>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</si>
  <si>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</si>
  <si>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</si>
  <si>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</si>
  <si>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</si>
  <si>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</si>
  <si>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</si>
  <si>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</si>
  <si>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</si>
  <si>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</si>
  <si>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</si>
  <si>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</si>
  <si>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</si>
  <si>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</si>
  <si>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</si>
  <si>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</si>
  <si>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</si>
  <si>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</si>
  <si>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</si>
  <si>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</si>
  <si>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</si>
  <si>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</si>
  <si>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</si>
  <si>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</si>
  <si>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</si>
  <si>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</si>
  <si>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</si>
  <si>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</si>
  <si>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</si>
  <si>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</si>
  <si>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</si>
  <si>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</si>
  <si>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</si>
  <si>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</si>
  <si>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</si>
  <si>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</si>
  <si>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</si>
  <si>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</si>
  <si>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</si>
  <si>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</si>
  <si>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</si>
  <si>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</si>
  <si>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</si>
  <si>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</si>
  <si>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</si>
  <si>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</si>
  <si>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</si>
  <si>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</si>
  <si>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</si>
  <si>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</si>
  <si>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</si>
  <si>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</si>
  <si>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</si>
  <si>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</si>
  <si>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</si>
  <si>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</si>
  <si>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</si>
  <si>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</si>
  <si>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</si>
  <si>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</si>
  <si>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</si>
  <si>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</si>
  <si>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</si>
  <si>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</si>
  <si>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</si>
  <si>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</si>
  <si>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</si>
  <si>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</si>
  <si>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</si>
  <si>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</si>
  <si>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</si>
  <si>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</si>
  <si>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</si>
  <si>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</si>
  <si>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</si>
  <si>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</si>
  <si>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</si>
  <si>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</si>
  <si>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</si>
  <si>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</si>
  <si>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</si>
  <si>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</si>
  <si>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</si>
  <si>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</si>
  <si>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</si>
  <si>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</si>
  <si>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</si>
  <si>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</si>
  <si>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</si>
  <si>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</si>
  <si>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</si>
  <si>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</si>
  <si>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</si>
  <si>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</si>
  <si>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</si>
  <si>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</si>
  <si>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</si>
  <si>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</si>
  <si>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</si>
  <si>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</si>
  <si>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</si>
  <si>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</si>
  <si>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</si>
  <si>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</si>
  <si>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</si>
  <si>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</si>
  <si>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</si>
  <si>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</si>
  <si>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</si>
  <si>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</si>
  <si>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</si>
  <si>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</si>
  <si>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</si>
  <si>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</si>
  <si>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</si>
  <si>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</si>
  <si>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</si>
  <si>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</si>
  <si>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</si>
  <si>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</si>
  <si>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</si>
  <si>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</si>
  <si>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</si>
  <si>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</si>
  <si>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</si>
  <si>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</si>
  <si>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</si>
  <si>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</si>
  <si>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</si>
  <si>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</si>
  <si>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</si>
  <si>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</si>
  <si>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</si>
  <si>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</si>
  <si>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</si>
  <si>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</si>
  <si>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</si>
  <si>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</si>
  <si>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</si>
  <si>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</si>
  <si>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</si>
  <si>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</si>
  <si>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</si>
  <si>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</si>
  <si>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</si>
  <si>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</si>
  <si>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</si>
  <si>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</si>
  <si>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</si>
  <si>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</si>
  <si>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</si>
  <si>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</si>
  <si>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</si>
  <si>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</si>
  <si>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</si>
  <si>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</si>
  <si>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</si>
  <si>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</si>
  <si>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</si>
  <si>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</si>
  <si>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</si>
  <si>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</si>
  <si>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</si>
  <si>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</si>
  <si>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</si>
  <si>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</si>
  <si>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</si>
  <si>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</si>
  <si>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</si>
  <si>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</si>
  <si>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</si>
  <si>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</si>
  <si>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</si>
  <si>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</si>
  <si>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</si>
  <si>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</si>
  <si>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</si>
  <si>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</si>
  <si>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</si>
  <si>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</si>
  <si>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</si>
  <si>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</si>
  <si>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</si>
  <si>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</si>
  <si>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</si>
  <si>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</si>
  <si>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</si>
  <si>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</si>
  <si>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</si>
  <si>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</si>
  <si>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</si>
  <si>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</si>
  <si>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</si>
  <si>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</si>
  <si>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</si>
  <si>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</si>
  <si>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</si>
  <si>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</si>
  <si>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</si>
  <si>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</si>
  <si>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</si>
  <si>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</si>
  <si>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</si>
  <si>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</si>
  <si>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</si>
  <si>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</si>
  <si>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</si>
  <si>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</si>
  <si>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</si>
  <si>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</si>
  <si>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</si>
  <si>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</si>
  <si>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</si>
  <si>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</si>
  <si>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</si>
  <si>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</si>
  <si>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</si>
  <si>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</si>
  <si>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</si>
  <si>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</si>
  <si>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</si>
  <si>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</si>
  <si>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</si>
  <si>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</si>
  <si>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</si>
  <si>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</si>
  <si>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</si>
  <si>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</si>
  <si>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</si>
  <si>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</si>
  <si>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</si>
  <si>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</si>
  <si>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</si>
  <si>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</si>
  <si>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</si>
  <si>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</si>
  <si>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</si>
  <si>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</si>
  <si>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</si>
  <si>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</si>
  <si>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</si>
  <si>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</si>
  <si>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</si>
  <si>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</si>
  <si>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</si>
  <si>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</si>
  <si>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</si>
  <si>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</si>
  <si>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</si>
  <si>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</si>
  <si>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</si>
  <si>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</si>
  <si>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</si>
  <si>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</si>
  <si>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</si>
  <si>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</si>
  <si>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</si>
  <si>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</si>
  <si>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</si>
  <si>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</si>
  <si>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</si>
  <si>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</si>
  <si>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</si>
  <si>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</si>
  <si>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</si>
  <si>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</si>
  <si>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</si>
  <si>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</si>
  <si>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</si>
  <si>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</si>
  <si>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</si>
  <si>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</si>
  <si>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</si>
  <si>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</si>
  <si>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</si>
  <si>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</si>
  <si>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</si>
  <si>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</si>
  <si>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</si>
  <si>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</si>
  <si>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</si>
  <si>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</si>
  <si>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</si>
  <si>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</si>
  <si>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</si>
  <si>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</si>
  <si>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</si>
  <si>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</si>
  <si>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</si>
  <si>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</si>
  <si>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</si>
  <si>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</si>
  <si>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</si>
  <si>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</si>
  <si>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</si>
  <si>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</si>
  <si>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</si>
  <si>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</si>
  <si>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</si>
  <si>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</si>
  <si>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</si>
  <si>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</si>
  <si>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</si>
  <si>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</si>
  <si>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</si>
  <si>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</si>
  <si>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</si>
  <si>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</si>
  <si>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</si>
  <si>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</si>
  <si>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</si>
  <si>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</si>
  <si>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</si>
  <si>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</si>
  <si>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</si>
  <si>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</si>
  <si>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</si>
  <si>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</si>
  <si>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</si>
  <si>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</si>
  <si>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</si>
  <si>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</si>
  <si>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</si>
  <si>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</si>
  <si>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</si>
  <si>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</si>
  <si>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</si>
  <si>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</si>
  <si>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</si>
  <si>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</si>
  <si>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</si>
  <si>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</si>
  <si>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</si>
  <si>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</si>
  <si>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</si>
  <si>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</si>
  <si>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</si>
  <si>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</si>
  <si>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</si>
  <si>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</si>
  <si>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</si>
  <si>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</si>
  <si>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</si>
  <si>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</si>
  <si>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</si>
  <si>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</si>
  <si>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</si>
  <si>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</si>
  <si>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</si>
  <si>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</si>
  <si>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</si>
  <si>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</si>
  <si>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</si>
  <si>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</si>
  <si>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</si>
  <si>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</si>
  <si>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</si>
  <si>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</si>
  <si>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</si>
  <si>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</si>
  <si>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</si>
  <si>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</si>
  <si>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</si>
  <si>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</si>
  <si>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</si>
  <si>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</si>
  <si>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</si>
  <si>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</si>
  <si>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</si>
  <si>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</si>
  <si>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</si>
  <si>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</si>
  <si>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</si>
  <si>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</si>
  <si>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</si>
  <si>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</si>
  <si>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</si>
  <si>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</si>
  <si>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</si>
  <si>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</si>
  <si>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</si>
  <si>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</si>
  <si>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</si>
  <si>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</si>
  <si>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</si>
  <si>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</si>
  <si>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</si>
  <si>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</si>
  <si>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</si>
  <si>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</si>
  <si>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</si>
  <si>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</si>
  <si>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</si>
  <si>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</si>
  <si>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</si>
  <si>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</si>
  <si>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</si>
  <si>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</si>
  <si>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</si>
  <si>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</si>
  <si>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</si>
  <si>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</si>
  <si>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</si>
  <si>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</si>
  <si>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</si>
  <si>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</si>
  <si>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</si>
  <si>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</si>
  <si>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</si>
  <si>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</si>
  <si>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</si>
  <si>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</si>
  <si>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</si>
  <si>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</si>
  <si>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</si>
  <si>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</si>
  <si>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</si>
  <si>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</si>
  <si>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</si>
  <si>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</si>
  <si>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</si>
  <si>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</si>
  <si>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</si>
  <si>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</si>
  <si>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</si>
  <si>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</si>
  <si>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</si>
  <si>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</si>
  <si>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</si>
  <si>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</si>
  <si>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</si>
  <si>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</si>
  <si>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</si>
  <si>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</si>
  <si>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</si>
  <si>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</si>
  <si>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</si>
  <si>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</si>
  <si>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</si>
  <si>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</si>
  <si>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</si>
  <si>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</si>
  <si>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</si>
  <si>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</si>
  <si>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</si>
  <si>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</si>
  <si>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</si>
  <si>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</si>
  <si>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</si>
  <si>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</si>
  <si>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</si>
  <si>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</si>
  <si>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</si>
  <si>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</si>
  <si>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</si>
  <si>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</si>
  <si>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</si>
  <si>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</si>
  <si>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</si>
  <si>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</si>
  <si>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</si>
  <si>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</si>
  <si>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</si>
  <si>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</si>
  <si>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</si>
  <si>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</si>
  <si>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</si>
  <si>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</si>
  <si>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</si>
  <si>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</si>
  <si>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</si>
  <si>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</si>
  <si>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</si>
  <si>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</si>
  <si>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</si>
  <si>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</si>
  <si>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</si>
  <si>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</si>
  <si>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</si>
  <si>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</si>
  <si>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</si>
  <si>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</si>
  <si>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</si>
  <si>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</si>
  <si>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</si>
  <si>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</si>
  <si>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</si>
  <si>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</si>
  <si>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</si>
  <si>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</si>
  <si>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</si>
  <si>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</si>
  <si>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</si>
  <si>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</si>
  <si>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</si>
  <si>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</si>
  <si>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</si>
  <si>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</si>
  <si>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</si>
  <si>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</si>
  <si>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</si>
  <si>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</si>
  <si>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</si>
  <si>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</si>
  <si>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</si>
  <si>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</si>
  <si>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</si>
  <si>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</si>
  <si>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</si>
  <si>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</si>
  <si>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</si>
  <si>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</si>
  <si>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</si>
  <si>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</si>
  <si>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</si>
  <si>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</si>
  <si>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</si>
  <si>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</si>
  <si>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</si>
  <si>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</si>
  <si>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</si>
  <si>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</si>
  <si>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</si>
  <si>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</si>
  <si>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</si>
  <si>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</si>
  <si>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</si>
  <si>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</si>
  <si>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</si>
  <si>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</si>
  <si>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</si>
  <si>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</si>
  <si>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</si>
  <si>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</si>
  <si>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</si>
  <si>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</si>
  <si>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</si>
  <si>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</si>
  <si>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</si>
  <si>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</si>
  <si>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</si>
  <si>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</si>
  <si>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</si>
  <si>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</si>
  <si>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</si>
  <si>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</si>
  <si>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</si>
  <si>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</si>
  <si>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</si>
  <si>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</si>
  <si>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</si>
  <si>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</si>
  <si>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</si>
  <si>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</si>
  <si>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</si>
  <si>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</si>
  <si>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</si>
  <si>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</si>
  <si>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</si>
  <si>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</si>
  <si>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</si>
  <si>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</si>
  <si>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</si>
  <si>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</si>
  <si>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</si>
  <si>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</si>
  <si>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</si>
  <si>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</si>
  <si>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</si>
  <si>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</si>
  <si>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</si>
  <si>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</si>
  <si>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</si>
  <si>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</si>
  <si>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</si>
  <si>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</si>
  <si>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</si>
  <si>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</si>
  <si>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</si>
  <si>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</si>
  <si>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</si>
  <si>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</si>
  <si>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</si>
  <si>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</si>
  <si>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</si>
  <si>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</si>
  <si>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</si>
  <si>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</si>
  <si>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</si>
  <si>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</si>
  <si>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</si>
  <si>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</si>
  <si>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</si>
  <si>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</si>
  <si>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</si>
  <si>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</si>
  <si>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</si>
  <si>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</si>
  <si>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</si>
  <si>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</si>
  <si>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</si>
  <si>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</si>
  <si>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</si>
  <si>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</si>
  <si>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</si>
  <si>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</si>
  <si>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</si>
  <si>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</si>
  <si>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</si>
  <si>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</si>
  <si>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</si>
  <si>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</si>
  <si>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</si>
  <si>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</si>
  <si>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</si>
  <si>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</si>
  <si>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</si>
  <si>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</si>
  <si>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</si>
  <si>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</si>
  <si>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</si>
  <si>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</si>
  <si>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</si>
  <si>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</si>
  <si>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</si>
  <si>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</si>
  <si>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</si>
  <si>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</si>
  <si>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</si>
  <si>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</si>
  <si>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</si>
  <si>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</si>
  <si>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</si>
  <si>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</si>
  <si>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</si>
  <si>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</si>
  <si>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</si>
  <si>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</si>
  <si>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</si>
  <si>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</si>
  <si>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</si>
  <si>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</si>
  <si>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</si>
  <si>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</si>
  <si>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</si>
  <si>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</si>
  <si>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</si>
  <si>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</si>
  <si>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</si>
  <si>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</si>
  <si>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</si>
  <si>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</si>
  <si>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</si>
  <si>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</si>
  <si>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</si>
  <si>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</si>
  <si>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</si>
  <si>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</si>
  <si>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</si>
  <si>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</si>
  <si>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</si>
  <si>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</si>
  <si>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</si>
  <si>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</si>
  <si>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</si>
  <si>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</si>
  <si>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</si>
  <si>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</si>
  <si>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</si>
  <si>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</si>
  <si>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</si>
  <si>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</si>
  <si>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</si>
  <si>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</si>
  <si>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</si>
  <si>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</si>
  <si>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</si>
  <si>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</si>
  <si>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</si>
  <si>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</si>
  <si>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</si>
  <si>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</si>
  <si>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</si>
  <si>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</si>
  <si>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</si>
  <si>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</si>
  <si>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</si>
  <si>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</si>
  <si>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</si>
  <si>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</si>
  <si>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</si>
  <si>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</si>
  <si>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</si>
  <si>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</si>
  <si>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</si>
  <si>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</si>
  <si>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</si>
  <si>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</si>
  <si>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</si>
  <si>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</si>
  <si>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</si>
  <si>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</si>
  <si>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</si>
  <si>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</si>
  <si>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</si>
  <si>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</si>
  <si>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</si>
  <si>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</si>
  <si>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</si>
  <si>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</si>
  <si>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</si>
  <si>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</si>
  <si>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</si>
  <si>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</si>
  <si>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</si>
  <si>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</si>
  <si>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</si>
  <si>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</si>
  <si>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</si>
  <si>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</si>
  <si>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</si>
  <si>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</si>
  <si>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</si>
  <si>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</si>
  <si>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</si>
  <si>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</si>
  <si>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</si>
  <si>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</si>
  <si>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</si>
  <si>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</si>
  <si>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</si>
  <si>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</si>
  <si>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</si>
  <si>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</si>
  <si>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</si>
  <si>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</si>
  <si>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</si>
  <si>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</si>
  <si>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</si>
  <si>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</si>
  <si>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</si>
  <si>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</si>
  <si>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</si>
  <si>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</si>
  <si>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</si>
  <si>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</si>
  <si>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</si>
  <si>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</si>
  <si>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</si>
  <si>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</si>
  <si>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</si>
  <si>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</si>
  <si>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</si>
  <si>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</si>
  <si>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</si>
  <si>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</si>
  <si>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</si>
  <si>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</si>
  <si>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</si>
  <si>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</si>
  <si>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</si>
  <si>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</si>
  <si>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</si>
  <si>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</si>
  <si>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</si>
  <si>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</si>
  <si>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</si>
  <si>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</si>
  <si>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</si>
  <si>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</si>
  <si>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</si>
  <si>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</si>
  <si>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</si>
  <si>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</si>
  <si>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</si>
  <si>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</si>
  <si>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</si>
  <si>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</si>
  <si>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</si>
  <si>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</si>
  <si>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</si>
  <si>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</si>
  <si>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</si>
  <si>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</si>
  <si>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</si>
  <si>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</si>
  <si>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</si>
  <si>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</si>
  <si>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</si>
  <si>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</si>
  <si>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</si>
  <si>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</si>
  <si>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</si>
  <si>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</si>
  <si>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</si>
  <si>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</si>
  <si>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</si>
  <si>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</si>
  <si>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</si>
  <si>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</si>
  <si>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</si>
  <si>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</si>
  <si>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</si>
  <si>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</si>
  <si>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</si>
  <si>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</si>
  <si>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</si>
  <si>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</si>
  <si>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</si>
  <si>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</si>
  <si>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</si>
  <si>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</si>
  <si>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</si>
  <si>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</si>
  <si>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</si>
  <si>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</si>
  <si>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</si>
  <si>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</si>
  <si>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</si>
  <si>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</si>
  <si>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</si>
  <si>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</si>
  <si>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</si>
  <si>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</si>
  <si>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</si>
  <si>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</si>
  <si>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</si>
  <si>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</si>
  <si>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</si>
  <si>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</si>
  <si>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</si>
  <si>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</si>
  <si>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</si>
  <si>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</si>
  <si>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</si>
  <si>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</si>
  <si>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</si>
  <si>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</si>
  <si>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</si>
  <si>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</si>
  <si>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</si>
  <si>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</si>
  <si>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</si>
  <si>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</si>
  <si>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</si>
  <si>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</si>
  <si>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</si>
  <si>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</si>
  <si>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</si>
  <si>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</si>
  <si>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</si>
  <si>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</si>
  <si>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</si>
  <si>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</si>
  <si>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</si>
  <si>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</si>
  <si>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</si>
  <si>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</si>
  <si>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</si>
  <si>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</si>
  <si>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</si>
  <si>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</si>
  <si>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</si>
  <si>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</si>
  <si>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</si>
  <si>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</si>
  <si>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</si>
  <si>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</si>
  <si>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</si>
  <si>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</si>
  <si>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</si>
  <si>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</si>
  <si>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</si>
  <si>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</si>
  <si>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</si>
  <si>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</si>
  <si>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</si>
  <si>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</si>
  <si>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</si>
  <si>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</si>
  <si>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</si>
  <si>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</si>
  <si>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</si>
  <si>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</si>
  <si>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</si>
  <si>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</si>
  <si>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</si>
  <si>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</si>
  <si>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</si>
  <si>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</si>
  <si>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</si>
  <si>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</si>
  <si>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</si>
  <si>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</si>
  <si>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</si>
  <si>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</si>
  <si>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</si>
  <si>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</si>
  <si>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</si>
  <si>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</si>
  <si>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</si>
  <si>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</si>
  <si>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</si>
  <si>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</si>
  <si>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</si>
  <si>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</si>
  <si>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</si>
  <si>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</si>
  <si>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</si>
  <si>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</si>
  <si>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</si>
  <si>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</si>
  <si>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</si>
  <si>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</si>
  <si>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</si>
  <si>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</si>
  <si>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</si>
  <si>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</si>
  <si>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</si>
  <si>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</si>
  <si>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</si>
  <si>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</si>
  <si>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</si>
  <si>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</si>
  <si>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</si>
  <si>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</si>
  <si>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</si>
  <si>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</si>
  <si>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</si>
  <si>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</si>
  <si>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</si>
  <si>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</si>
  <si>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</si>
  <si>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</si>
  <si>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</si>
  <si>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</si>
  <si>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</si>
  <si>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</si>
  <si>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</si>
  <si>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</si>
  <si>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</si>
  <si>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</si>
  <si>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</si>
  <si>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</si>
  <si>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</si>
  <si>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</si>
  <si>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</si>
  <si>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</si>
  <si>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</si>
  <si>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</si>
  <si>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</si>
  <si>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</si>
  <si>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</si>
  <si>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</si>
  <si>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</si>
  <si>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</si>
  <si>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</si>
  <si>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</si>
  <si>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</si>
  <si>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</si>
  <si>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</si>
  <si>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</si>
  <si>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</si>
  <si>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</si>
  <si>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</si>
  <si>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</si>
  <si>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</si>
  <si>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</si>
  <si>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</si>
  <si>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</si>
  <si>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</si>
  <si>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</si>
  <si>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</si>
  <si>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</si>
  <si>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</si>
  <si>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</si>
  <si>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</si>
  <si>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</si>
  <si>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</si>
  <si>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</si>
  <si>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</si>
  <si>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</si>
  <si>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</si>
  <si>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</si>
  <si>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</si>
  <si>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</si>
  <si>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</si>
  <si>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</si>
  <si>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</si>
  <si>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</si>
  <si>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</si>
  <si>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</si>
  <si>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</si>
  <si>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</si>
  <si>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</si>
  <si>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</si>
  <si>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</si>
  <si>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</si>
  <si>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</si>
  <si>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</si>
  <si>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</si>
  <si>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</si>
  <si>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</si>
  <si>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</si>
  <si>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</si>
  <si>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</si>
  <si>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</si>
  <si>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</si>
  <si>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</si>
  <si>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</si>
  <si>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</si>
  <si>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</si>
  <si>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</si>
  <si>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</si>
  <si>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</si>
  <si>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</si>
  <si>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</si>
  <si>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</si>
  <si>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</si>
  <si>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</si>
  <si>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</si>
  <si>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</si>
  <si>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</si>
  <si>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</si>
  <si>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</si>
  <si>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</si>
  <si>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</si>
  <si>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</si>
  <si>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</si>
  <si>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</si>
  <si>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</si>
  <si>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</si>
  <si>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</si>
  <si>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</si>
  <si>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</si>
  <si>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</si>
  <si>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</si>
  <si>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</si>
  <si>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</si>
  <si>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</si>
  <si>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</si>
  <si>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</si>
  <si>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</si>
  <si>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</si>
  <si>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</si>
  <si>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</si>
  <si>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</si>
  <si>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</si>
  <si>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</si>
  <si>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</si>
  <si>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</si>
  <si>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</si>
  <si>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</si>
  <si>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</si>
  <si>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</si>
  <si>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</si>
  <si>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</si>
  <si>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</si>
  <si>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</si>
  <si>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</si>
  <si>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</si>
  <si>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</si>
  <si>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</si>
  <si>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</si>
  <si>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</si>
  <si>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</si>
  <si>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</si>
  <si>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</si>
  <si>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</si>
  <si>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</si>
  <si>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</si>
  <si>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</si>
  <si>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</si>
  <si>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</si>
  <si>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</si>
  <si>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</si>
  <si>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</si>
  <si>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</si>
  <si>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</si>
  <si>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</si>
  <si>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</si>
  <si>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</si>
  <si>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</si>
  <si>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</si>
  <si>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</si>
  <si>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</si>
  <si>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</si>
  <si>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</si>
  <si>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</si>
  <si>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</si>
  <si>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</si>
  <si>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</si>
  <si>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</si>
  <si>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</si>
  <si>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</si>
  <si>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</si>
  <si>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</si>
  <si>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</si>
  <si>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</si>
  <si>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</si>
  <si>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</si>
  <si>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</si>
  <si>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</si>
  <si>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</si>
  <si>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</si>
  <si>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</si>
  <si>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</si>
  <si>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</si>
  <si>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</si>
  <si>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</si>
  <si>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</si>
  <si>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</si>
  <si>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</si>
  <si>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</si>
  <si>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</si>
  <si>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</si>
  <si>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</si>
  <si>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</si>
  <si>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</si>
  <si>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</si>
  <si>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</si>
  <si>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</si>
  <si>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</si>
  <si>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</si>
  <si>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</si>
  <si>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</si>
  <si>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</si>
  <si>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</si>
  <si>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</si>
  <si>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</si>
  <si>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</si>
  <si>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</si>
  <si>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</si>
  <si>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</si>
  <si>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</si>
  <si>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</si>
  <si>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</si>
  <si>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</si>
  <si>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</si>
  <si>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</si>
  <si>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</si>
  <si>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</si>
  <si>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</si>
  <si>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</si>
  <si>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</si>
  <si>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</si>
  <si>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</si>
  <si>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</si>
  <si>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</si>
  <si>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</si>
  <si>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</si>
  <si>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</si>
  <si>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</si>
  <si>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</si>
  <si>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</si>
  <si>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</si>
  <si>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</si>
  <si>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</si>
  <si>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</si>
  <si>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</si>
  <si>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</si>
  <si>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</si>
  <si>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</si>
  <si>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</si>
  <si>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</si>
  <si>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</si>
  <si>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</si>
  <si>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</si>
  <si>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</si>
  <si>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</si>
  <si>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</si>
  <si>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</si>
  <si>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</si>
  <si>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</si>
  <si>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</si>
  <si>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</si>
  <si>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</si>
  <si>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</si>
  <si>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</si>
  <si>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</si>
  <si>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</si>
  <si>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</si>
  <si>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</si>
  <si>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</si>
  <si>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</si>
  <si>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</si>
  <si>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</si>
  <si>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</si>
  <si>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</si>
  <si>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</si>
  <si>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</si>
  <si>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</si>
  <si>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</si>
  <si>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</si>
  <si>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</si>
  <si>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</si>
  <si>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</si>
  <si>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</si>
  <si>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</si>
  <si>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</si>
  <si>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</si>
  <si>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</si>
  <si>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</si>
  <si>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</si>
  <si>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</si>
  <si>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</si>
  <si>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</si>
  <si>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</si>
  <si>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</si>
  <si>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</si>
  <si>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</si>
  <si>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</si>
  <si>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</si>
  <si>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</si>
  <si>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</si>
  <si>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</si>
  <si>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</si>
  <si>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</si>
  <si>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</si>
  <si>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</si>
  <si>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</si>
  <si>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</si>
  <si>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</si>
  <si>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</si>
  <si>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</si>
  <si>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</si>
  <si>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</si>
  <si>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</si>
  <si>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</si>
  <si>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</si>
  <si>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</si>
  <si>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</si>
  <si>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</si>
  <si>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</si>
  <si>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</si>
  <si>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</si>
  <si>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</si>
  <si>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</si>
  <si>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</si>
  <si>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</si>
  <si>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</si>
  <si>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</si>
  <si>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</si>
  <si>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</si>
  <si>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</si>
  <si>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</si>
  <si>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</si>
  <si>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</si>
  <si>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</si>
  <si>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</si>
  <si>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</si>
  <si>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</si>
  <si>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</si>
  <si>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</si>
  <si>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</si>
  <si>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</si>
  <si>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</si>
  <si>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</si>
  <si>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</si>
  <si>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</si>
  <si>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</si>
  <si>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</si>
  <si>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</si>
  <si>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</si>
  <si>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</si>
  <si>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</si>
  <si>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</si>
  <si>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</si>
  <si>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</si>
  <si>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</si>
  <si>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</si>
  <si>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</si>
  <si>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</si>
  <si>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</si>
  <si>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</si>
  <si>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</si>
  <si>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</si>
  <si>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</si>
  <si>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</si>
  <si>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</si>
  <si>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</si>
  <si>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</si>
  <si>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</si>
  <si>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</si>
  <si>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</si>
  <si>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</si>
  <si>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</si>
  <si>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</si>
  <si>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</si>
  <si>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</si>
  <si>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</si>
  <si>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</si>
  <si>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</si>
  <si>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</si>
  <si>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</si>
  <si>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</si>
  <si>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</si>
  <si>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</si>
  <si>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</si>
  <si>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</si>
  <si>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</si>
  <si>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</si>
  <si>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</si>
  <si>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</si>
  <si>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</si>
  <si>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</si>
  <si>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</si>
  <si>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</si>
  <si>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</si>
  <si>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</si>
  <si>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</si>
  <si>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</si>
  <si>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</si>
  <si>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</si>
  <si>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</si>
  <si>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</si>
  <si>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</si>
  <si>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</si>
  <si>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</si>
  <si>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</si>
  <si>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</si>
  <si>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</si>
  <si>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</si>
  <si>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</si>
  <si>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</si>
  <si>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</si>
  <si>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</si>
  <si>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</si>
  <si>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</si>
  <si>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</si>
  <si>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</si>
  <si>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</si>
  <si>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</si>
  <si>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</si>
  <si>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</si>
  <si>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</si>
  <si>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</si>
  <si>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</si>
  <si>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</si>
  <si>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</si>
  <si>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</si>
  <si>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</si>
  <si>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</si>
  <si>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</si>
  <si>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</si>
  <si>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</si>
  <si>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</si>
  <si>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</si>
  <si>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</si>
  <si>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</si>
  <si>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</si>
  <si>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</si>
  <si>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</si>
  <si>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</si>
  <si>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</si>
  <si>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</si>
  <si>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</si>
  <si>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</si>
  <si>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</si>
  <si>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</si>
  <si>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</si>
  <si>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</si>
  <si>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</si>
  <si>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</si>
  <si>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</si>
  <si>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</si>
  <si>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</si>
  <si>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</si>
  <si>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</si>
  <si>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</si>
  <si>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</si>
  <si>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</si>
  <si>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</si>
  <si>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</si>
  <si>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</si>
  <si>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</si>
  <si>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</si>
  <si>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</si>
  <si>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</si>
  <si>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</si>
  <si>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</si>
  <si>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</si>
  <si>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</si>
  <si>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</si>
  <si>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</si>
  <si>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</si>
  <si>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</si>
  <si>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</si>
  <si>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</si>
  <si>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</si>
  <si>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</si>
  <si>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</si>
  <si>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</si>
  <si>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</si>
  <si>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</si>
  <si>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</si>
  <si>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</si>
  <si>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</si>
  <si>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</si>
  <si>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</si>
  <si>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</si>
  <si>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</si>
  <si>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</si>
  <si>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</si>
  <si>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</si>
  <si>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</si>
  <si>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</si>
  <si>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</si>
  <si>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</si>
  <si>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</si>
  <si>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</si>
  <si>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</si>
  <si>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</si>
  <si>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</si>
  <si>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</si>
  <si>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</si>
  <si>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</si>
  <si>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</si>
  <si>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</si>
  <si>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</si>
  <si>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</si>
  <si>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</si>
  <si>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</si>
  <si>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</si>
  <si>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</si>
  <si>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</si>
  <si>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</si>
  <si>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</si>
  <si>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</si>
  <si>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</si>
  <si>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</si>
  <si>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</si>
  <si>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</si>
  <si>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</si>
  <si>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</si>
  <si>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</si>
  <si>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</si>
  <si>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</si>
  <si>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</si>
  <si>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</si>
  <si>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</si>
  <si>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</si>
  <si>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</si>
  <si>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</si>
  <si>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</si>
  <si>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</si>
  <si>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</si>
  <si>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</si>
  <si>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</si>
  <si>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</si>
  <si>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</si>
  <si>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</si>
  <si>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</si>
  <si>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</si>
  <si>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</si>
  <si>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</si>
  <si>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</si>
  <si>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</si>
  <si>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</si>
  <si>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</si>
  <si>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</si>
  <si>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</si>
  <si>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</si>
  <si>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</si>
  <si>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</si>
  <si>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</si>
  <si>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</si>
  <si>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</si>
  <si>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</si>
  <si>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</si>
  <si>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</si>
  <si>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</si>
  <si>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</si>
  <si>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</si>
  <si>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</si>
  <si>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</si>
  <si>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</si>
  <si>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</si>
  <si>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</si>
  <si>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</si>
  <si>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</si>
  <si>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</si>
  <si>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</si>
  <si>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</si>
  <si>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</si>
  <si>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</si>
  <si>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</si>
  <si>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</si>
  <si>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</si>
  <si>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</si>
  <si>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</si>
  <si>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</si>
  <si>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</si>
  <si>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</si>
  <si>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</si>
  <si>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</si>
  <si>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</si>
  <si>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</si>
  <si>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</si>
  <si>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</si>
  <si>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</si>
  <si>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</si>
  <si>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</si>
  <si>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</si>
  <si>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</si>
  <si>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</si>
  <si>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</si>
  <si>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</si>
  <si>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</si>
  <si>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</si>
  <si>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</si>
  <si>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</si>
  <si>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</si>
  <si>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</si>
  <si>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</si>
  <si>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</si>
  <si>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</si>
  <si>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</si>
  <si>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</si>
  <si>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</si>
  <si>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</si>
  <si>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</si>
  <si>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</si>
  <si>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</si>
  <si>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</si>
  <si>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</si>
  <si>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</si>
  <si>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</si>
  <si>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</si>
  <si>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</si>
  <si>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</si>
  <si>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</si>
  <si>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</si>
  <si>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</si>
  <si>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</si>
  <si>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</si>
  <si>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</si>
  <si>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</si>
  <si>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</si>
  <si>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</si>
  <si>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</si>
  <si>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</si>
  <si>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</si>
  <si>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</si>
  <si>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</si>
  <si>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</si>
  <si>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</si>
  <si>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</si>
  <si>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</si>
  <si>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</si>
  <si>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</si>
  <si>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</si>
  <si>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</si>
  <si>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</si>
  <si>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</si>
  <si>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</si>
  <si>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</si>
  <si>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</si>
  <si>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</si>
  <si>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</si>
  <si>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</si>
  <si>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</si>
  <si>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</si>
  <si>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</si>
  <si>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</si>
  <si>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</si>
  <si>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</si>
  <si>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</si>
  <si>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</si>
  <si>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</si>
  <si>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</si>
  <si>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</si>
  <si>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</si>
  <si>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</si>
  <si>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</si>
  <si>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</si>
  <si>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</si>
  <si>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</si>
  <si>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</si>
  <si>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</si>
  <si>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</si>
  <si>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</si>
  <si>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</si>
  <si>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</si>
  <si>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</si>
  <si>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</si>
  <si>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</si>
  <si>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</si>
  <si>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</si>
  <si>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</si>
  <si>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</si>
  <si>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</si>
  <si>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</si>
  <si>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</si>
  <si>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</si>
  <si>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</si>
  <si>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</si>
  <si>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</si>
  <si>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</si>
  <si>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</si>
  <si>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</si>
  <si>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</si>
  <si>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</si>
  <si>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</si>
  <si>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</si>
  <si>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</si>
  <si>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</si>
  <si>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</si>
  <si>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</si>
  <si>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</si>
  <si>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</si>
  <si>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</si>
  <si>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</si>
  <si>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</si>
  <si>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</si>
  <si>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</si>
  <si>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</si>
  <si>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</si>
  <si>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</si>
  <si>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</si>
  <si>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</si>
  <si>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</si>
  <si>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</si>
  <si>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</si>
  <si>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</si>
  <si>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</si>
  <si>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</si>
  <si>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</si>
  <si>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</si>
  <si>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</si>
  <si>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</si>
  <si>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</si>
  <si>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</si>
  <si>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</si>
  <si>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</si>
  <si>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</si>
  <si>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</si>
  <si>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</si>
  <si>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</si>
  <si>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</si>
  <si>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</si>
  <si>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</si>
  <si>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</si>
  <si>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</si>
  <si>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</si>
  <si>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</si>
  <si>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</si>
  <si>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</si>
  <si>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</si>
  <si>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</si>
  <si>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</si>
  <si>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</si>
  <si>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</si>
  <si>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</si>
  <si>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</si>
  <si>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</si>
  <si>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</si>
  <si>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</si>
  <si>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</si>
  <si>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</si>
  <si>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</si>
  <si>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</si>
  <si>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</si>
  <si>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</si>
  <si>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</si>
  <si>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</si>
  <si>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</si>
  <si>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</si>
  <si>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</si>
  <si>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</si>
  <si>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</si>
  <si>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</si>
  <si>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</si>
  <si>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</si>
  <si>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</si>
  <si>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</si>
  <si>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</si>
  <si>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</si>
  <si>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</si>
  <si>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</si>
  <si>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</si>
  <si>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</si>
  <si>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</si>
  <si>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</si>
  <si>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</si>
  <si>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</si>
  <si>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</si>
  <si>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</si>
  <si>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</si>
  <si>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</si>
  <si>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</si>
  <si>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</si>
  <si>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</si>
  <si>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</si>
  <si>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</si>
  <si>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</si>
  <si>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</si>
  <si>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</si>
  <si>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</si>
  <si>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</si>
  <si>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</si>
  <si>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</si>
  <si>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</si>
  <si>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</si>
  <si>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</si>
  <si>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</si>
  <si>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</si>
  <si>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</si>
  <si>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</si>
  <si>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</si>
  <si>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</si>
  <si>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</si>
  <si>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</si>
  <si>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</si>
  <si>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</si>
  <si>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</si>
  <si>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</si>
  <si>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</si>
  <si>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</si>
  <si>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</si>
  <si>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</si>
  <si>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</si>
  <si>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</si>
  <si>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</si>
  <si>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</si>
  <si>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</si>
  <si>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</si>
  <si>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</si>
  <si>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</si>
  <si>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</si>
  <si>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</si>
  <si>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</si>
  <si>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</si>
  <si>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</si>
  <si>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</si>
  <si>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</si>
  <si>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</si>
  <si>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</si>
  <si>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</si>
  <si>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</si>
  <si>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</si>
  <si>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</si>
  <si>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</si>
  <si>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</si>
  <si>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</si>
  <si>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</si>
  <si>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</si>
  <si>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</si>
  <si>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</si>
  <si>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</si>
  <si>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</si>
  <si>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</si>
  <si>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</si>
  <si>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</si>
  <si>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</si>
  <si>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</si>
  <si>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</si>
  <si>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</si>
  <si>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</si>
  <si>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</si>
  <si>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</si>
  <si>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</si>
  <si>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</si>
  <si>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</si>
  <si>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</si>
  <si>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</si>
  <si>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</si>
  <si>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</si>
  <si>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</si>
  <si>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</si>
  <si>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</si>
  <si>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</si>
  <si>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</si>
  <si>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</si>
  <si>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</si>
  <si>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</si>
  <si>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</si>
  <si>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</si>
  <si>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</si>
  <si>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</si>
  <si>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</si>
  <si>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</si>
  <si>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</si>
  <si>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</si>
  <si>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</si>
  <si>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</si>
  <si>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</si>
  <si>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</si>
  <si>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</si>
  <si>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</si>
  <si>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</si>
  <si>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</si>
  <si>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</si>
  <si>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</si>
  <si>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</si>
  <si>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</si>
  <si>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</si>
  <si>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</si>
  <si>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</si>
  <si>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</si>
  <si>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</si>
  <si>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</si>
  <si>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</si>
  <si>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</si>
  <si>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</si>
  <si>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</si>
  <si>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</si>
  <si>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</si>
  <si>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</si>
  <si>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</si>
  <si>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</si>
  <si>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</si>
  <si>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</si>
  <si>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</si>
  <si>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</si>
  <si>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</si>
  <si>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</si>
  <si>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</si>
  <si>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</si>
  <si>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</si>
  <si>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</si>
  <si>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</si>
  <si>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</si>
  <si>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</si>
  <si>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</si>
  <si>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</si>
  <si>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</si>
  <si>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</si>
  <si>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</si>
  <si>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</si>
  <si>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</si>
  <si>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</si>
  <si>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</si>
  <si>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</si>
  <si>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</si>
  <si>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</si>
  <si>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</si>
  <si>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</si>
  <si>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</si>
  <si>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</si>
  <si>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</si>
  <si>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</si>
  <si>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</si>
  <si>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</si>
  <si>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</si>
  <si>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</si>
  <si>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</si>
  <si>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</si>
  <si>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</si>
  <si>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</si>
  <si>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</si>
  <si>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</si>
  <si>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</si>
  <si>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</si>
  <si>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</si>
  <si>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</si>
  <si>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</si>
  <si>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</si>
  <si>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</si>
  <si>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</si>
  <si>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</si>
  <si>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</si>
  <si>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</si>
  <si>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</si>
  <si>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</si>
  <si>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</si>
  <si>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</si>
  <si>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</si>
  <si>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</si>
  <si>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</si>
  <si>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</si>
  <si>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</si>
  <si>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</si>
  <si>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</si>
  <si>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</si>
  <si>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</si>
  <si>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</si>
  <si>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</si>
  <si>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</si>
  <si>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</si>
  <si>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</si>
  <si>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</si>
  <si>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</si>
  <si>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</si>
  <si>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</si>
  <si>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</si>
  <si>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</si>
  <si>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</si>
  <si>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</si>
  <si>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</si>
  <si>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</si>
  <si>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</si>
  <si>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</si>
  <si>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</si>
  <si>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</si>
  <si>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</si>
  <si>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</si>
  <si>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</si>
  <si>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</si>
  <si>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</si>
  <si>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</si>
  <si>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</si>
  <si>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</si>
  <si>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</si>
  <si>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</si>
  <si>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</si>
  <si>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</si>
  <si>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</si>
  <si>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</si>
  <si>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</si>
  <si>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</si>
  <si>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</si>
  <si>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</si>
  <si>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</si>
  <si>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</si>
  <si>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</si>
  <si>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</si>
  <si>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</si>
  <si>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</si>
  <si>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</si>
  <si>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</si>
  <si>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</si>
  <si>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</si>
  <si>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</si>
  <si>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</si>
  <si>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</si>
  <si>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</si>
  <si>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</si>
  <si>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</si>
  <si>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</si>
  <si>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</si>
  <si>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</si>
  <si>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</si>
  <si>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</si>
  <si>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</si>
  <si>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</si>
  <si>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</si>
  <si>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</si>
  <si>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</si>
  <si>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</si>
  <si>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</si>
  <si>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</si>
  <si>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</si>
  <si>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</si>
  <si>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</si>
  <si>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</si>
  <si>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</si>
  <si>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</si>
  <si>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</si>
  <si>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</si>
  <si>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</si>
  <si>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</si>
  <si>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</si>
  <si>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</si>
  <si>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</si>
  <si>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</si>
  <si>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</si>
  <si>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</si>
  <si>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</si>
  <si>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</si>
  <si>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</si>
  <si>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</si>
  <si>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</si>
  <si>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</si>
  <si>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</si>
  <si>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</si>
  <si>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</si>
  <si>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</si>
  <si>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</si>
  <si>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</si>
  <si>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</si>
  <si>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</si>
  <si>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</si>
  <si>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</si>
  <si>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</si>
  <si>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</si>
  <si>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</si>
  <si>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</si>
  <si>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</si>
  <si>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</si>
  <si>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</si>
  <si>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</si>
  <si>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</si>
  <si>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</si>
  <si>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</si>
  <si>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</si>
  <si>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</si>
  <si>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</si>
  <si>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</si>
  <si>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</si>
  <si>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</si>
  <si>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</si>
  <si>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</si>
  <si>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</si>
  <si>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</si>
  <si>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</si>
  <si>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</si>
  <si>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</si>
  <si>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</si>
  <si>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</si>
  <si>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</si>
  <si>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</si>
  <si>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</si>
  <si>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</si>
  <si>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</si>
  <si>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</si>
  <si>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</si>
  <si>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</si>
  <si>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</si>
  <si>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</si>
  <si>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</si>
  <si>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</si>
  <si>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</si>
  <si>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</si>
  <si>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</si>
  <si>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</si>
  <si>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</si>
  <si>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</si>
  <si>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</si>
  <si>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</si>
  <si>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</si>
  <si>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</si>
  <si>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</si>
  <si>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</si>
  <si>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</si>
  <si>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</si>
  <si>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</si>
  <si>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</si>
  <si>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</si>
  <si>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</si>
  <si>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</si>
  <si>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</si>
  <si>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</si>
  <si>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</si>
  <si>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</si>
  <si>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</si>
  <si>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</si>
  <si>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</si>
  <si>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</si>
  <si>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</si>
  <si>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</si>
  <si>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</si>
  <si>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</si>
  <si>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</si>
  <si>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</si>
  <si>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</si>
  <si>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</si>
  <si>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</si>
  <si>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</si>
  <si>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</si>
  <si>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</si>
  <si>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</si>
  <si>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</si>
  <si>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</si>
  <si>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</si>
  <si>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</si>
  <si>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</si>
  <si>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</si>
  <si>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</si>
  <si>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</si>
  <si>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</si>
  <si>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</si>
  <si>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</si>
  <si>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</si>
  <si>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</si>
  <si>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</si>
  <si>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</si>
  <si>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</si>
  <si>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</si>
  <si>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</si>
  <si>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</si>
  <si>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</si>
  <si>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</si>
  <si>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</si>
  <si>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</si>
  <si>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</si>
  <si>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</si>
  <si>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</si>
  <si>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</si>
  <si>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</si>
  <si>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</si>
  <si>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</si>
  <si>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</si>
  <si>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</si>
  <si>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</si>
  <si>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</si>
  <si>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</si>
  <si>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</si>
  <si>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</si>
  <si>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</si>
  <si>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</si>
  <si>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</si>
  <si>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</si>
  <si>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</si>
  <si>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</si>
  <si>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</si>
  <si>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</si>
  <si>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</si>
  <si>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</si>
  <si>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</si>
  <si>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</si>
  <si>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</si>
  <si>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</si>
  <si>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</si>
  <si>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</si>
  <si>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</si>
  <si>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</si>
  <si>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</si>
  <si>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</si>
  <si>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</si>
  <si>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</si>
  <si>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</si>
  <si>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</si>
  <si>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</si>
  <si>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</si>
  <si>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</si>
  <si>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</si>
  <si>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</si>
  <si>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</si>
  <si>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</si>
  <si>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</si>
  <si>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</si>
  <si>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</si>
  <si>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</si>
  <si>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</si>
  <si>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</si>
  <si>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</si>
  <si>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</si>
  <si>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</si>
  <si>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</si>
  <si>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</si>
  <si>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</si>
  <si>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</si>
  <si>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</si>
  <si>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</si>
  <si>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</si>
  <si>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</si>
  <si>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</si>
  <si>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</si>
  <si>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</si>
  <si>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</si>
  <si>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</si>
  <si>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</si>
  <si>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</si>
  <si>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</si>
  <si>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</si>
  <si>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</si>
  <si>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</si>
  <si>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</si>
  <si>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</si>
  <si>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</si>
  <si>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</si>
  <si>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</si>
  <si>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</si>
  <si>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</si>
  <si>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</si>
  <si>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</si>
  <si>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</si>
  <si>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</si>
  <si>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</si>
  <si>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</si>
  <si>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</si>
  <si>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</si>
  <si>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</si>
  <si>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</si>
  <si>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</si>
  <si>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</si>
  <si>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</si>
  <si>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</si>
  <si>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</si>
  <si>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</si>
  <si>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</si>
  <si>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</si>
  <si>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</si>
  <si>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</si>
  <si>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</si>
  <si>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</si>
  <si>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</si>
  <si>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</si>
  <si>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</si>
  <si>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</si>
  <si>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</si>
  <si>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</si>
  <si>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</si>
  <si>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</si>
  <si>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</si>
  <si>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</si>
  <si>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</si>
  <si>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</si>
  <si>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</si>
  <si>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</si>
  <si>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</si>
  <si>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</si>
  <si>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</si>
  <si>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</si>
  <si>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</si>
  <si>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</si>
  <si>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</si>
  <si>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</si>
  <si>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</si>
  <si>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</si>
  <si>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</si>
  <si>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</si>
  <si>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</si>
  <si>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</si>
  <si>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</si>
  <si>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</si>
  <si>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</si>
  <si>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</si>
  <si>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</si>
  <si>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</si>
  <si>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</si>
  <si>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</si>
  <si>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</si>
  <si>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</si>
  <si>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</si>
  <si>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</si>
  <si>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</si>
  <si>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</si>
  <si>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</si>
  <si>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</si>
  <si>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</si>
  <si>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</si>
  <si>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</si>
  <si>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</si>
  <si>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</si>
  <si>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</si>
  <si>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</si>
  <si>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</si>
  <si>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</si>
  <si>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</si>
  <si>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</si>
  <si>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</si>
  <si>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</si>
  <si>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</si>
  <si>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</si>
  <si>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</si>
  <si>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</si>
  <si>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</si>
  <si>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</si>
  <si>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</si>
  <si>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</si>
  <si>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</si>
  <si>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</si>
  <si>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</si>
  <si>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</si>
  <si>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</si>
  <si>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</si>
  <si>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</si>
  <si>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</si>
  <si>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</si>
  <si>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</si>
  <si>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</si>
  <si>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</si>
  <si>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</si>
  <si>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</si>
  <si>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</si>
  <si>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</si>
  <si>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</si>
  <si>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</si>
  <si>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</si>
  <si>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</si>
  <si>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</si>
  <si>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</si>
  <si>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</si>
  <si>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</si>
  <si>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</si>
  <si>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</si>
  <si>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</si>
  <si>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</si>
  <si>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</si>
  <si>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</si>
  <si>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</si>
  <si>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</si>
  <si>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</si>
  <si>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</si>
  <si>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</si>
  <si>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</si>
  <si>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</si>
  <si>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</si>
  <si>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</si>
  <si>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</si>
  <si>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</si>
  <si>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</si>
  <si>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</si>
  <si>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</si>
  <si>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</si>
  <si>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</si>
  <si>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</si>
  <si>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</si>
  <si>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</si>
  <si>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</si>
  <si>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</si>
  <si>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</si>
  <si>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</si>
  <si>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</si>
  <si>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</si>
  <si>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</si>
  <si>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</si>
  <si>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</si>
  <si>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</si>
  <si>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</si>
  <si>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</si>
  <si>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</si>
  <si>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</si>
  <si>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</si>
  <si>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</si>
  <si>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</si>
  <si>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</si>
  <si>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</si>
  <si>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</si>
  <si>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</si>
  <si>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</si>
  <si>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</si>
  <si>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</si>
  <si>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</si>
  <si>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</si>
  <si>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</si>
  <si>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</si>
  <si>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</si>
  <si>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</si>
  <si>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</si>
  <si>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</si>
  <si>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</si>
  <si>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</si>
  <si>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</si>
  <si>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</si>
  <si>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</si>
  <si>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</si>
  <si>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</si>
  <si>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</si>
  <si>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</si>
  <si>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</si>
  <si>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</si>
  <si>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</si>
  <si>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</si>
  <si>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</si>
  <si>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</si>
  <si>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</si>
  <si>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</si>
  <si>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</si>
  <si>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</si>
  <si>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</si>
  <si>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</si>
  <si>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</si>
  <si>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</si>
  <si>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</si>
  <si>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</si>
  <si>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</si>
  <si>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</si>
  <si>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</si>
  <si>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</si>
  <si>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</si>
  <si>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</si>
  <si>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</si>
  <si>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</si>
  <si>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</si>
  <si>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</si>
  <si>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</si>
  <si>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</si>
  <si>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</si>
  <si>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</si>
  <si>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</si>
  <si>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</si>
  <si>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</si>
  <si>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</si>
  <si>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</si>
  <si>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</si>
  <si>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</si>
  <si>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</si>
  <si>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</si>
  <si>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</si>
  <si>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</si>
  <si>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</si>
  <si>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</si>
  <si>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</si>
  <si>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</si>
  <si>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</si>
  <si>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</si>
  <si>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</si>
  <si>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</si>
  <si>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</si>
  <si>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</si>
  <si>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</si>
  <si>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</si>
  <si>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</si>
  <si>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</si>
  <si>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</si>
  <si>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</si>
  <si>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</si>
  <si>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</si>
  <si>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</si>
  <si>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</si>
  <si>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</si>
  <si>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</si>
  <si>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</si>
  <si>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</si>
  <si>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</si>
  <si>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</si>
  <si>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</si>
  <si>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</si>
  <si>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</si>
  <si>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</si>
  <si>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</si>
  <si>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</si>
  <si>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</si>
  <si>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</si>
  <si>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</si>
  <si>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</si>
  <si>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</si>
  <si>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</si>
  <si>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</si>
  <si>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</si>
  <si>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</si>
  <si>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</si>
  <si>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</si>
  <si>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</si>
  <si>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</si>
  <si>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</si>
  <si>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</si>
  <si>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</si>
  <si>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</si>
  <si>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</si>
  <si>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</si>
  <si>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</si>
  <si>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</si>
  <si>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</si>
  <si>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</si>
  <si>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</si>
  <si>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</si>
  <si>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</si>
  <si>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</si>
  <si>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</si>
  <si>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</si>
  <si>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</si>
  <si>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</si>
  <si>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</si>
  <si>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</si>
  <si>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</si>
  <si>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</si>
  <si>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</si>
  <si>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</si>
  <si>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</si>
  <si>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</si>
  <si>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</si>
  <si>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</si>
  <si>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</si>
  <si>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</si>
  <si>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</si>
  <si>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</si>
  <si>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</si>
  <si>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</si>
  <si>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</si>
  <si>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</si>
  <si>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</si>
  <si>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</si>
  <si>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Theo Rodrigues Costa</t>
  </si>
  <si>
    <t>750733</t>
  </si>
  <si>
    <t>805.334.421-68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</si>
  <si>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</si>
  <si>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</si>
  <si>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</si>
  <si>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</si>
  <si>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</si>
  <si>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</si>
  <si>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</si>
  <si>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</si>
  <si>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</si>
  <si>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</si>
  <si>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</si>
  <si>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</si>
  <si>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</si>
  <si>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</si>
  <si>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</si>
  <si>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</si>
  <si>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</si>
  <si>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</si>
  <si>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</si>
  <si>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</si>
  <si>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</si>
  <si>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</si>
  <si>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</si>
  <si>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</si>
  <si>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</si>
  <si>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</si>
  <si>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</si>
  <si>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</si>
  <si>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</si>
  <si>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</si>
  <si>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</si>
  <si>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</si>
  <si>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</si>
  <si>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</si>
  <si>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</si>
  <si>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</si>
  <si>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</si>
  <si>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</si>
  <si>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</si>
  <si>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</si>
  <si>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</si>
  <si>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</si>
  <si>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</si>
  <si>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</si>
  <si>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</si>
  <si>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</si>
  <si>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</si>
  <si>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</si>
  <si>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</si>
  <si>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</si>
  <si>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</si>
  <si>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</si>
  <si>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</si>
  <si>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</si>
  <si>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</si>
  <si>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</si>
  <si>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</si>
  <si>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</si>
  <si>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</si>
  <si>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</si>
  <si>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</si>
  <si>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</si>
  <si>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</si>
  <si>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</si>
  <si>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</si>
  <si>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</si>
  <si>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</si>
  <si>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</si>
  <si>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</si>
  <si>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</si>
  <si>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</si>
  <si>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</si>
  <si>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</si>
  <si>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</si>
  <si>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</si>
  <si>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</si>
  <si>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</si>
  <si>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</si>
  <si>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</si>
  <si>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</si>
  <si>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</si>
  <si>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</si>
  <si>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</si>
  <si>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</si>
  <si>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</si>
  <si>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</si>
  <si>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</si>
  <si>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</si>
  <si>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</si>
  <si>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</si>
  <si>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</si>
  <si>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</si>
  <si>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</si>
  <si>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</si>
  <si>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</si>
  <si>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</si>
  <si>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</si>
  <si>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</si>
  <si>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</si>
  <si>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</si>
  <si>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</si>
  <si>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</si>
  <si>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</si>
  <si>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</si>
  <si>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</si>
  <si>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</si>
  <si>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</si>
  <si>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</si>
  <si>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</si>
  <si>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</si>
  <si>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</si>
  <si>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</si>
  <si>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</si>
  <si>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</si>
  <si>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</si>
  <si>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</si>
  <si>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</si>
  <si>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</si>
  <si>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</si>
  <si>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</si>
  <si>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</si>
  <si>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</si>
  <si>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</si>
  <si>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</si>
  <si>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</si>
  <si>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</si>
  <si>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</si>
  <si>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</si>
  <si>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</si>
  <si>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</si>
  <si>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</si>
  <si>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</si>
  <si>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</si>
  <si>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</si>
  <si>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</si>
  <si>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</si>
  <si>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</si>
  <si>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</si>
  <si>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</si>
  <si>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</si>
  <si>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</si>
  <si>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</si>
  <si>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</si>
  <si>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</si>
  <si>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</si>
  <si>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</si>
  <si>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</si>
  <si>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</si>
  <si>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</si>
  <si>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</si>
  <si>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</si>
  <si>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</si>
  <si>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</si>
  <si>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</si>
  <si>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</si>
  <si>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</si>
  <si>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</si>
  <si>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</si>
  <si>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</si>
  <si>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</si>
  <si>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</si>
  <si>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</si>
  <si>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</si>
  <si>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</si>
  <si>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</si>
  <si>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</si>
  <si>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</si>
  <si>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</si>
  <si>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</si>
  <si>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</si>
  <si>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</si>
  <si>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</si>
  <si>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</si>
  <si>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</si>
  <si>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</si>
  <si>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</si>
  <si>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</si>
  <si>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</si>
  <si>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</si>
  <si>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</si>
  <si>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</si>
  <si>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</si>
  <si>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</si>
  <si>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</si>
  <si>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</si>
  <si>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</si>
  <si>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</si>
  <si>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</si>
  <si>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</si>
  <si>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</si>
  <si>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</si>
  <si>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</si>
  <si>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</si>
  <si>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</si>
  <si>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</si>
  <si>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</si>
  <si>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</si>
  <si>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</si>
  <si>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</si>
  <si>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</si>
  <si>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</si>
  <si>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</si>
  <si>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</si>
  <si>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</si>
  <si>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</si>
  <si>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</si>
  <si>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</si>
  <si>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</si>
  <si>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</si>
  <si>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</si>
  <si>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</si>
  <si>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</si>
  <si>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</si>
  <si>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</si>
  <si>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</si>
  <si>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</si>
  <si>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</si>
  <si>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</si>
  <si>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</si>
  <si>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</si>
  <si>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</si>
  <si>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</si>
  <si>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</si>
  <si>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</si>
  <si>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</si>
  <si>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</si>
  <si>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</si>
  <si>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</si>
  <si>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</si>
  <si>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</si>
  <si>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</si>
  <si>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</si>
  <si>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</si>
  <si>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</si>
  <si>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</si>
  <si>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</si>
  <si>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</si>
  <si>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</si>
  <si>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</si>
  <si>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</si>
  <si>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</si>
  <si>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</si>
  <si>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</si>
  <si>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</si>
  <si>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</si>
  <si>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</si>
  <si>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</si>
  <si>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</si>
  <si>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</si>
  <si>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</si>
  <si>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</si>
  <si>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</si>
  <si>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</si>
  <si>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</si>
  <si>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</si>
  <si>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</si>
  <si>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</si>
  <si>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</si>
  <si>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</si>
  <si>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</si>
  <si>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</si>
  <si>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</si>
  <si>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</si>
  <si>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</si>
  <si>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</si>
  <si>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</si>
  <si>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</si>
  <si>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</si>
  <si>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</si>
  <si>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</si>
  <si>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</si>
  <si>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</si>
  <si>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</si>
  <si>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</si>
  <si>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</si>
  <si>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</si>
  <si>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</si>
  <si>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</si>
  <si>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</si>
  <si>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</si>
  <si>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</si>
  <si>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</si>
  <si>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</si>
  <si>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</si>
  <si>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</si>
  <si>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</si>
  <si>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</si>
  <si>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</si>
  <si>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</si>
  <si>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</si>
  <si>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</si>
  <si>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</si>
  <si>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</si>
  <si>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</si>
  <si>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</si>
  <si>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</si>
  <si>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</si>
  <si>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</si>
  <si>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</si>
  <si>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</si>
  <si>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</si>
  <si>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</si>
  <si>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</si>
  <si>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</si>
  <si>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</si>
  <si>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</si>
  <si>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</si>
  <si>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</si>
  <si>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</si>
  <si>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</si>
  <si>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</si>
  <si>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</si>
  <si>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</si>
  <si>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</si>
  <si>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</si>
  <si>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</si>
  <si>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</si>
  <si>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</si>
  <si>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</si>
  <si>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</si>
  <si>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</si>
  <si>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</si>
  <si>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</si>
  <si>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</si>
  <si>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</si>
  <si>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</si>
  <si>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</si>
  <si>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</si>
  <si>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</si>
  <si>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</si>
  <si>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</si>
  <si>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</si>
  <si>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</si>
  <si>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</si>
  <si>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</si>
  <si>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</si>
  <si>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</si>
  <si>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</si>
  <si>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</si>
  <si>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</si>
  <si>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</si>
  <si>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</si>
  <si>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</si>
  <si>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</si>
  <si>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</si>
  <si>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</si>
  <si>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</si>
  <si>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</si>
  <si>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</si>
  <si>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</si>
  <si>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</si>
  <si>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</si>
  <si>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</si>
  <si>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</si>
  <si>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</si>
  <si>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</si>
  <si>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</si>
  <si>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</si>
  <si>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</si>
  <si>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</si>
  <si>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</si>
  <si>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</si>
  <si>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</si>
  <si>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</si>
  <si>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</si>
  <si>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</si>
  <si>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</si>
  <si>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</si>
  <si>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</si>
  <si>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</si>
  <si>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</si>
  <si>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</si>
  <si>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</si>
  <si>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</si>
  <si>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</si>
  <si>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</si>
  <si>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</si>
  <si>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</si>
  <si>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</si>
  <si>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</si>
  <si>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</si>
  <si>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</si>
  <si>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</si>
  <si>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</si>
  <si>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</si>
  <si>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</si>
  <si>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</si>
  <si>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</si>
  <si>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</si>
  <si>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</si>
  <si>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</si>
  <si>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</si>
  <si>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</si>
  <si>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</si>
  <si>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</si>
  <si>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</si>
  <si>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</si>
  <si>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</si>
  <si>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</si>
  <si>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</si>
  <si>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</si>
  <si>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</si>
  <si>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</si>
  <si>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</si>
  <si>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</si>
  <si>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</si>
  <si>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</si>
  <si>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</si>
  <si>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</si>
  <si>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</si>
  <si>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</si>
  <si>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</si>
  <si>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</si>
  <si>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</si>
  <si>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</si>
  <si>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</si>
  <si>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</si>
  <si>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</si>
  <si>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</si>
  <si>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</si>
  <si>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</si>
  <si>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</si>
  <si>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</si>
  <si>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</si>
  <si>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</si>
  <si>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</si>
  <si>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</si>
  <si>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</si>
  <si>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</si>
  <si>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</si>
  <si>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</si>
  <si>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</si>
  <si>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</si>
  <si>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</si>
  <si>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</si>
  <si>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</si>
  <si>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</si>
  <si>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</si>
  <si>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</si>
  <si>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</si>
  <si>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</si>
  <si>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</si>
  <si>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</si>
  <si>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</si>
  <si>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</si>
  <si>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</si>
  <si>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</si>
  <si>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</si>
  <si>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</si>
  <si>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</si>
  <si>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</si>
  <si>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</si>
  <si>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</si>
  <si>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</si>
  <si>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</si>
  <si>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</si>
  <si>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</si>
  <si>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</si>
  <si>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</si>
  <si>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</si>
  <si>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</si>
  <si>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</si>
  <si>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</si>
  <si>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</si>
  <si>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</si>
  <si>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</si>
  <si>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</si>
  <si>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</si>
  <si>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</si>
  <si>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</si>
  <si>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</si>
  <si>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</si>
  <si>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</si>
  <si>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</si>
  <si>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</si>
  <si>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</si>
  <si>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</si>
  <si>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</si>
  <si>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</si>
  <si>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</si>
  <si>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</si>
  <si>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</si>
  <si>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</si>
  <si>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</si>
  <si>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</si>
  <si>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</si>
  <si>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</si>
  <si>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</si>
  <si>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</si>
  <si>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</si>
  <si>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</si>
  <si>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</si>
  <si>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</si>
  <si>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</si>
  <si>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</si>
  <si>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</si>
  <si>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</si>
  <si>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</si>
  <si>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</si>
  <si>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</si>
  <si>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</si>
  <si>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</si>
  <si>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</si>
  <si>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</si>
  <si>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</si>
  <si>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</si>
  <si>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</si>
  <si>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</si>
  <si>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</si>
  <si>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</si>
  <si>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</si>
  <si>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</si>
  <si>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</si>
  <si>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</si>
  <si>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</si>
  <si>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</si>
  <si>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</si>
  <si>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</si>
  <si>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</si>
  <si>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</si>
  <si>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</si>
  <si>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</si>
  <si>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</si>
  <si>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</si>
  <si>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</si>
  <si>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</si>
  <si>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</si>
  <si>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</si>
  <si>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</si>
  <si>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</si>
  <si>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</si>
  <si>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</si>
  <si>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</si>
  <si>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</si>
  <si>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</si>
  <si>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</si>
  <si>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</si>
  <si>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</si>
  <si>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</si>
  <si>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</si>
  <si>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</si>
  <si>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</si>
  <si>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</si>
  <si>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</si>
  <si>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</si>
  <si>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</si>
  <si>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</si>
  <si>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</si>
  <si>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</si>
  <si>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</si>
  <si>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</si>
  <si>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</si>
  <si>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</si>
  <si>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</si>
  <si>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</si>
  <si>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</si>
  <si>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</si>
  <si>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</si>
  <si>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</si>
  <si>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</si>
  <si>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</si>
  <si>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</si>
  <si>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</si>
  <si>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</si>
  <si>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</si>
  <si>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</si>
  <si>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</si>
  <si>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</si>
  <si>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</si>
  <si>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</si>
  <si>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</si>
  <si>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</si>
  <si>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</si>
  <si>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</si>
  <si>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</si>
  <si>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</si>
  <si>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</si>
  <si>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</si>
  <si>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</si>
  <si>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</si>
  <si>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</si>
  <si>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</si>
  <si>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</si>
  <si>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</si>
  <si>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</si>
  <si>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</si>
  <si>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</si>
  <si>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</si>
  <si>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</si>
  <si>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</si>
  <si>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</si>
  <si>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</si>
  <si>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</si>
  <si>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</si>
  <si>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</si>
  <si>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</si>
  <si>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</si>
  <si>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</si>
  <si>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</si>
  <si>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</si>
  <si>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  <family val="1"/>
      </rPr>
      <t xml:space="preserve">Troca de assessor de André Luiz para Thiago Canabrava em 12/12/2022 </t>
    </r>
    <r>
      <rPr>
        <b/>
        <sz val="10"/>
        <color rgb="FF000000"/>
        <rFont val="Times New Roman"/>
        <family val="1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</si>
  <si>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</si>
  <si>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</si>
  <si>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</si>
  <si>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</si>
  <si>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</si>
  <si>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</si>
  <si>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</si>
  <si>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</si>
  <si>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</si>
  <si>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</si>
  <si>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</si>
  <si>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</si>
  <si>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</si>
  <si>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</si>
  <si>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</si>
  <si>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</si>
  <si>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</si>
  <si>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</si>
  <si>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</si>
  <si>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</si>
  <si>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</si>
  <si>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</si>
  <si>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</si>
  <si>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</si>
  <si>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</si>
  <si>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</si>
  <si>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</si>
  <si>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</si>
  <si>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</si>
  <si>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</si>
  <si>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</si>
  <si>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</si>
  <si>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</si>
  <si>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</si>
  <si>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</si>
  <si>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</si>
  <si>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</si>
  <si>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</si>
  <si>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</si>
  <si>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</si>
  <si>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</si>
  <si>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</si>
  <si>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</si>
  <si>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</si>
  <si>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</si>
  <si>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</si>
  <si>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</si>
  <si>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</si>
  <si>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</si>
  <si>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</si>
  <si>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</si>
  <si>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</si>
  <si>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</si>
  <si>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</si>
  <si>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</si>
  <si>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</si>
  <si>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</si>
  <si>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</si>
  <si>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</si>
  <si>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</si>
  <si>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</si>
  <si>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</si>
  <si>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</si>
  <si>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</si>
  <si>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</si>
  <si>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</si>
  <si>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</si>
  <si>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</si>
  <si>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</si>
  <si>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</si>
  <si>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</si>
  <si>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</si>
  <si>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</si>
  <si>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</si>
  <si>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</si>
  <si>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</si>
  <si>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</si>
  <si>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</si>
  <si>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</si>
  <si>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</si>
  <si>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</si>
  <si>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</si>
  <si>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</si>
  <si>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</si>
  <si>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</si>
  <si>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</si>
  <si>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</si>
  <si>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</si>
  <si>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</si>
  <si>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</si>
  <si>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</si>
  <si>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</si>
  <si>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</si>
  <si>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</si>
  <si>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</si>
  <si>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</si>
  <si>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</si>
  <si>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</si>
  <si>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</si>
  <si>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</si>
  <si>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</si>
  <si>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</si>
  <si>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</si>
  <si>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</si>
  <si>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</si>
  <si>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</si>
  <si>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</si>
  <si>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</si>
  <si>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</si>
  <si>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</si>
  <si>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</si>
  <si>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</si>
  <si>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</si>
  <si>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</si>
  <si>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</si>
  <si>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</si>
  <si>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</si>
  <si>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</si>
  <si>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</si>
  <si>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</si>
  <si>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</si>
  <si>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</si>
  <si>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</si>
  <si>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</si>
  <si>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</si>
  <si>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</si>
  <si>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</si>
  <si>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</si>
  <si>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</si>
  <si>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</si>
  <si>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</si>
  <si>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</si>
  <si>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</si>
  <si>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</si>
  <si>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</si>
  <si>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</si>
  <si>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</si>
  <si>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</si>
  <si>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</si>
  <si>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</si>
  <si>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</si>
  <si>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</si>
  <si>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</si>
  <si>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</si>
  <si>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</si>
  <si>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</si>
  <si>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</si>
  <si>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</si>
  <si>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</si>
  <si>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</si>
  <si>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</si>
  <si>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</si>
  <si>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</si>
  <si>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</si>
  <si>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</si>
  <si>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</si>
  <si>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</si>
  <si>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</si>
  <si>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</si>
  <si>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</si>
  <si>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</si>
  <si>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</si>
  <si>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</si>
  <si>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</si>
  <si>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</si>
  <si>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</si>
  <si>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</si>
  <si>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</si>
  <si>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</si>
  <si>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</si>
  <si>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</si>
  <si>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</si>
  <si>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</si>
  <si>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</si>
  <si>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</si>
  <si>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</si>
  <si>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</si>
  <si>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</si>
  <si>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</si>
  <si>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</si>
  <si>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</si>
  <si>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</si>
  <si>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</si>
  <si>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</si>
  <si>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</si>
  <si>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</si>
  <si>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</si>
  <si>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</si>
  <si>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</si>
  <si>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</si>
  <si>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</si>
  <si>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</si>
  <si>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</si>
  <si>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</si>
  <si>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</si>
  <si>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</si>
  <si>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</si>
  <si>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</si>
  <si>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</si>
  <si>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</si>
  <si>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</si>
  <si>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</si>
  <si>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</si>
  <si>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</si>
  <si>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</si>
  <si>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</si>
  <si>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</si>
  <si>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</si>
  <si>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</si>
  <si>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</si>
  <si>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</si>
  <si>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</si>
  <si>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</si>
  <si>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</si>
  <si>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</si>
  <si>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</si>
  <si>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</si>
  <si>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</si>
  <si>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</si>
  <si>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</si>
  <si>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</si>
  <si>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</si>
  <si>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  <family val="1"/>
      </rPr>
      <t xml:space="preserve">Na parte de Renda variável por enquanto fazer R$ 100.000,00 em </t>
    </r>
    <r>
      <rPr>
        <b/>
        <sz val="10"/>
        <color rgb="FF000000"/>
        <rFont val="Times New Roman"/>
        <family val="1"/>
      </rPr>
      <t>FIIs</t>
    </r>
    <r>
      <rPr>
        <sz val="10"/>
        <color rgb="FF000000"/>
        <rFont val="Times New Roman"/>
        <family val="1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</si>
  <si>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</si>
  <si>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</si>
  <si>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</si>
  <si>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</si>
  <si>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</si>
  <si>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</si>
  <si>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</si>
  <si>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</si>
  <si>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</si>
  <si>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</si>
  <si>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</si>
  <si>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</si>
  <si>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</si>
  <si>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</si>
  <si>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</si>
  <si>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</si>
  <si>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</si>
  <si>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</si>
  <si>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</si>
  <si>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</si>
  <si>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</si>
  <si>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</si>
  <si>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</si>
  <si>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</si>
  <si>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</si>
  <si>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</si>
  <si>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</si>
  <si>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</si>
  <si>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</si>
  <si>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</si>
  <si>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</si>
  <si>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</si>
  <si>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</si>
  <si>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</si>
  <si>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</si>
  <si>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</si>
  <si>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</si>
  <si>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</si>
  <si>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</si>
  <si>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</si>
  <si>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</si>
  <si>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</si>
  <si>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</si>
  <si>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</si>
  <si>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</si>
  <si>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</si>
  <si>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</si>
  <si>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</si>
  <si>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</si>
  <si>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</si>
  <si>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</si>
  <si>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</si>
  <si>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</si>
  <si>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</si>
  <si>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</si>
  <si>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</si>
  <si>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</si>
  <si>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</si>
  <si>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</si>
  <si>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</si>
  <si>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</si>
  <si>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</si>
  <si>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</si>
  <si>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</si>
  <si>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</si>
  <si>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</si>
  <si>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</si>
  <si>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</si>
  <si>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</si>
  <si>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</si>
  <si>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</si>
  <si>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</si>
  <si>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</si>
  <si>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</si>
  <si>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</si>
  <si>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</si>
  <si>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</si>
  <si>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</si>
  <si>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</si>
  <si>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</si>
  <si>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</si>
  <si>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</si>
  <si>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</si>
  <si>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</si>
  <si>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</si>
  <si>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</si>
  <si>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</si>
  <si>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</si>
  <si>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</si>
  <si>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</si>
  <si>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</si>
  <si>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</si>
  <si>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</si>
  <si>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</si>
  <si>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</si>
  <si>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</si>
  <si>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</si>
  <si>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</si>
  <si>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</si>
  <si>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</si>
  <si>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</si>
  <si>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</si>
  <si>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</si>
  <si>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</si>
  <si>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</si>
  <si>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</si>
  <si>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</si>
  <si>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</si>
  <si>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</si>
  <si>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</si>
  <si>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</si>
  <si>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</si>
  <si>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</si>
  <si>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</si>
  <si>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</si>
  <si>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</si>
  <si>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</si>
  <si>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</si>
  <si>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</si>
  <si>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</si>
  <si>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</si>
  <si>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</si>
  <si>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</si>
  <si>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</si>
  <si>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</si>
  <si>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</si>
  <si>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</si>
  <si>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</si>
  <si>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</si>
  <si>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</si>
  <si>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</si>
  <si>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</si>
  <si>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</si>
  <si>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</si>
  <si>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</si>
  <si>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</si>
  <si>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</si>
  <si>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</si>
  <si>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</si>
  <si>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</si>
  <si>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</si>
  <si>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</si>
  <si>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</si>
  <si>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</si>
  <si>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</si>
  <si>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</si>
  <si>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</si>
  <si>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</si>
  <si>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</si>
  <si>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</si>
  <si>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</si>
  <si>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</si>
  <si>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</si>
  <si>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</si>
  <si>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</si>
  <si>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</si>
  <si>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</si>
  <si>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</si>
  <si>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</si>
  <si>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</si>
  <si>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</si>
  <si>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</si>
  <si>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</si>
  <si>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</si>
  <si>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</si>
  <si>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</si>
  <si>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</si>
  <si>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</si>
  <si>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</si>
  <si>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</si>
  <si>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</si>
  <si>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</si>
  <si>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</si>
  <si>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</si>
  <si>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</si>
  <si>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</si>
  <si>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</si>
  <si>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</si>
  <si>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</si>
  <si>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</si>
  <si>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</si>
  <si>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</si>
  <si>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</si>
  <si>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</si>
  <si>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</si>
  <si>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</si>
  <si>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</si>
  <si>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</si>
  <si>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</si>
  <si>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</si>
  <si>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</si>
  <si>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</si>
  <si>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</si>
  <si>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</si>
  <si>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</si>
  <si>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</si>
  <si>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</si>
  <si>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</si>
  <si>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</si>
  <si>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</si>
  <si>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</si>
  <si>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</si>
  <si>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</si>
  <si>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</si>
  <si>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</si>
  <si>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</si>
  <si>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</si>
  <si>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</si>
  <si>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</si>
  <si>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</si>
  <si>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</si>
  <si>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</si>
  <si>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</si>
  <si>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</si>
  <si>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</si>
  <si>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</si>
  <si>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</si>
  <si>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</si>
  <si>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</si>
  <si>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</si>
  <si>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</si>
  <si>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</si>
  <si>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</si>
  <si>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</si>
  <si>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</si>
  <si>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</si>
  <si>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</si>
  <si>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</si>
  <si>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</si>
  <si>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</si>
  <si>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</si>
  <si>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</si>
  <si>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</si>
  <si>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</si>
  <si>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</si>
  <si>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</si>
  <si>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</si>
  <si>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</si>
  <si>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</si>
  <si>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</si>
  <si>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</si>
  <si>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</si>
  <si>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</si>
  <si>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</si>
  <si>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</si>
  <si>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</si>
  <si>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</si>
  <si>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</si>
  <si>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</si>
  <si>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</si>
  <si>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</si>
  <si>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</si>
  <si>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</si>
  <si>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</si>
  <si>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</si>
  <si>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</si>
  <si>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</si>
  <si>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</si>
  <si>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</si>
  <si>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</si>
  <si>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</si>
  <si>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</si>
  <si>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</si>
  <si>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</si>
  <si>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</si>
  <si>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</si>
  <si>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</si>
  <si>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</si>
  <si>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</si>
  <si>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</si>
  <si>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</si>
  <si>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</si>
  <si>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</si>
  <si>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</si>
  <si>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</si>
  <si>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</si>
  <si>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</si>
  <si>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</si>
  <si>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</si>
  <si>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</si>
  <si>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</si>
  <si>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</si>
  <si>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</si>
  <si>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</si>
  <si>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</si>
  <si>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</si>
  <si>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</si>
  <si>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</si>
  <si>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</si>
  <si>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</si>
  <si>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</si>
  <si>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</si>
  <si>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</si>
  <si>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</si>
  <si>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</si>
  <si>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</si>
  <si>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</si>
  <si>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</si>
  <si>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</si>
  <si>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</si>
  <si>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</si>
  <si>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</si>
  <si>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</si>
  <si>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</si>
  <si>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</si>
  <si>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</si>
  <si>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</si>
  <si>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</si>
  <si>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</si>
  <si>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</si>
  <si>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</si>
  <si>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</si>
  <si>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</si>
  <si>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</si>
  <si>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</si>
  <si>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</si>
  <si>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</si>
  <si>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</si>
  <si>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</si>
  <si>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</si>
  <si>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</si>
  <si>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</si>
  <si>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</si>
  <si>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</si>
  <si>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</si>
  <si>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</si>
  <si>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</si>
  <si>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</si>
  <si>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</si>
  <si>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</si>
  <si>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</si>
  <si>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</si>
  <si>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</si>
  <si>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</si>
  <si>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</si>
  <si>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</si>
  <si>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</si>
  <si>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</si>
  <si>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</si>
  <si>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</si>
  <si>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</si>
  <si>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</si>
  <si>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</si>
  <si>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</si>
  <si>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</si>
  <si>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</si>
  <si>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</si>
  <si>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</si>
  <si>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</si>
  <si>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</si>
  <si>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  <family val="1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  <family val="1"/>
      </rPr>
      <t>Novos aportes somente em renda fixa</t>
    </r>
    <r>
      <rPr>
        <sz val="10"/>
        <color rgb="FF000000"/>
        <rFont val="Times New Roman"/>
        <family val="1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</si>
  <si>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</si>
  <si>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</si>
  <si>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</si>
  <si>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</si>
  <si>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  <family val="1"/>
      </rPr>
      <t xml:space="preserve">30mil com liquidez imediata | </t>
    </r>
    <r>
      <rPr>
        <sz val="10"/>
        <color rgb="FF000000"/>
        <rFont val="Times New Roman"/>
        <family val="1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</si>
  <si>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</si>
  <si>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</si>
  <si>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</si>
  <si>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</si>
  <si>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</si>
  <si>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</si>
  <si>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</si>
  <si>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</si>
  <si>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</si>
  <si>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</si>
  <si>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</si>
  <si>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</si>
  <si>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</si>
  <si>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</si>
  <si>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</si>
  <si>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</si>
  <si>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</si>
  <si>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</si>
  <si>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</si>
  <si>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</si>
  <si>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</si>
  <si>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</si>
  <si>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</si>
  <si>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</si>
  <si>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</si>
  <si>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</si>
  <si>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</si>
  <si>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</si>
  <si>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</si>
  <si>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</si>
  <si>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</si>
  <si>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</si>
  <si>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</si>
  <si>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</si>
  <si>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</si>
  <si>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</si>
  <si>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</si>
  <si>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</si>
  <si>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</si>
  <si>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</si>
  <si>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</si>
  <si>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</si>
  <si>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</si>
  <si>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</si>
  <si>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</si>
  <si>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</si>
  <si>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</si>
  <si>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</si>
  <si>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</si>
  <si>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</si>
  <si>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</si>
  <si>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</si>
  <si>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</si>
  <si>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</si>
  <si>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</si>
  <si>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</si>
  <si>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</si>
  <si>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</si>
  <si>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</si>
  <si>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</si>
  <si>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</si>
  <si>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</si>
  <si>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</si>
  <si>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</si>
  <si>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</si>
  <si>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</si>
  <si>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</si>
  <si>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</si>
  <si>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</si>
  <si>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</si>
  <si>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</si>
  <si>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</si>
  <si>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</si>
  <si>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</si>
  <si>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</si>
  <si>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</si>
  <si>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</si>
  <si>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</si>
  <si>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</si>
  <si>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</si>
  <si>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</si>
  <si>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</si>
  <si>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</si>
  <si>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</si>
  <si>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</si>
  <si>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</si>
  <si>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</si>
  <si>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</si>
  <si>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</si>
  <si>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</si>
  <si>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</si>
  <si>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</si>
  <si>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</si>
  <si>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</si>
  <si>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</si>
  <si>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</si>
  <si>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</si>
  <si>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</si>
  <si>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</si>
  <si>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</si>
  <si>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</si>
  <si>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</si>
  <si>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</si>
  <si>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</si>
  <si>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</si>
  <si>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</si>
  <si>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</si>
  <si>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</si>
  <si>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</si>
  <si>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</si>
  <si>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</si>
  <si>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</si>
  <si>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</si>
  <si>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</si>
  <si>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</si>
  <si>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</si>
  <si>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</si>
  <si>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</si>
  <si>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</si>
  <si>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</si>
  <si>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</si>
  <si>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</si>
  <si>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</si>
  <si>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</si>
  <si>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</si>
  <si>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</si>
  <si>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</si>
  <si>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</si>
  <si>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</si>
  <si>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</si>
  <si>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</si>
  <si>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</si>
  <si>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</si>
  <si>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</si>
  <si>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</si>
  <si>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</si>
  <si>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</si>
  <si>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</si>
  <si>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</si>
  <si>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</si>
  <si>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</si>
  <si>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</si>
  <si>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</si>
  <si>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</si>
  <si>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</si>
  <si>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</si>
  <si>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</si>
  <si>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</si>
  <si>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</si>
  <si>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</si>
  <si>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</si>
  <si>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</si>
  <si>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</si>
  <si>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</si>
  <si>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</si>
  <si>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</si>
  <si>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</si>
  <si>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</si>
  <si>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</si>
  <si>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</si>
  <si>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</si>
  <si>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</si>
  <si>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</si>
  <si>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</si>
  <si>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</si>
  <si>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</si>
  <si>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</si>
  <si>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</si>
  <si>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</si>
  <si>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</si>
  <si>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</si>
  <si>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</si>
  <si>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</si>
  <si>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</si>
  <si>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</si>
  <si>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</si>
  <si>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</si>
  <si>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</si>
  <si>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</si>
  <si>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</si>
  <si>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</si>
  <si>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</si>
  <si>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</si>
  <si>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</si>
  <si>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</si>
  <si>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</si>
  <si>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</si>
  <si>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</si>
  <si>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</si>
  <si>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</si>
  <si>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</si>
  <si>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</si>
  <si>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</si>
  <si>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</si>
  <si>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</si>
  <si>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</si>
  <si>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</si>
  <si>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</si>
  <si>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</si>
  <si>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</si>
  <si>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</si>
  <si>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</si>
  <si>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</si>
  <si>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</si>
  <si>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</si>
  <si>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</si>
  <si>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</si>
  <si>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</si>
  <si>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</si>
  <si>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</si>
  <si>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</si>
  <si>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</si>
  <si>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</si>
  <si>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</si>
  <si>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</si>
  <si>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</si>
  <si>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</si>
  <si>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</si>
  <si>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</si>
  <si>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</si>
  <si>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</si>
  <si>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</si>
  <si>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</si>
  <si>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</si>
  <si>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</si>
  <si>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</si>
  <si>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</si>
  <si>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</si>
  <si>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</si>
  <si>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</si>
  <si>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</si>
  <si>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</si>
  <si>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</si>
  <si>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</si>
  <si>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</si>
  <si>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</si>
  <si>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</si>
  <si>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</si>
  <si>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</si>
  <si>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</si>
  <si>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</si>
  <si>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</si>
  <si>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</si>
  <si>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</si>
  <si>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</si>
  <si>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</si>
  <si>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</si>
  <si>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</si>
  <si>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</si>
  <si>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</si>
  <si>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</si>
  <si>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</si>
  <si>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</si>
  <si>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</si>
  <si>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</si>
  <si>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</si>
  <si>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</si>
  <si>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</si>
  <si>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</si>
  <si>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</si>
  <si>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</si>
  <si>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</si>
  <si>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</si>
  <si>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</si>
  <si>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</si>
  <si>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</si>
  <si>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</si>
  <si>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</si>
  <si>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</si>
  <si>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</si>
  <si>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</si>
  <si>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</si>
  <si>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</si>
  <si>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</si>
  <si>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</si>
  <si>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</si>
  <si>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</si>
  <si>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</si>
  <si>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</si>
  <si>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</si>
  <si>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</si>
  <si>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</si>
  <si>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</si>
  <si>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</si>
  <si>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</si>
  <si>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</si>
  <si>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</si>
  <si>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</si>
  <si>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</si>
  <si>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</si>
  <si>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</si>
  <si>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  <family val="1"/>
      </rPr>
      <t>Não aplicar</t>
    </r>
    <r>
      <rPr>
        <sz val="8"/>
        <color theme="1"/>
        <rFont val="Times New Roman"/>
        <family val="1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</si>
  <si>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</si>
  <si>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</si>
  <si>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</si>
  <si>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</si>
  <si>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  <family val="1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  <family val="1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</si>
  <si>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</si>
  <si>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</si>
  <si>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</si>
  <si>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</si>
  <si>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</si>
  <si>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</si>
  <si>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</si>
  <si>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</si>
  <si>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</si>
  <si>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</si>
  <si>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</si>
  <si>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</si>
  <si>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</si>
  <si>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</si>
  <si>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</si>
  <si>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</si>
  <si>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</si>
  <si>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</si>
  <si>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</si>
  <si>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</si>
  <si>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</si>
  <si>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</si>
  <si>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</si>
  <si>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</si>
  <si>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</si>
  <si>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</si>
  <si>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</si>
  <si>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</si>
  <si>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</si>
  <si>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</si>
  <si>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</si>
  <si>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</si>
  <si>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</si>
  <si>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</si>
  <si>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</si>
  <si>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</si>
  <si>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</si>
  <si>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</si>
  <si>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</si>
  <si>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</si>
  <si>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</si>
  <si>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</si>
  <si>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</si>
  <si>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</si>
  <si>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</si>
  <si>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</si>
  <si>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</si>
  <si>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</si>
  <si>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</si>
  <si>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</si>
  <si>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</si>
  <si>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</si>
  <si>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</si>
  <si>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</si>
  <si>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</si>
  <si>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</si>
  <si>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</si>
  <si>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</si>
  <si>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</si>
  <si>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</si>
  <si>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</si>
  <si>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</si>
  <si>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</si>
  <si>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</si>
  <si>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</si>
  <si>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</si>
  <si>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</si>
  <si>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</si>
  <si>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</si>
  <si>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</si>
  <si>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</si>
  <si>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</si>
  <si>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</si>
  <si>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</si>
  <si>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</si>
  <si>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</si>
  <si>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</si>
  <si>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</si>
  <si>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</si>
  <si>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</si>
  <si>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</si>
  <si>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</si>
  <si>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</si>
  <si>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</si>
  <si>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</si>
  <si>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</si>
  <si>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</si>
  <si>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</si>
  <si>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</si>
  <si>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</si>
  <si>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</si>
  <si>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</si>
  <si>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</si>
  <si>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</si>
  <si>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</si>
  <si>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</si>
  <si>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</si>
  <si>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</si>
  <si>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</si>
  <si>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</si>
  <si>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</si>
  <si>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</si>
  <si>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</si>
  <si>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</si>
  <si>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</si>
  <si>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</si>
  <si>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</si>
  <si>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</si>
  <si>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</si>
  <si>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</si>
  <si>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</si>
  <si>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</si>
  <si>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</si>
  <si>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</si>
  <si>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</si>
  <si>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</si>
  <si>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</si>
  <si>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</si>
  <si>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</si>
  <si>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</si>
  <si>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</si>
  <si>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</si>
  <si>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</si>
  <si>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</si>
  <si>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</si>
  <si>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</si>
  <si>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</si>
  <si>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</si>
  <si>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</si>
  <si>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</si>
  <si>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</si>
  <si>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</si>
  <si>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</si>
  <si>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</si>
  <si>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</si>
  <si>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</si>
  <si>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</si>
  <si>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</si>
  <si>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</si>
  <si>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</si>
  <si>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</si>
  <si>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</si>
  <si>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</si>
  <si>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</si>
  <si>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</si>
  <si>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</si>
  <si>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</si>
  <si>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</si>
  <si>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</si>
  <si>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</si>
  <si>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</si>
  <si>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</si>
  <si>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</si>
  <si>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</si>
  <si>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</si>
  <si>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</si>
  <si>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</si>
  <si>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</si>
  <si>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</si>
  <si>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</si>
  <si>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</si>
  <si>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</si>
  <si>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</si>
  <si>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</si>
  <si>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</si>
  <si>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</si>
  <si>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</si>
  <si>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</si>
  <si>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</si>
  <si>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</si>
  <si>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</si>
  <si>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</si>
  <si>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</si>
  <si>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</si>
  <si>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</si>
  <si>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</si>
  <si>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</si>
  <si>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</si>
  <si>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</si>
  <si>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</si>
  <si>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</si>
  <si>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</si>
  <si>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</si>
  <si>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</si>
  <si>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</si>
  <si>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</si>
  <si>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</si>
  <si>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</si>
  <si>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</si>
  <si>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</si>
  <si>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</si>
  <si>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</si>
  <si>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</si>
  <si>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</si>
  <si>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</si>
  <si>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</si>
  <si>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</si>
  <si>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</si>
  <si>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</si>
  <si>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</si>
  <si>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</si>
  <si>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</si>
  <si>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</si>
  <si>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</si>
  <si>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</si>
  <si>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</si>
  <si>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</si>
  <si>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</si>
  <si>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</si>
  <si>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</si>
  <si>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</si>
  <si>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</si>
  <si>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</si>
  <si>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</si>
  <si>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</si>
  <si>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</si>
  <si>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</si>
  <si>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</si>
  <si>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</si>
  <si>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</si>
  <si>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</si>
  <si>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</si>
  <si>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</si>
  <si>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</si>
  <si>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</si>
  <si>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</si>
  <si>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</si>
  <si>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</si>
  <si>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</si>
  <si>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</si>
  <si>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</si>
  <si>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</si>
  <si>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</si>
  <si>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</si>
  <si>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</si>
  <si>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</si>
  <si>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</si>
  <si>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</si>
  <si>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</si>
  <si>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</si>
  <si>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</si>
  <si>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</si>
  <si>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</si>
  <si>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</si>
  <si>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</si>
  <si>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</si>
  <si>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</si>
  <si>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</si>
  <si>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</si>
  <si>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</si>
  <si>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</si>
  <si>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</si>
  <si>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</si>
  <si>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</si>
  <si>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</si>
  <si>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</si>
  <si>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</si>
  <si>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</si>
  <si>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</si>
  <si>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</si>
  <si>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</si>
  <si>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</si>
  <si>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</si>
  <si>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</si>
  <si>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</si>
  <si>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</si>
  <si>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</si>
  <si>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</si>
  <si>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</si>
  <si>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</si>
  <si>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</si>
  <si>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</si>
  <si>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</si>
  <si>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</si>
  <si>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</si>
  <si>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</si>
  <si>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</si>
  <si>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</si>
  <si>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</si>
  <si>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</si>
  <si>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</si>
  <si>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</si>
  <si>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</si>
  <si>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</si>
  <si>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</si>
  <si>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</si>
  <si>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</si>
  <si>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</si>
  <si>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</si>
  <si>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</si>
  <si>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</si>
  <si>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</si>
  <si>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</si>
  <si>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</si>
  <si>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</si>
  <si>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</si>
  <si>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</si>
  <si>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</si>
  <si>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</si>
  <si>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</si>
  <si>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</si>
  <si>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</si>
  <si>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</si>
  <si>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</si>
  <si>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</si>
  <si>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</si>
  <si>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</si>
  <si>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</si>
  <si>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</si>
  <si>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</si>
  <si>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</si>
  <si>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</si>
  <si>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</si>
  <si>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</si>
  <si>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</si>
  <si>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</si>
  <si>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</si>
  <si>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</si>
  <si>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</si>
  <si>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</si>
  <si>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</si>
  <si>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</si>
  <si>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</si>
  <si>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</si>
  <si>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</si>
  <si>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</si>
  <si>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</si>
  <si>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</si>
  <si>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</si>
  <si>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</si>
  <si>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</si>
  <si>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</si>
  <si>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</si>
  <si>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</si>
  <si>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</si>
  <si>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</si>
  <si>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</si>
  <si>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</si>
  <si>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</si>
  <si>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</si>
  <si>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</si>
  <si>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</si>
  <si>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</si>
  <si>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</si>
  <si>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</si>
  <si>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</si>
  <si>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</si>
  <si>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</si>
  <si>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</si>
  <si>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</si>
  <si>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</si>
  <si>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</si>
  <si>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</si>
  <si>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</si>
  <si>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</si>
  <si>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</si>
  <si>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</si>
  <si>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</si>
  <si>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</si>
  <si>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</si>
  <si>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</si>
  <si>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</si>
  <si>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</si>
  <si>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</si>
  <si>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</si>
  <si>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</si>
  <si>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</si>
  <si>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</si>
  <si>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</si>
  <si>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</si>
  <si>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</si>
  <si>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</si>
  <si>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</si>
  <si>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</si>
  <si>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</si>
  <si>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</si>
  <si>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MARIA</t>
  </si>
  <si>
    <t>BRUNO</t>
  </si>
  <si>
    <t>BRENNER</t>
  </si>
  <si>
    <t>KENIA</t>
  </si>
  <si>
    <t>EVANGELINA</t>
  </si>
  <si>
    <t>VENIA</t>
  </si>
  <si>
    <t>JOSE</t>
  </si>
  <si>
    <t>MARIANA</t>
  </si>
  <si>
    <t>ALBERTO</t>
  </si>
  <si>
    <t>JULIANA</t>
  </si>
  <si>
    <t>DOUGLAS</t>
  </si>
  <si>
    <t>ANUAR</t>
  </si>
  <si>
    <t>CARLOS</t>
  </si>
  <si>
    <t>MSD</t>
  </si>
  <si>
    <t>ILTON</t>
  </si>
  <si>
    <t>FERNANDA</t>
  </si>
  <si>
    <t>LAURA</t>
  </si>
  <si>
    <t>MARCO</t>
  </si>
  <si>
    <t>GILSON</t>
  </si>
  <si>
    <t>MIRELLA</t>
  </si>
  <si>
    <t>LEVI</t>
  </si>
  <si>
    <t>ANDRE</t>
  </si>
  <si>
    <t>FREDERICO</t>
  </si>
  <si>
    <t>NASSIM</t>
  </si>
  <si>
    <t>MERG</t>
  </si>
  <si>
    <t>NIVALDO</t>
  </si>
  <si>
    <t>SUELY</t>
  </si>
  <si>
    <t>ANA</t>
  </si>
  <si>
    <t>HENRIQUE</t>
  </si>
  <si>
    <t>RODOLFO</t>
  </si>
  <si>
    <t>PAULA</t>
  </si>
  <si>
    <t>HEPTA</t>
  </si>
  <si>
    <t>GUILHERME</t>
  </si>
  <si>
    <t>GUSTAVO</t>
  </si>
  <si>
    <t>FILIPE</t>
  </si>
  <si>
    <t>MOACIR</t>
  </si>
  <si>
    <t>LUCIA</t>
  </si>
  <si>
    <t>CAMILA</t>
  </si>
  <si>
    <t>MONICA</t>
  </si>
  <si>
    <t>JORGE</t>
  </si>
  <si>
    <t>PRISCILLA</t>
  </si>
  <si>
    <t>ELIANE</t>
  </si>
  <si>
    <t>MARCELO</t>
  </si>
  <si>
    <t>DAVID</t>
  </si>
  <si>
    <t>CLERIA</t>
  </si>
  <si>
    <t>PEDRO</t>
  </si>
  <si>
    <t>ODILON</t>
  </si>
  <si>
    <t>MVFC</t>
  </si>
  <si>
    <t>CLAUDIA</t>
  </si>
  <si>
    <t>REINALDO</t>
  </si>
  <si>
    <t>POLO</t>
  </si>
  <si>
    <t>AGUINALDO</t>
  </si>
  <si>
    <t>OLGA</t>
  </si>
  <si>
    <t>EDMUR</t>
  </si>
  <si>
    <t>LARISSA</t>
  </si>
  <si>
    <t>WALQUIRIA</t>
  </si>
  <si>
    <t>NATALIA</t>
  </si>
  <si>
    <t>VR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</si>
  <si>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</si>
  <si>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</si>
  <si>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</si>
  <si>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</si>
  <si>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</si>
  <si>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</si>
  <si>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</si>
  <si>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</si>
  <si>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</si>
  <si>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JOVINO</t>
  </si>
  <si>
    <t>LUCIENE</t>
  </si>
  <si>
    <t>SABRINA</t>
  </si>
  <si>
    <t>FABIANO</t>
  </si>
  <si>
    <t>RODRIGO</t>
  </si>
  <si>
    <t>ANGELICA</t>
  </si>
  <si>
    <t>SYLVERSON</t>
  </si>
  <si>
    <t>LUIZ</t>
  </si>
  <si>
    <t>SILVIA</t>
  </si>
  <si>
    <t>GABRIELA</t>
  </si>
  <si>
    <t>RICARDO</t>
  </si>
  <si>
    <t>GISELA</t>
  </si>
  <si>
    <t>EDINARDO</t>
  </si>
  <si>
    <t>DIEGO</t>
  </si>
  <si>
    <t>MARCEL</t>
  </si>
  <si>
    <t>ALESSANDRA</t>
  </si>
  <si>
    <t>NATHALIA</t>
  </si>
  <si>
    <t>MATEUS</t>
  </si>
  <si>
    <t>CLINEO</t>
  </si>
  <si>
    <t>TIAGO</t>
  </si>
  <si>
    <t>GLEYSERSON</t>
  </si>
  <si>
    <t>MINEIA</t>
  </si>
  <si>
    <t>HELENA</t>
  </si>
  <si>
    <t>VALDIVINO</t>
  </si>
  <si>
    <t>ELEUSE</t>
  </si>
  <si>
    <t>INTERLAGOS</t>
  </si>
  <si>
    <t>HELOISA</t>
  </si>
  <si>
    <t>ROSANGELA</t>
  </si>
  <si>
    <t>ERIK</t>
  </si>
  <si>
    <t>HEIDI</t>
  </si>
  <si>
    <t>ASIEL</t>
  </si>
  <si>
    <t>EDNA</t>
  </si>
  <si>
    <t>JORDANNA</t>
  </si>
  <si>
    <t>EMILSON</t>
  </si>
  <si>
    <t>HEITOR</t>
  </si>
  <si>
    <t>ANDREA</t>
  </si>
  <si>
    <t>NABOR</t>
  </si>
  <si>
    <t>JOAO</t>
  </si>
  <si>
    <t>IVONE</t>
  </si>
  <si>
    <t>TATIANA</t>
  </si>
  <si>
    <t>ANILSON</t>
  </si>
  <si>
    <t>RACHEL</t>
  </si>
  <si>
    <t>AHMAD</t>
  </si>
  <si>
    <t>WALTER</t>
  </si>
  <si>
    <t>EMILIA</t>
  </si>
  <si>
    <t>CINTIA</t>
  </si>
  <si>
    <t>HELVECIO</t>
  </si>
  <si>
    <t>BLOCO</t>
  </si>
  <si>
    <t>LUCIANA</t>
  </si>
  <si>
    <t>NINA</t>
  </si>
  <si>
    <t>LUDMILA</t>
  </si>
  <si>
    <t>PAULO</t>
  </si>
  <si>
    <t>MARCUS</t>
  </si>
  <si>
    <t>FERNANDO</t>
  </si>
  <si>
    <t>HEMAT</t>
  </si>
  <si>
    <t>RENATO</t>
  </si>
  <si>
    <t>LUIS</t>
  </si>
  <si>
    <t>MAIRA</t>
  </si>
  <si>
    <t>CATARINE</t>
  </si>
  <si>
    <t>ALANA</t>
  </si>
  <si>
    <t>SONIA</t>
  </si>
  <si>
    <t>MARCONDES</t>
  </si>
  <si>
    <t>WANDER</t>
  </si>
  <si>
    <t>LUCYENE</t>
  </si>
  <si>
    <t>EULER</t>
  </si>
  <si>
    <t>FABIANE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</si>
  <si>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</si>
  <si>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</si>
  <si>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</si>
  <si>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</si>
  <si>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</si>
  <si>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</si>
  <si>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</si>
  <si>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</si>
  <si>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</si>
  <si>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CLISIA</t>
  </si>
  <si>
    <t>E3</t>
  </si>
  <si>
    <t>LUCIANO</t>
  </si>
  <si>
    <t>THIAGO</t>
  </si>
  <si>
    <t>IGOR</t>
  </si>
  <si>
    <t>IRON</t>
  </si>
  <si>
    <t>LARA</t>
  </si>
  <si>
    <t>JANNE</t>
  </si>
  <si>
    <t>JURACI</t>
  </si>
  <si>
    <t>VERANICE</t>
  </si>
  <si>
    <t>AYRTON</t>
  </si>
  <si>
    <t>ALINE</t>
  </si>
  <si>
    <t>CRISTINA</t>
  </si>
  <si>
    <t>ISABELE</t>
  </si>
  <si>
    <t>ERICA</t>
  </si>
  <si>
    <t>NEILA</t>
  </si>
  <si>
    <t>VALERIA</t>
  </si>
  <si>
    <t>MARCIA</t>
  </si>
  <si>
    <t>NILSON</t>
  </si>
  <si>
    <t>BEATRIZ</t>
  </si>
  <si>
    <t>CAIRO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</si>
  <si>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</si>
  <si>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</si>
  <si>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</si>
  <si>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</si>
  <si>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</si>
  <si>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</si>
  <si>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</si>
  <si>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</si>
  <si>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</si>
  <si>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</si>
  <si>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</si>
  <si>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</si>
  <si>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</si>
  <si>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</si>
  <si>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</si>
  <si>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</si>
  <si>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</si>
  <si>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</si>
  <si>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</si>
  <si>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</si>
  <si>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JUSCELINO</t>
  </si>
  <si>
    <t>ERIKA</t>
  </si>
  <si>
    <t>STELLA</t>
  </si>
  <si>
    <t>LAIS</t>
  </si>
  <si>
    <t>REDRAU</t>
  </si>
  <si>
    <t>SERGIO</t>
  </si>
  <si>
    <t>DENISE</t>
  </si>
  <si>
    <t>JAIME</t>
  </si>
  <si>
    <t>ROBERTO</t>
  </si>
  <si>
    <t>NADY</t>
  </si>
  <si>
    <t>WILLIAM</t>
  </si>
  <si>
    <t>CLAYTON</t>
  </si>
  <si>
    <t>WAGNER</t>
  </si>
  <si>
    <t>THAYSA</t>
  </si>
  <si>
    <t>SILVANIA</t>
  </si>
  <si>
    <t>KRYSCIA</t>
  </si>
  <si>
    <t>EVALDO</t>
  </si>
  <si>
    <t>BIANCA</t>
  </si>
  <si>
    <t>NILBORN</t>
  </si>
  <si>
    <t>EMMANUELLE</t>
  </si>
  <si>
    <t>EVA</t>
  </si>
  <si>
    <t>EDSON</t>
  </si>
  <si>
    <t>ELAINE</t>
  </si>
  <si>
    <t>REJANE</t>
  </si>
  <si>
    <t>EDUARDO</t>
  </si>
  <si>
    <t>MARILIA</t>
  </si>
  <si>
    <t>ZENILDA</t>
  </si>
  <si>
    <t>JAIRO</t>
  </si>
  <si>
    <t>LEONE</t>
  </si>
  <si>
    <t>MELISSA</t>
  </si>
  <si>
    <t>ALEXANDRE</t>
  </si>
  <si>
    <t>ADRIANA</t>
  </si>
  <si>
    <t>RAFAELA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</si>
  <si>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</si>
  <si>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</si>
  <si>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</si>
  <si>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</si>
  <si>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</si>
  <si>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</si>
  <si>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</si>
  <si>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</si>
  <si>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</si>
  <si>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</si>
  <si>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</si>
  <si>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</si>
  <si>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</si>
  <si>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</si>
  <si>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</si>
  <si>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</si>
  <si>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CARNEIRO</t>
  </si>
  <si>
    <t>ALAN</t>
  </si>
  <si>
    <t>FLK</t>
  </si>
  <si>
    <t>ARI</t>
  </si>
  <si>
    <t>THOMAS</t>
  </si>
  <si>
    <t>LIVIA</t>
  </si>
  <si>
    <t>NATAL</t>
  </si>
  <si>
    <t>DANILO</t>
  </si>
  <si>
    <t>MAURO</t>
  </si>
  <si>
    <t>ELISANDRA</t>
  </si>
  <si>
    <t>MODULAR</t>
  </si>
  <si>
    <t>RENAN</t>
  </si>
  <si>
    <t>LEONARDO</t>
  </si>
  <si>
    <t>JORGEANA</t>
  </si>
  <si>
    <t>005514036</t>
  </si>
  <si>
    <t>KELMA</t>
  </si>
  <si>
    <t>DANIELE</t>
  </si>
  <si>
    <t>004976625</t>
  </si>
  <si>
    <t>NORTON</t>
  </si>
  <si>
    <t>BALTASAR</t>
  </si>
  <si>
    <t>MARA</t>
  </si>
  <si>
    <t>BRENO</t>
  </si>
  <si>
    <t>FABRICIO</t>
  </si>
  <si>
    <t>CAROLLINA</t>
  </si>
  <si>
    <t>LINCOLN</t>
  </si>
  <si>
    <t>TAYLA</t>
  </si>
  <si>
    <t>LUZIMAR</t>
  </si>
  <si>
    <t>SARA</t>
  </si>
  <si>
    <t>SUELI</t>
  </si>
  <si>
    <t>EG</t>
  </si>
  <si>
    <t>CESAR</t>
  </si>
  <si>
    <t>VICTOR</t>
  </si>
  <si>
    <t>NORMAN</t>
  </si>
  <si>
    <t>MARCIO</t>
  </si>
  <si>
    <t>004340223</t>
  </si>
  <si>
    <t>GABRIELLE</t>
  </si>
  <si>
    <t>004340036</t>
  </si>
  <si>
    <t>CLAUDIO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</si>
  <si>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</si>
  <si>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</si>
  <si>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</si>
  <si>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</si>
  <si>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</si>
  <si>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</si>
  <si>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</si>
  <si>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</si>
  <si>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</si>
  <si>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</si>
  <si>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</si>
  <si>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</si>
  <si>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</si>
  <si>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</si>
  <si>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</si>
  <si>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</si>
  <si>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</si>
  <si>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</si>
  <si>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</si>
  <si>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</si>
  <si>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</si>
  <si>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</si>
  <si>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</si>
  <si>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</si>
  <si>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</si>
  <si>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</si>
  <si>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</si>
  <si>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</si>
  <si>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</si>
  <si>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</si>
  <si>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</si>
  <si>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</si>
  <si>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</si>
  <si>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</si>
  <si>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</si>
  <si>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GABRIEL</t>
  </si>
  <si>
    <t>KARINA</t>
  </si>
  <si>
    <t>NAYARA</t>
  </si>
  <si>
    <t>004424761</t>
  </si>
  <si>
    <t>DUNAS</t>
  </si>
  <si>
    <t>LUNA</t>
  </si>
  <si>
    <t>THEOMAR</t>
  </si>
  <si>
    <t>004340217</t>
  </si>
  <si>
    <t>AUGUSTO</t>
  </si>
  <si>
    <t>DANIEL</t>
  </si>
  <si>
    <t>JO</t>
  </si>
  <si>
    <t>DIG</t>
  </si>
  <si>
    <t>CAROLINA</t>
  </si>
  <si>
    <t>004848843</t>
  </si>
  <si>
    <t>ALAERCIO</t>
  </si>
  <si>
    <t>001000288</t>
  </si>
  <si>
    <t>JALISON</t>
  </si>
  <si>
    <t>CLOVIS</t>
  </si>
  <si>
    <t>BASE</t>
  </si>
  <si>
    <t>RUBENS</t>
  </si>
  <si>
    <t>YESHUA</t>
  </si>
  <si>
    <t>004213373</t>
  </si>
  <si>
    <t>BLUEMETRIX</t>
  </si>
  <si>
    <t>FRANKLIN</t>
  </si>
  <si>
    <t>004405476</t>
  </si>
  <si>
    <t>MARIO</t>
  </si>
  <si>
    <t>SIDMAR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</si>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</sst>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b/>
      <sz val="10"/>
      <color rgb="FFFFFFFF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&quot;Times New Roman&quot;"/>
    </font>
    <font>
      <sz val="10"/>
      <color theme="5"/>
      <name val="Times New Roman"/>
      <family val="1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  <family val="1"/>
    </font>
    <font>
      <sz val="10"/>
      <color rgb="FFFFFF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theme="1"/>
      <name val="&quot;Times New Roman&quot;"/>
    </font>
    <font>
      <sz val="10"/>
      <color rgb="FF000000"/>
      <name val="Times New Roman"/>
      <family val="1"/>
    </font>
    <font>
      <sz val="10"/>
      <color rgb="FF222222"/>
      <name val="Times New Roman"/>
      <family val="1"/>
    </font>
    <font>
      <sz val="10"/>
      <color theme="1"/>
      <name val="Arial"/>
      <family val="2"/>
    </font>
    <font>
      <sz val="10"/>
      <color rgb="FF222222"/>
      <name val="Times New Roman"/>
      <family val="1"/>
    </font>
    <font>
      <sz val="9"/>
      <color rgb="FF1F1F1F"/>
      <name val="Arial"/>
      <family val="2"/>
    </font>
    <font>
      <sz val="10"/>
      <color rgb="FF1F1F1F"/>
      <name val="Times New Roman"/>
      <family val="1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b/>
      <sz val="10"/>
      <color rgb="FFFF0000"/>
      <name val="Times New Roman"/>
      <family val="1"/>
    </font>
    <font>
      <sz val="10"/>
      <color rgb="FFFF0000"/>
      <name val="Times New Roman"/>
      <family val="1"/>
    </font>
    <font>
      <i/>
      <sz val="10"/>
      <color theme="1"/>
      <name val="Times New Roman"/>
      <family val="1"/>
    </font>
    <font>
      <sz val="11"/>
      <color rgb="FF000000"/>
      <name val="Arial"/>
      <family val="2"/>
    </font>
    <font>
      <sz val="10"/>
      <color rgb="FF101820"/>
      <name val="Inter"/>
    </font>
    <font>
      <sz val="10"/>
      <color rgb="FF222222"/>
      <name val="Arial"/>
      <family val="2"/>
    </font>
    <font>
      <sz val="10"/>
      <color rgb="FFFF0000"/>
      <name val="Times New Roman"/>
      <family val="1"/>
    </font>
    <font>
      <b/>
      <sz val="8"/>
      <color rgb="FF000000"/>
      <name val="Times New Roman"/>
      <family val="1"/>
    </font>
    <font>
      <sz val="10"/>
      <name val="Arial"/>
      <family val="2"/>
    </font>
    <font>
      <sz val="10"/>
      <color rgb="FF980000"/>
      <name val="Times New Roman"/>
      <family val="1"/>
    </font>
    <font>
      <sz val="10"/>
      <color rgb="FF990000"/>
      <name val="Times New Roman"/>
      <family val="1"/>
    </font>
    <font>
      <sz val="10"/>
      <color rgb="FF0000FF"/>
      <name val="Times New Roman"/>
      <family val="1"/>
    </font>
    <font>
      <b/>
      <sz val="10"/>
      <color rgb="FFFFFF00"/>
      <name val="&quot;Times New Roman&quot;"/>
    </font>
    <font>
      <b/>
      <sz val="9"/>
      <color rgb="FF000000"/>
      <name val="Times New Roman"/>
      <family val="1"/>
    </font>
    <font>
      <b/>
      <sz val="10"/>
      <color rgb="FFFFFF00"/>
      <name val="Times New Roman"/>
      <family val="1"/>
    </font>
    <font>
      <b/>
      <sz val="9"/>
      <color rgb="FF000000"/>
      <name val="&quot;Google Sans Mono&quot;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FFFF00"/>
      <name val="Arial"/>
      <family val="2"/>
    </font>
    <font>
      <sz val="11"/>
      <color rgb="FF000000"/>
      <name val="Times New Roman"/>
      <family val="1"/>
    </font>
    <font>
      <sz val="10"/>
      <color rgb="FF202124"/>
      <name val="Times New Roman"/>
      <family val="1"/>
    </font>
    <font>
      <sz val="7"/>
      <color theme="1"/>
      <name val="Times New Roman"/>
      <family val="1"/>
    </font>
    <font>
      <sz val="10"/>
      <color rgb="FF313131"/>
      <name val="Times New Roman"/>
      <family val="1"/>
    </font>
    <font>
      <sz val="10"/>
      <color rgb="FF201F1E"/>
      <name val="Times New Roman"/>
      <family val="1"/>
    </font>
    <font>
      <sz val="9"/>
      <color rgb="FF2B2E2F"/>
      <name val="Times New Roman"/>
      <family val="1"/>
    </font>
    <font>
      <i/>
      <sz val="10"/>
      <color rgb="FF3C4043"/>
      <name val="Times New Roman"/>
      <family val="1"/>
    </font>
    <font>
      <sz val="10"/>
      <color rgb="FF0A0A0A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b/>
      <sz val="6"/>
      <color theme="1"/>
      <name val="Times New Roman"/>
      <family val="1"/>
    </font>
    <font>
      <b/>
      <sz val="11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  <family val="1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  <family val="2"/>
    </font>
    <font>
      <sz val="10"/>
      <color rgb="FF000000"/>
      <name val="Arial"/>
      <family val="2"/>
    </font>
    <font>
      <sz val="10"/>
      <color rgb="FF444444"/>
      <name val="Arial"/>
      <family val="2"/>
    </font>
    <font>
      <sz val="10"/>
      <color rgb="FFFF0000"/>
      <name val="Arial"/>
      <family val="2"/>
    </font>
    <font>
      <sz val="10"/>
      <color rgb="FF222222"/>
      <name val="Arial"/>
      <family val="2"/>
    </font>
    <font>
      <sz val="10"/>
      <color rgb="FF202124"/>
      <name val="Arial"/>
      <family val="2"/>
    </font>
    <font>
      <sz val="10"/>
      <color rgb="FF222222"/>
      <name val="Helvetica Neue"/>
    </font>
    <font>
      <b/>
      <sz val="8"/>
      <color theme="1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CB-4804-9D92-9DE966249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76964"/>
        <c:axId val="250856763"/>
      </c:lineChart>
      <c:catAx>
        <c:axId val="1844769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50856763"/>
        <c:crosses val="autoZero"/>
        <c:auto val="1"/>
        <c:lblAlgn val="ctr"/>
        <c:lblOffset val="100"/>
        <c:noMultiLvlLbl val="1"/>
      </c:catAx>
      <c:valAx>
        <c:axId val="2508567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44769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34CF-28EE-44BD-BF7A-B872F31EAF87}">
  <dimension ref="A1"/>
  <sheetViews>
    <sheetView tabSelected="1" workbookViewId="0">
      <selection activeCell="E17" sqref="E17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23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15" t="s">
        <v>54</v>
      </c>
      <c r="B17" s="4" t="s">
        <v>55</v>
      </c>
      <c r="C17" s="5" t="s">
        <v>18</v>
      </c>
      <c r="D17" s="6" t="s">
        <v>19</v>
      </c>
      <c r="E17" s="6" t="s">
        <v>20</v>
      </c>
      <c r="F17" s="7" t="s">
        <v>56</v>
      </c>
      <c r="G17" s="6" t="s">
        <v>22</v>
      </c>
      <c r="H17" s="8" t="s">
        <v>23</v>
      </c>
      <c r="I17" s="9" t="s">
        <v>57</v>
      </c>
      <c r="J17" s="10">
        <v>1.2E-2</v>
      </c>
      <c r="K17" s="6" t="s">
        <v>58</v>
      </c>
      <c r="L17" s="11">
        <v>0</v>
      </c>
      <c r="M17" s="12" t="s">
        <v>59</v>
      </c>
      <c r="N17" s="12"/>
      <c r="O17" s="7" t="s">
        <v>27</v>
      </c>
      <c r="P17" s="13" t="s">
        <v>60</v>
      </c>
    </row>
    <row r="18" spans="1:16">
      <c r="A18" s="15" t="s">
        <v>61</v>
      </c>
      <c r="B18" s="4" t="s">
        <v>55</v>
      </c>
      <c r="C18" s="5" t="s">
        <v>18</v>
      </c>
      <c r="D18" s="6" t="s">
        <v>19</v>
      </c>
      <c r="E18" s="6" t="s">
        <v>20</v>
      </c>
      <c r="F18" s="7" t="s">
        <v>56</v>
      </c>
      <c r="G18" s="6" t="s">
        <v>22</v>
      </c>
      <c r="H18" s="8" t="s">
        <v>23</v>
      </c>
      <c r="I18" s="9" t="s">
        <v>62</v>
      </c>
      <c r="J18" s="10">
        <v>0.02</v>
      </c>
      <c r="K18" s="6" t="s">
        <v>63</v>
      </c>
      <c r="L18" s="11">
        <v>0.2</v>
      </c>
      <c r="M18" s="12" t="s">
        <v>64</v>
      </c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63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3" t="s">
        <v>65</v>
      </c>
      <c r="B20" s="4" t="s">
        <v>55</v>
      </c>
      <c r="C20" s="5" t="s">
        <v>67</v>
      </c>
      <c r="D20" s="6" t="s">
        <v>19</v>
      </c>
      <c r="E20" s="6" t="s">
        <v>68</v>
      </c>
      <c r="F20" s="7" t="s">
        <v>69</v>
      </c>
      <c r="G20" s="6" t="s">
        <v>22</v>
      </c>
      <c r="H20" s="8" t="s">
        <v>70</v>
      </c>
      <c r="I20" s="9" t="s">
        <v>57</v>
      </c>
      <c r="J20" s="10">
        <v>1.2E-2</v>
      </c>
      <c r="K20" s="6" t="s">
        <v>58</v>
      </c>
      <c r="L20" s="11">
        <v>0</v>
      </c>
      <c r="M20" s="12" t="s">
        <v>72</v>
      </c>
      <c r="N20" s="12" t="s">
        <v>73</v>
      </c>
      <c r="O20" s="7" t="s">
        <v>24</v>
      </c>
      <c r="P20" s="13"/>
    </row>
    <row r="21" spans="1:16">
      <c r="A21" s="3" t="s">
        <v>74</v>
      </c>
      <c r="B21" s="4" t="s">
        <v>75</v>
      </c>
      <c r="C21" s="5" t="s">
        <v>67</v>
      </c>
      <c r="D21" s="6" t="s">
        <v>76</v>
      </c>
      <c r="E21" s="6" t="s">
        <v>77</v>
      </c>
      <c r="F21" s="7" t="s">
        <v>78</v>
      </c>
      <c r="G21" s="6" t="s">
        <v>22</v>
      </c>
      <c r="H21" s="8" t="s">
        <v>70</v>
      </c>
      <c r="I21" s="9" t="s">
        <v>57</v>
      </c>
      <c r="J21" s="10">
        <v>1.2E-2</v>
      </c>
      <c r="K21" s="6" t="s">
        <v>58</v>
      </c>
      <c r="L21" s="11">
        <v>0</v>
      </c>
      <c r="M21" s="12" t="s">
        <v>79</v>
      </c>
      <c r="N21" s="12" t="s">
        <v>77</v>
      </c>
      <c r="O21" s="7" t="s">
        <v>27</v>
      </c>
      <c r="P21" s="13"/>
    </row>
    <row r="22" spans="1:16">
      <c r="A22" s="15" t="s">
        <v>80</v>
      </c>
      <c r="B22" s="16" t="s">
        <v>81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82</v>
      </c>
      <c r="I22" s="9" t="s">
        <v>83</v>
      </c>
      <c r="J22" s="10">
        <v>8.9999999999999993E-3</v>
      </c>
      <c r="K22" s="6" t="s">
        <v>58</v>
      </c>
      <c r="L22" s="11">
        <v>0</v>
      </c>
      <c r="M22" s="12"/>
      <c r="N22" s="12"/>
      <c r="O22" s="7" t="s">
        <v>24</v>
      </c>
      <c r="P22" s="13"/>
    </row>
    <row r="23" spans="1:16">
      <c r="A23" s="3" t="s">
        <v>84</v>
      </c>
      <c r="B23" s="4" t="s">
        <v>85</v>
      </c>
      <c r="C23" s="5" t="s">
        <v>67</v>
      </c>
      <c r="D23" s="6" t="s">
        <v>76</v>
      </c>
      <c r="E23" s="6" t="s">
        <v>77</v>
      </c>
      <c r="F23" s="7" t="s">
        <v>78</v>
      </c>
      <c r="G23" s="6" t="s">
        <v>22</v>
      </c>
      <c r="H23" s="8" t="s">
        <v>86</v>
      </c>
      <c r="I23" s="9" t="s">
        <v>57</v>
      </c>
      <c r="J23" s="10">
        <v>1.2E-2</v>
      </c>
      <c r="K23" s="6" t="s">
        <v>58</v>
      </c>
      <c r="L23" s="11">
        <v>0</v>
      </c>
      <c r="M23" s="12" t="s">
        <v>87</v>
      </c>
      <c r="N23" s="12" t="s">
        <v>77</v>
      </c>
      <c r="O23" s="7" t="s">
        <v>27</v>
      </c>
      <c r="P23" s="13"/>
    </row>
    <row r="24" spans="1:16">
      <c r="A24" s="3" t="s">
        <v>88</v>
      </c>
      <c r="B24" s="4" t="s">
        <v>89</v>
      </c>
      <c r="C24" s="5" t="s">
        <v>18</v>
      </c>
      <c r="D24" s="6" t="s">
        <v>90</v>
      </c>
      <c r="E24" s="6" t="s">
        <v>20</v>
      </c>
      <c r="F24" s="7" t="s">
        <v>91</v>
      </c>
      <c r="G24" s="6" t="s">
        <v>22</v>
      </c>
      <c r="H24" s="8" t="s">
        <v>86</v>
      </c>
      <c r="I24" s="9" t="s">
        <v>57</v>
      </c>
      <c r="J24" s="10">
        <v>1.2E-2</v>
      </c>
      <c r="K24" s="6" t="s">
        <v>58</v>
      </c>
      <c r="L24" s="11">
        <v>0</v>
      </c>
      <c r="M24" s="12" t="s">
        <v>92</v>
      </c>
      <c r="N24" s="12" t="s">
        <v>77</v>
      </c>
      <c r="O24" s="7" t="s">
        <v>27</v>
      </c>
      <c r="P24" s="13"/>
    </row>
    <row r="25" spans="1:16">
      <c r="A25" s="15" t="s">
        <v>93</v>
      </c>
      <c r="B25" s="4" t="s">
        <v>55</v>
      </c>
      <c r="C25" s="5" t="s">
        <v>94</v>
      </c>
      <c r="D25" s="6" t="s">
        <v>76</v>
      </c>
      <c r="E25" s="6" t="s">
        <v>77</v>
      </c>
      <c r="F25" s="7" t="s">
        <v>78</v>
      </c>
      <c r="G25" s="6" t="s">
        <v>22</v>
      </c>
      <c r="H25" s="8" t="s">
        <v>95</v>
      </c>
      <c r="I25" s="9" t="s">
        <v>96</v>
      </c>
      <c r="J25" s="10">
        <v>8.0000000000000002E-3</v>
      </c>
      <c r="K25" s="6" t="s">
        <v>58</v>
      </c>
      <c r="L25" s="11">
        <v>0</v>
      </c>
      <c r="M25" s="12" t="s">
        <v>97</v>
      </c>
      <c r="N25" s="12" t="s">
        <v>77</v>
      </c>
      <c r="O25" s="7"/>
      <c r="P25" s="13"/>
    </row>
    <row r="26" spans="1:16">
      <c r="A26" s="3" t="s">
        <v>98</v>
      </c>
      <c r="B26" s="4" t="s">
        <v>55</v>
      </c>
      <c r="C26" s="5" t="s">
        <v>18</v>
      </c>
      <c r="D26" s="6" t="s">
        <v>19</v>
      </c>
      <c r="E26" s="6" t="s">
        <v>77</v>
      </c>
      <c r="F26" s="7" t="s">
        <v>99</v>
      </c>
      <c r="G26" s="6" t="s">
        <v>22</v>
      </c>
      <c r="H26" s="8" t="s">
        <v>95</v>
      </c>
      <c r="I26" s="9" t="s">
        <v>100</v>
      </c>
      <c r="J26" s="10">
        <v>0.01</v>
      </c>
      <c r="K26" s="6" t="s">
        <v>58</v>
      </c>
      <c r="L26" s="11">
        <v>0</v>
      </c>
      <c r="M26" s="12"/>
      <c r="N26" s="12"/>
      <c r="O26" s="7" t="s">
        <v>27</v>
      </c>
      <c r="P26" s="13"/>
    </row>
    <row r="27" spans="1:16">
      <c r="A27" s="3" t="s">
        <v>101</v>
      </c>
      <c r="B27" s="4" t="s">
        <v>55</v>
      </c>
      <c r="C27" s="5" t="s">
        <v>18</v>
      </c>
      <c r="D27" s="6" t="s">
        <v>19</v>
      </c>
      <c r="E27" s="6" t="s">
        <v>77</v>
      </c>
      <c r="F27" s="7" t="s">
        <v>99</v>
      </c>
      <c r="G27" s="6" t="s">
        <v>22</v>
      </c>
      <c r="H27" s="8" t="s">
        <v>95</v>
      </c>
      <c r="I27" s="9" t="s">
        <v>100</v>
      </c>
      <c r="J27" s="10">
        <v>0.01</v>
      </c>
      <c r="K27" s="6" t="s">
        <v>58</v>
      </c>
      <c r="L27" s="11">
        <v>0</v>
      </c>
      <c r="M27" s="12"/>
      <c r="N27" s="12"/>
      <c r="O27" s="7" t="s">
        <v>27</v>
      </c>
      <c r="P27" s="13"/>
    </row>
    <row r="28" spans="1:16">
      <c r="A28" s="3" t="s">
        <v>102</v>
      </c>
      <c r="B28" s="4" t="s">
        <v>55</v>
      </c>
      <c r="C28" s="5" t="s">
        <v>18</v>
      </c>
      <c r="D28" s="6" t="s">
        <v>103</v>
      </c>
      <c r="E28" s="6" t="s">
        <v>77</v>
      </c>
      <c r="F28" s="7" t="s">
        <v>104</v>
      </c>
      <c r="G28" s="6" t="s">
        <v>22</v>
      </c>
      <c r="H28" s="8" t="s">
        <v>95</v>
      </c>
      <c r="I28" s="9" t="s">
        <v>57</v>
      </c>
      <c r="J28" s="10">
        <v>1.2E-2</v>
      </c>
      <c r="K28" s="6" t="s">
        <v>58</v>
      </c>
      <c r="L28" s="11">
        <v>0</v>
      </c>
      <c r="M28" s="12" t="s">
        <v>105</v>
      </c>
      <c r="N28" s="12" t="s">
        <v>77</v>
      </c>
      <c r="O28" s="7" t="s">
        <v>106</v>
      </c>
      <c r="P28" s="13"/>
    </row>
    <row r="29" spans="1:16">
      <c r="A29" s="17" t="s">
        <v>107</v>
      </c>
      <c r="B29" s="18" t="s">
        <v>108</v>
      </c>
      <c r="C29" s="19" t="s">
        <v>18</v>
      </c>
      <c r="D29" s="20" t="s">
        <v>109</v>
      </c>
      <c r="E29" s="20" t="s">
        <v>68</v>
      </c>
      <c r="F29" s="20" t="s">
        <v>110</v>
      </c>
      <c r="G29" s="20" t="s">
        <v>22</v>
      </c>
      <c r="H29" s="21" t="s">
        <v>111</v>
      </c>
      <c r="I29" s="22" t="s">
        <v>112</v>
      </c>
      <c r="J29" s="23">
        <v>3.0000000000000001E-3</v>
      </c>
      <c r="K29" s="20" t="s">
        <v>58</v>
      </c>
      <c r="L29" s="24">
        <v>0</v>
      </c>
      <c r="M29" s="12" t="s">
        <v>113</v>
      </c>
      <c r="N29" s="20" t="s">
        <v>114</v>
      </c>
      <c r="O29" s="25" t="s">
        <v>27</v>
      </c>
      <c r="P29" s="26" t="s">
        <v>115</v>
      </c>
    </row>
    <row r="30" spans="1:16">
      <c r="A30" s="27" t="s">
        <v>116</v>
      </c>
      <c r="B30" s="28" t="s">
        <v>117</v>
      </c>
      <c r="C30" s="29" t="s">
        <v>18</v>
      </c>
      <c r="D30" s="30" t="s">
        <v>109</v>
      </c>
      <c r="E30" s="30" t="s">
        <v>68</v>
      </c>
      <c r="F30" s="30" t="s">
        <v>110</v>
      </c>
      <c r="G30" s="30" t="s">
        <v>22</v>
      </c>
      <c r="H30" s="21" t="s">
        <v>111</v>
      </c>
      <c r="I30" s="31" t="s">
        <v>112</v>
      </c>
      <c r="J30" s="32">
        <v>3.0000000000000001E-3</v>
      </c>
      <c r="K30" s="30" t="s">
        <v>58</v>
      </c>
      <c r="L30" s="33">
        <v>0</v>
      </c>
      <c r="M30" s="12" t="s">
        <v>118</v>
      </c>
      <c r="N30" s="30" t="s">
        <v>114</v>
      </c>
      <c r="O30" s="34" t="s">
        <v>27</v>
      </c>
      <c r="P30" s="35" t="s">
        <v>115</v>
      </c>
    </row>
    <row r="31" spans="1:16">
      <c r="A31" s="3" t="s">
        <v>119</v>
      </c>
      <c r="B31" s="4" t="s">
        <v>120</v>
      </c>
      <c r="C31" s="5" t="s">
        <v>18</v>
      </c>
      <c r="D31" s="6" t="s">
        <v>19</v>
      </c>
      <c r="E31" s="6" t="s">
        <v>20</v>
      </c>
      <c r="F31" s="7" t="s">
        <v>21</v>
      </c>
      <c r="G31" s="6" t="s">
        <v>22</v>
      </c>
      <c r="H31" s="8" t="s">
        <v>111</v>
      </c>
      <c r="I31" s="9" t="s">
        <v>121</v>
      </c>
      <c r="J31" s="10">
        <v>1.2E-2</v>
      </c>
      <c r="K31" s="6" t="s">
        <v>58</v>
      </c>
      <c r="L31" s="11">
        <v>0</v>
      </c>
      <c r="M31" s="12"/>
      <c r="N31" s="12"/>
      <c r="O31" s="7" t="s">
        <v>27</v>
      </c>
      <c r="P31" s="13"/>
    </row>
    <row r="32" spans="1:16">
      <c r="A32" s="3" t="s">
        <v>122</v>
      </c>
      <c r="B32" s="4" t="s">
        <v>55</v>
      </c>
      <c r="C32" s="5" t="s">
        <v>18</v>
      </c>
      <c r="D32" s="6" t="s">
        <v>19</v>
      </c>
      <c r="E32" s="6" t="s">
        <v>77</v>
      </c>
      <c r="F32" s="7" t="s">
        <v>123</v>
      </c>
      <c r="G32" s="6" t="s">
        <v>22</v>
      </c>
      <c r="H32" s="8" t="s">
        <v>111</v>
      </c>
      <c r="I32" s="9" t="s">
        <v>100</v>
      </c>
      <c r="J32" s="10">
        <v>0.01</v>
      </c>
      <c r="K32" s="6" t="s">
        <v>58</v>
      </c>
      <c r="L32" s="11">
        <v>0</v>
      </c>
      <c r="M32" s="12"/>
      <c r="N32" s="12"/>
      <c r="O32" s="7" t="s">
        <v>27</v>
      </c>
      <c r="P32" s="13"/>
    </row>
    <row r="33" spans="1:16">
      <c r="A33" s="3" t="s">
        <v>124</v>
      </c>
      <c r="B33" s="4" t="s">
        <v>125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111</v>
      </c>
      <c r="I33" s="9" t="s">
        <v>121</v>
      </c>
      <c r="J33" s="10">
        <v>1.2E-2</v>
      </c>
      <c r="K33" s="6" t="s">
        <v>58</v>
      </c>
      <c r="L33" s="11">
        <v>0</v>
      </c>
      <c r="M33" s="12"/>
      <c r="N33" s="12"/>
      <c r="O33" s="7"/>
      <c r="P33" s="13"/>
    </row>
    <row r="34" spans="1:16">
      <c r="A34" s="3" t="s">
        <v>126</v>
      </c>
      <c r="B34" s="4" t="s">
        <v>127</v>
      </c>
      <c r="C34" s="5" t="s">
        <v>67</v>
      </c>
      <c r="D34" s="6" t="s">
        <v>76</v>
      </c>
      <c r="E34" s="6" t="s">
        <v>77</v>
      </c>
      <c r="F34" s="7" t="s">
        <v>78</v>
      </c>
      <c r="G34" s="6" t="s">
        <v>22</v>
      </c>
      <c r="H34" s="8" t="s">
        <v>111</v>
      </c>
      <c r="I34" s="9" t="s">
        <v>57</v>
      </c>
      <c r="J34" s="10">
        <v>1.2E-2</v>
      </c>
      <c r="K34" s="6" t="s">
        <v>58</v>
      </c>
      <c r="L34" s="11">
        <v>0</v>
      </c>
      <c r="M34" s="12" t="s">
        <v>128</v>
      </c>
      <c r="N34" s="12" t="s">
        <v>77</v>
      </c>
      <c r="O34" s="7" t="s">
        <v>27</v>
      </c>
      <c r="P34" s="13"/>
    </row>
    <row r="35" spans="1:16">
      <c r="A35" s="3" t="s">
        <v>129</v>
      </c>
      <c r="B35" s="4" t="s">
        <v>130</v>
      </c>
      <c r="C35" s="5" t="s">
        <v>18</v>
      </c>
      <c r="D35" s="6" t="s">
        <v>90</v>
      </c>
      <c r="E35" s="6" t="s">
        <v>20</v>
      </c>
      <c r="F35" s="7" t="s">
        <v>91</v>
      </c>
      <c r="G35" s="6" t="s">
        <v>22</v>
      </c>
      <c r="H35" s="8" t="s">
        <v>111</v>
      </c>
      <c r="I35" s="9" t="s">
        <v>57</v>
      </c>
      <c r="J35" s="10">
        <v>1.2E-2</v>
      </c>
      <c r="K35" s="6" t="s">
        <v>58</v>
      </c>
      <c r="L35" s="11">
        <v>0</v>
      </c>
      <c r="M35" s="12" t="s">
        <v>131</v>
      </c>
      <c r="N35" s="12" t="s">
        <v>73</v>
      </c>
      <c r="O35" s="7" t="s">
        <v>27</v>
      </c>
      <c r="P35" s="13"/>
    </row>
    <row r="36" spans="1:16">
      <c r="A36" s="3" t="s">
        <v>132</v>
      </c>
      <c r="B36" s="4" t="s">
        <v>133</v>
      </c>
      <c r="C36" s="5" t="s">
        <v>18</v>
      </c>
      <c r="D36" s="6" t="s">
        <v>90</v>
      </c>
      <c r="E36" s="6" t="s">
        <v>20</v>
      </c>
      <c r="F36" s="7" t="s">
        <v>91</v>
      </c>
      <c r="G36" s="6" t="s">
        <v>22</v>
      </c>
      <c r="H36" s="8" t="s">
        <v>111</v>
      </c>
      <c r="I36" s="9" t="s">
        <v>57</v>
      </c>
      <c r="J36" s="10">
        <v>1.2E-2</v>
      </c>
      <c r="K36" s="6" t="s">
        <v>58</v>
      </c>
      <c r="L36" s="11">
        <v>0</v>
      </c>
      <c r="M36" s="12" t="s">
        <v>134</v>
      </c>
      <c r="N36" s="12" t="s">
        <v>135</v>
      </c>
      <c r="O36" s="7" t="s">
        <v>27</v>
      </c>
      <c r="P36" s="13"/>
    </row>
    <row r="37" spans="1:16">
      <c r="A37" s="3" t="s">
        <v>136</v>
      </c>
      <c r="B37" s="4" t="s">
        <v>137</v>
      </c>
      <c r="C37" s="5" t="s">
        <v>67</v>
      </c>
      <c r="D37" s="6" t="s">
        <v>76</v>
      </c>
      <c r="E37" s="6" t="s">
        <v>77</v>
      </c>
      <c r="F37" s="7" t="s">
        <v>78</v>
      </c>
      <c r="G37" s="6" t="s">
        <v>22</v>
      </c>
      <c r="H37" s="8" t="s">
        <v>111</v>
      </c>
      <c r="I37" s="9" t="s">
        <v>57</v>
      </c>
      <c r="J37" s="10">
        <v>1.2E-2</v>
      </c>
      <c r="K37" s="6" t="s">
        <v>58</v>
      </c>
      <c r="L37" s="11">
        <v>0</v>
      </c>
      <c r="M37" s="12" t="s">
        <v>138</v>
      </c>
      <c r="N37" s="12" t="s">
        <v>77</v>
      </c>
      <c r="O37" s="7" t="s">
        <v>27</v>
      </c>
      <c r="P37" s="13"/>
    </row>
    <row r="38" spans="1:16">
      <c r="A38" s="3" t="s">
        <v>139</v>
      </c>
      <c r="B38" s="4" t="s">
        <v>55</v>
      </c>
      <c r="C38" s="5" t="s">
        <v>67</v>
      </c>
      <c r="D38" s="6" t="s">
        <v>76</v>
      </c>
      <c r="E38" s="6" t="s">
        <v>77</v>
      </c>
      <c r="F38" s="7" t="s">
        <v>78</v>
      </c>
      <c r="G38" s="6" t="s">
        <v>22</v>
      </c>
      <c r="H38" s="8" t="s">
        <v>111</v>
      </c>
      <c r="I38" s="9" t="s">
        <v>140</v>
      </c>
      <c r="J38" s="10">
        <v>1.2E-2</v>
      </c>
      <c r="K38" s="6" t="s">
        <v>58</v>
      </c>
      <c r="L38" s="11">
        <v>0</v>
      </c>
      <c r="M38" s="12" t="s">
        <v>141</v>
      </c>
      <c r="N38" s="12" t="s">
        <v>77</v>
      </c>
      <c r="O38" s="7" t="s">
        <v>27</v>
      </c>
      <c r="P38" s="13"/>
    </row>
  </sheetData>
  <customSheetViews>
    <customSheetView guid="{E76DEF57-6ABC-4F6D-9A87-A47911441966}" filter="1" showAutoFilter="1">
      <pageMargins left="0.511811024" right="0.511811024" top="0.78740157499999996" bottom="0.78740157499999996" header="0.31496062000000002" footer="0.31496062000000002"/>
      <autoFilter ref="A1:P1" xr:uid="{0D3219CA-FA13-4FA4-9F8A-87F61491A858}"/>
    </customSheetView>
    <customSheetView guid="{33BE4860-8565-4F00-9F3D-C9648563ABC4}" filter="1" showAutoFilter="1">
      <pageMargins left="0.511811024" right="0.511811024" top="0.78740157499999996" bottom="0.78740157499999996" header="0.31496062000000002" footer="0.31496062000000002"/>
      <autoFilter ref="A1:I1" xr:uid="{9EE3C2B9-3C86-489C-B1C1-FA0E62A070D8}"/>
    </customSheetView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A1:P1" xr:uid="{28ED3203-522B-4FA4-B5A7-FA1BE580C792}"/>
    </customSheetView>
    <customSheetView guid="{CCFAE9CA-A6E0-45B0-B850-C39E24F7487D}" filter="1" showAutoFilter="1">
      <pageMargins left="0.511811024" right="0.511811024" top="0.78740157499999996" bottom="0.78740157499999996" header="0.31496062000000002" footer="0.31496062000000002"/>
      <autoFilter ref="A1:P1" xr:uid="{A881D5E6-F042-4894-9174-124D4BBF37B9}"/>
    </customSheetView>
    <customSheetView guid="{8F7C2F0B-35EE-4CF7-BDEA-193AE4DB0544}" filter="1" showAutoFilter="1">
      <pageMargins left="0.511811024" right="0.511811024" top="0.78740157499999996" bottom="0.78740157499999996" header="0.31496062000000002" footer="0.31496062000000002"/>
      <autoFilter ref="C1" xr:uid="{AA452292-1867-4A62-BF0E-46BF55346FB2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8">
    <cfRule type="notContainsBlanks" dxfId="274" priority="1">
      <formula>LEN(TRIM(O2))&gt;0</formula>
    </cfRule>
  </conditionalFormatting>
  <dataValidations count="5">
    <dataValidation type="list" allowBlank="1" showErrorMessage="1" sqref="O2:O38" xr:uid="{00000000-0002-0000-0000-000000000000}">
      <formula1>"Conservador,Moderado,Arrojado"</formula1>
    </dataValidation>
    <dataValidation type="list" allowBlank="1" showErrorMessage="1" sqref="G2:G38" xr:uid="{00000000-0002-0000-0000-000001000000}">
      <formula1>"PIPE,EMAIL"</formula1>
    </dataValidation>
    <dataValidation type="list" allowBlank="1" showErrorMessage="1" sqref="D2:D38" xr:uid="{00000000-0002-0000-0000-000002000000}">
      <formula1>"Bluemetrix,Bluemetrix (MI),VcInvest,Voga,Altum,Poupinvista,Solution For Life"</formula1>
    </dataValidation>
    <dataValidation type="list" allowBlank="1" showErrorMessage="1" sqref="H2:H3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142</v>
      </c>
      <c r="B1" s="667"/>
      <c r="C1" s="667"/>
      <c r="D1" s="667"/>
      <c r="E1" s="667"/>
      <c r="F1" s="667"/>
      <c r="G1" s="37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7" t="s">
        <v>143</v>
      </c>
      <c r="R1" s="39" t="s">
        <v>142</v>
      </c>
      <c r="S1" s="40" t="s">
        <v>145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146</v>
      </c>
      <c r="AD1" s="41" t="s">
        <v>146</v>
      </c>
      <c r="AE1" s="41" t="s">
        <v>146</v>
      </c>
      <c r="AF1" s="41" t="s">
        <v>146</v>
      </c>
      <c r="AG1" s="41" t="s">
        <v>146</v>
      </c>
      <c r="AH1" s="41" t="s">
        <v>146</v>
      </c>
      <c r="AI1" s="41" t="s">
        <v>146</v>
      </c>
      <c r="AJ1" s="41" t="s">
        <v>146</v>
      </c>
      <c r="AK1" s="41" t="s">
        <v>146</v>
      </c>
      <c r="AL1" s="41" t="s">
        <v>146</v>
      </c>
      <c r="AM1" s="41" t="s">
        <v>146</v>
      </c>
      <c r="AN1" s="41" t="s">
        <v>146</v>
      </c>
      <c r="AO1" s="41" t="s">
        <v>146</v>
      </c>
      <c r="AP1" s="41" t="s">
        <v>146</v>
      </c>
      <c r="AQ1" s="41" t="s">
        <v>146</v>
      </c>
      <c r="AR1" s="41" t="s">
        <v>146</v>
      </c>
      <c r="AS1" s="41" t="s">
        <v>146</v>
      </c>
      <c r="AT1" s="41" t="s">
        <v>146</v>
      </c>
      <c r="AU1" s="41" t="s">
        <v>146</v>
      </c>
      <c r="AV1" s="41" t="s">
        <v>146</v>
      </c>
      <c r="AW1" s="41" t="s">
        <v>146</v>
      </c>
      <c r="AX1" s="41" t="s">
        <v>146</v>
      </c>
      <c r="AY1" s="41" t="s">
        <v>146</v>
      </c>
      <c r="AZ1" s="41" t="s">
        <v>146</v>
      </c>
      <c r="BA1" s="41" t="s">
        <v>146</v>
      </c>
      <c r="BB1" s="41" t="s">
        <v>146</v>
      </c>
      <c r="BC1" s="41" t="s">
        <v>146</v>
      </c>
    </row>
    <row r="2" spans="1:55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165</v>
      </c>
      <c r="AD2" s="42" t="s">
        <v>166</v>
      </c>
      <c r="AE2" s="42" t="s">
        <v>167</v>
      </c>
      <c r="AF2" s="42" t="s">
        <v>168</v>
      </c>
      <c r="AG2" s="42" t="s">
        <v>169</v>
      </c>
      <c r="AH2" s="42" t="s">
        <v>170</v>
      </c>
      <c r="AI2" s="42" t="s">
        <v>171</v>
      </c>
      <c r="AJ2" s="42" t="s">
        <v>172</v>
      </c>
      <c r="AK2" s="42" t="s">
        <v>173</v>
      </c>
      <c r="AL2" s="42" t="s">
        <v>174</v>
      </c>
      <c r="AM2" s="42" t="s">
        <v>175</v>
      </c>
      <c r="AN2" s="42" t="s">
        <v>176</v>
      </c>
      <c r="AO2" s="42" t="s">
        <v>177</v>
      </c>
      <c r="AP2" s="42" t="s">
        <v>178</v>
      </c>
      <c r="AQ2" s="42" t="s">
        <v>179</v>
      </c>
      <c r="AR2" s="42" t="s">
        <v>180</v>
      </c>
      <c r="AS2" s="42" t="s">
        <v>181</v>
      </c>
      <c r="AT2" s="42" t="s">
        <v>182</v>
      </c>
      <c r="AU2" s="42" t="s">
        <v>183</v>
      </c>
      <c r="AV2" s="42" t="s">
        <v>184</v>
      </c>
      <c r="AW2" s="42" t="s">
        <v>185</v>
      </c>
      <c r="AX2" s="42" t="s">
        <v>186</v>
      </c>
      <c r="AY2" s="42" t="s">
        <v>187</v>
      </c>
      <c r="AZ2" s="42" t="s">
        <v>188</v>
      </c>
      <c r="BA2" s="42" t="s">
        <v>189</v>
      </c>
      <c r="BB2" s="42" t="s">
        <v>190</v>
      </c>
      <c r="BC2" s="42" t="s">
        <v>191</v>
      </c>
    </row>
    <row r="3" spans="1:55" ht="15.75" customHeight="1">
      <c r="A3" s="45" t="s">
        <v>18</v>
      </c>
      <c r="B3" s="15" t="s">
        <v>192</v>
      </c>
      <c r="C3" s="4" t="s">
        <v>193</v>
      </c>
      <c r="D3" s="7" t="s">
        <v>109</v>
      </c>
      <c r="E3" s="7" t="s">
        <v>68</v>
      </c>
      <c r="F3" s="7" t="s">
        <v>194</v>
      </c>
      <c r="G3" s="7" t="e">
        <f t="shared" ref="G3:G257" ca="1" si="0">_xludf.IFS($BC$3:$BC$896&lt;=500000,"Breno",$BC$3:$BC$896&lt;=20000000,"Bruno",$BC$3:$BC$896="","")</f>
        <v>#NAME?</v>
      </c>
      <c r="H3" s="46" t="s">
        <v>195</v>
      </c>
      <c r="I3" s="46" t="s">
        <v>58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196</v>
      </c>
      <c r="N3" s="48">
        <v>1.2E-2</v>
      </c>
      <c r="O3" s="7" t="s">
        <v>197</v>
      </c>
      <c r="P3" s="49">
        <v>0.1</v>
      </c>
      <c r="Q3" s="50"/>
      <c r="R3" s="50" t="s">
        <v>198</v>
      </c>
      <c r="S3" s="7" t="s">
        <v>199</v>
      </c>
      <c r="T3" s="7" t="s">
        <v>200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201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202</v>
      </c>
      <c r="C4" s="4" t="s">
        <v>203</v>
      </c>
      <c r="D4" s="7" t="s">
        <v>103</v>
      </c>
      <c r="E4" s="7" t="s">
        <v>77</v>
      </c>
      <c r="F4" s="7" t="s">
        <v>204</v>
      </c>
      <c r="G4" s="7" t="e">
        <f t="shared" ca="1" si="0"/>
        <v>#NAME?</v>
      </c>
      <c r="H4" s="46" t="s">
        <v>205</v>
      </c>
      <c r="I4" s="46" t="s">
        <v>58</v>
      </c>
      <c r="J4" s="7" t="str">
        <f t="shared" si="1"/>
        <v>Sim</v>
      </c>
      <c r="K4" s="47">
        <v>45575</v>
      </c>
      <c r="L4" s="47"/>
      <c r="M4" s="7" t="s">
        <v>57</v>
      </c>
      <c r="N4" s="48">
        <v>1.2E-2</v>
      </c>
      <c r="O4" s="7" t="s">
        <v>58</v>
      </c>
      <c r="P4" s="49">
        <v>0</v>
      </c>
      <c r="Q4" s="50" t="s">
        <v>206</v>
      </c>
      <c r="R4" s="50"/>
      <c r="S4" s="7" t="s">
        <v>199</v>
      </c>
      <c r="T4" s="7" t="s">
        <v>207</v>
      </c>
      <c r="U4" s="7" t="s">
        <v>77</v>
      </c>
      <c r="V4" s="46" t="e">
        <f t="shared" ca="1" si="2"/>
        <v>#NAME?</v>
      </c>
      <c r="W4" s="7"/>
      <c r="X4" s="7" t="s">
        <v>106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208</v>
      </c>
      <c r="C5" s="4" t="s">
        <v>209</v>
      </c>
      <c r="D5" s="7" t="s">
        <v>210</v>
      </c>
      <c r="E5" s="7" t="s">
        <v>68</v>
      </c>
      <c r="F5" s="7" t="s">
        <v>211</v>
      </c>
      <c r="G5" s="7" t="e">
        <f t="shared" ca="1" si="0"/>
        <v>#NAME?</v>
      </c>
      <c r="H5" s="46" t="s">
        <v>205</v>
      </c>
      <c r="I5" s="46" t="s">
        <v>58</v>
      </c>
      <c r="J5" s="7" t="str">
        <f t="shared" si="1"/>
        <v>Não</v>
      </c>
      <c r="K5" s="47">
        <v>45448</v>
      </c>
      <c r="L5" s="7"/>
      <c r="M5" s="7" t="s">
        <v>196</v>
      </c>
      <c r="N5" s="48">
        <v>1.2E-2</v>
      </c>
      <c r="O5" s="7" t="s">
        <v>197</v>
      </c>
      <c r="P5" s="49">
        <v>0.1</v>
      </c>
      <c r="Q5" s="50"/>
      <c r="R5" s="50"/>
      <c r="S5" s="7" t="s">
        <v>199</v>
      </c>
      <c r="T5" s="7" t="s">
        <v>212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201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213</v>
      </c>
      <c r="C6" s="4" t="s">
        <v>214</v>
      </c>
      <c r="D6" s="7" t="s">
        <v>19</v>
      </c>
      <c r="E6" s="7" t="s">
        <v>77</v>
      </c>
      <c r="F6" s="7" t="s">
        <v>215</v>
      </c>
      <c r="G6" s="7" t="e">
        <f t="shared" ca="1" si="0"/>
        <v>#NAME?</v>
      </c>
      <c r="H6" s="46" t="s">
        <v>216</v>
      </c>
      <c r="I6" s="46" t="s">
        <v>217</v>
      </c>
      <c r="J6" s="7" t="str">
        <f t="shared" si="1"/>
        <v>Não</v>
      </c>
      <c r="K6" s="47">
        <v>45036</v>
      </c>
      <c r="L6" s="7"/>
      <c r="M6" s="7" t="s">
        <v>57</v>
      </c>
      <c r="N6" s="48">
        <v>1.2E-2</v>
      </c>
      <c r="O6" s="7" t="s">
        <v>58</v>
      </c>
      <c r="P6" s="49">
        <v>0</v>
      </c>
      <c r="Q6" s="50"/>
      <c r="R6" s="50"/>
      <c r="S6" s="7" t="s">
        <v>199</v>
      </c>
      <c r="T6" s="7" t="s">
        <v>218</v>
      </c>
      <c r="U6" s="7" t="s">
        <v>77</v>
      </c>
      <c r="V6" s="46" t="e">
        <f t="shared" ca="1" si="2"/>
        <v>#NAME?</v>
      </c>
      <c r="W6" s="7"/>
      <c r="X6" s="7"/>
      <c r="Y6" s="51" t="s">
        <v>201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219</v>
      </c>
      <c r="C7" s="4" t="s">
        <v>220</v>
      </c>
      <c r="D7" s="7" t="s">
        <v>19</v>
      </c>
      <c r="E7" s="7" t="s">
        <v>77</v>
      </c>
      <c r="F7" s="7" t="s">
        <v>123</v>
      </c>
      <c r="G7" s="7" t="e">
        <f t="shared" ca="1" si="0"/>
        <v>#NAME?</v>
      </c>
      <c r="H7" s="46" t="s">
        <v>221</v>
      </c>
      <c r="I7" s="46" t="s">
        <v>217</v>
      </c>
      <c r="J7" s="7" t="str">
        <f t="shared" si="1"/>
        <v>Sim</v>
      </c>
      <c r="K7" s="47">
        <v>45474</v>
      </c>
      <c r="L7" s="7"/>
      <c r="M7" s="7" t="s">
        <v>57</v>
      </c>
      <c r="N7" s="48">
        <v>1.2E-2</v>
      </c>
      <c r="O7" s="7" t="s">
        <v>58</v>
      </c>
      <c r="P7" s="49">
        <v>0</v>
      </c>
      <c r="Q7" s="50" t="s">
        <v>222</v>
      </c>
      <c r="R7" s="50"/>
      <c r="S7" s="7" t="s">
        <v>199</v>
      </c>
      <c r="T7" s="7" t="s">
        <v>223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201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224</v>
      </c>
      <c r="C8" s="4" t="s">
        <v>225</v>
      </c>
      <c r="D8" s="7" t="s">
        <v>19</v>
      </c>
      <c r="E8" s="7" t="s">
        <v>68</v>
      </c>
      <c r="F8" s="7" t="s">
        <v>226</v>
      </c>
      <c r="G8" s="7" t="e">
        <f t="shared" ca="1" si="0"/>
        <v>#NAME?</v>
      </c>
      <c r="H8" s="46" t="s">
        <v>205</v>
      </c>
      <c r="I8" s="46" t="s">
        <v>58</v>
      </c>
      <c r="J8" s="7" t="str">
        <f t="shared" si="1"/>
        <v>Não</v>
      </c>
      <c r="K8" s="47">
        <v>45309</v>
      </c>
      <c r="L8" s="7"/>
      <c r="M8" s="7" t="s">
        <v>227</v>
      </c>
      <c r="N8" s="48">
        <v>0</v>
      </c>
      <c r="O8" s="7" t="s">
        <v>58</v>
      </c>
      <c r="P8" s="49">
        <v>0</v>
      </c>
      <c r="Q8" s="50"/>
      <c r="R8" s="50"/>
      <c r="S8" s="7" t="s">
        <v>199</v>
      </c>
      <c r="T8" s="7" t="s">
        <v>228</v>
      </c>
      <c r="U8" s="7" t="s">
        <v>68</v>
      </c>
      <c r="V8" s="46" t="e">
        <f t="shared" ca="1" si="2"/>
        <v>#NAME?</v>
      </c>
      <c r="W8" s="7"/>
      <c r="X8" s="7"/>
      <c r="Y8" s="51" t="s">
        <v>201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229</v>
      </c>
      <c r="C9" s="4" t="s">
        <v>230</v>
      </c>
      <c r="D9" s="7" t="s">
        <v>19</v>
      </c>
      <c r="E9" s="7" t="s">
        <v>77</v>
      </c>
      <c r="F9" s="7" t="s">
        <v>215</v>
      </c>
      <c r="G9" s="7" t="e">
        <f t="shared" ca="1" si="0"/>
        <v>#NAME?</v>
      </c>
      <c r="H9" s="46" t="s">
        <v>205</v>
      </c>
      <c r="I9" s="46" t="s">
        <v>58</v>
      </c>
      <c r="J9" s="7" t="str">
        <f t="shared" si="1"/>
        <v>Não</v>
      </c>
      <c r="K9" s="47">
        <v>44974</v>
      </c>
      <c r="L9" s="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199</v>
      </c>
      <c r="T9" s="7" t="s">
        <v>231</v>
      </c>
      <c r="U9" s="7" t="s">
        <v>77</v>
      </c>
      <c r="V9" s="46" t="e">
        <f t="shared" ca="1" si="2"/>
        <v>#NAME?</v>
      </c>
      <c r="W9" s="7"/>
      <c r="X9" s="7"/>
      <c r="Y9" s="51" t="s">
        <v>201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93</v>
      </c>
      <c r="C10" s="4" t="s">
        <v>232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205</v>
      </c>
      <c r="I10" s="46" t="s">
        <v>58</v>
      </c>
      <c r="J10" s="7" t="str">
        <f t="shared" si="1"/>
        <v>Não</v>
      </c>
      <c r="K10" s="47">
        <v>45450</v>
      </c>
      <c r="L10" s="7"/>
      <c r="M10" s="7" t="s">
        <v>57</v>
      </c>
      <c r="N10" s="48">
        <v>1.2E-2</v>
      </c>
      <c r="O10" s="7" t="s">
        <v>58</v>
      </c>
      <c r="P10" s="49">
        <v>0</v>
      </c>
      <c r="Q10" s="50"/>
      <c r="R10" s="50"/>
      <c r="S10" s="7" t="s">
        <v>199</v>
      </c>
      <c r="T10" s="7" t="s">
        <v>97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201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93</v>
      </c>
      <c r="C11" s="4" t="s">
        <v>233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216</v>
      </c>
      <c r="I11" s="46" t="s">
        <v>217</v>
      </c>
      <c r="J11" s="7" t="s">
        <v>234</v>
      </c>
      <c r="K11" s="47">
        <v>45450</v>
      </c>
      <c r="L11" s="7"/>
      <c r="M11" s="7" t="s">
        <v>235</v>
      </c>
      <c r="N11" s="48">
        <v>2.5000000000000001E-2</v>
      </c>
      <c r="O11" s="7" t="s">
        <v>236</v>
      </c>
      <c r="P11" s="49">
        <v>0.2</v>
      </c>
      <c r="Q11" s="50"/>
      <c r="R11" s="50"/>
      <c r="S11" s="7" t="s">
        <v>199</v>
      </c>
      <c r="T11" s="7" t="s">
        <v>97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201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237</v>
      </c>
      <c r="C12" s="57" t="s">
        <v>238</v>
      </c>
      <c r="D12" s="7" t="s">
        <v>90</v>
      </c>
      <c r="E12" s="7" t="s">
        <v>20</v>
      </c>
      <c r="F12" s="7" t="s">
        <v>239</v>
      </c>
      <c r="G12" s="7" t="e">
        <f t="shared" ca="1" si="0"/>
        <v>#NAME?</v>
      </c>
      <c r="H12" s="46" t="s">
        <v>216</v>
      </c>
      <c r="I12" s="46" t="s">
        <v>240</v>
      </c>
      <c r="J12" s="7" t="s">
        <v>234</v>
      </c>
      <c r="K12" s="47">
        <v>45582</v>
      </c>
      <c r="L12" s="7"/>
      <c r="M12" s="7" t="s">
        <v>196</v>
      </c>
      <c r="N12" s="48">
        <v>1.2E-2</v>
      </c>
      <c r="O12" s="7" t="s">
        <v>197</v>
      </c>
      <c r="P12" s="49">
        <v>0.1</v>
      </c>
      <c r="Q12" s="50" t="s">
        <v>241</v>
      </c>
      <c r="R12" s="50"/>
      <c r="S12" s="7" t="s">
        <v>242</v>
      </c>
      <c r="T12" s="7" t="s">
        <v>243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244</v>
      </c>
      <c r="C13" s="58" t="s">
        <v>245</v>
      </c>
      <c r="D13" s="7" t="s">
        <v>19</v>
      </c>
      <c r="E13" s="7" t="s">
        <v>77</v>
      </c>
      <c r="F13" s="7" t="s">
        <v>215</v>
      </c>
      <c r="G13" s="7" t="e">
        <f t="shared" ca="1" si="0"/>
        <v>#NAME?</v>
      </c>
      <c r="H13" s="46" t="s">
        <v>205</v>
      </c>
      <c r="I13" s="46" t="s">
        <v>58</v>
      </c>
      <c r="J13" s="7" t="str">
        <f t="shared" ref="J13:J37" si="3">IF(Q13=0,"Não","Sim")</f>
        <v>Não</v>
      </c>
      <c r="K13" s="47">
        <v>45357</v>
      </c>
      <c r="L13" s="7"/>
      <c r="M13" s="7" t="s">
        <v>246</v>
      </c>
      <c r="N13" s="48">
        <v>1.2E-2</v>
      </c>
      <c r="O13" s="7" t="s">
        <v>197</v>
      </c>
      <c r="P13" s="49">
        <v>0.1</v>
      </c>
      <c r="Q13" s="50"/>
      <c r="R13" s="50"/>
      <c r="S13" s="7" t="s">
        <v>199</v>
      </c>
      <c r="T13" s="6" t="s">
        <v>247</v>
      </c>
      <c r="U13" s="7" t="s">
        <v>77</v>
      </c>
      <c r="V13" s="46" t="e">
        <f t="shared" ca="1" si="2"/>
        <v>#NAME?</v>
      </c>
      <c r="W13" s="7"/>
      <c r="X13" s="7"/>
      <c r="Y13" s="51" t="s">
        <v>201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248</v>
      </c>
      <c r="C14" s="58" t="s">
        <v>249</v>
      </c>
      <c r="D14" s="7" t="s">
        <v>250</v>
      </c>
      <c r="E14" s="7" t="s">
        <v>68</v>
      </c>
      <c r="F14" s="7" t="s">
        <v>251</v>
      </c>
      <c r="G14" s="7" t="e">
        <f t="shared" ca="1" si="0"/>
        <v>#NAME?</v>
      </c>
      <c r="H14" s="46" t="s">
        <v>205</v>
      </c>
      <c r="I14" s="46" t="s">
        <v>58</v>
      </c>
      <c r="J14" s="7" t="str">
        <f t="shared" si="3"/>
        <v>Não</v>
      </c>
      <c r="K14" s="47">
        <v>45546</v>
      </c>
      <c r="L14" s="7"/>
      <c r="M14" s="7" t="s">
        <v>57</v>
      </c>
      <c r="N14" s="48">
        <v>1.2E-2</v>
      </c>
      <c r="O14" s="7" t="s">
        <v>58</v>
      </c>
      <c r="P14" s="49">
        <v>0</v>
      </c>
      <c r="Q14" s="50"/>
      <c r="R14" s="50"/>
      <c r="S14" s="7" t="s">
        <v>199</v>
      </c>
      <c r="T14" s="6" t="s">
        <v>252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253</v>
      </c>
      <c r="C15" s="4" t="s">
        <v>254</v>
      </c>
      <c r="D15" s="7" t="s">
        <v>19</v>
      </c>
      <c r="E15" s="7" t="s">
        <v>68</v>
      </c>
      <c r="F15" s="7" t="s">
        <v>255</v>
      </c>
      <c r="G15" s="7" t="e">
        <f t="shared" ca="1" si="0"/>
        <v>#NAME?</v>
      </c>
      <c r="H15" s="46" t="s">
        <v>205</v>
      </c>
      <c r="I15" s="46" t="s">
        <v>58</v>
      </c>
      <c r="J15" s="7" t="str">
        <f t="shared" si="3"/>
        <v>Não</v>
      </c>
      <c r="K15" s="47">
        <v>44980</v>
      </c>
      <c r="L15" s="7"/>
      <c r="M15" s="7" t="s">
        <v>256</v>
      </c>
      <c r="N15" s="48">
        <v>1.4999999999999999E-2</v>
      </c>
      <c r="O15" s="7" t="s">
        <v>58</v>
      </c>
      <c r="P15" s="49">
        <v>0</v>
      </c>
      <c r="Q15" s="50"/>
      <c r="R15" s="50"/>
      <c r="S15" s="7" t="s">
        <v>199</v>
      </c>
      <c r="T15" s="7" t="s">
        <v>257</v>
      </c>
      <c r="U15" s="7" t="s">
        <v>68</v>
      </c>
      <c r="V15" s="46" t="e">
        <f t="shared" ca="1" si="2"/>
        <v>#NAME?</v>
      </c>
      <c r="W15" s="7"/>
      <c r="X15" s="7"/>
      <c r="Y15" s="51" t="s">
        <v>201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258</v>
      </c>
      <c r="C16" s="4" t="s">
        <v>259</v>
      </c>
      <c r="D16" s="7" t="s">
        <v>109</v>
      </c>
      <c r="E16" s="7" t="s">
        <v>68</v>
      </c>
      <c r="F16" s="7" t="s">
        <v>260</v>
      </c>
      <c r="G16" s="7" t="e">
        <f t="shared" ca="1" si="0"/>
        <v>#NAME?</v>
      </c>
      <c r="H16" s="46" t="s">
        <v>216</v>
      </c>
      <c r="I16" s="46" t="s">
        <v>240</v>
      </c>
      <c r="J16" s="7" t="str">
        <f t="shared" si="3"/>
        <v>Sim</v>
      </c>
      <c r="K16" s="47">
        <v>45279</v>
      </c>
      <c r="L16" s="7"/>
      <c r="M16" s="7" t="s">
        <v>112</v>
      </c>
      <c r="N16" s="48">
        <v>3.0000000000000001E-3</v>
      </c>
      <c r="O16" s="7" t="s">
        <v>58</v>
      </c>
      <c r="P16" s="49">
        <v>0</v>
      </c>
      <c r="Q16" s="50" t="s">
        <v>261</v>
      </c>
      <c r="R16" s="59"/>
      <c r="S16" s="7" t="s">
        <v>199</v>
      </c>
      <c r="T16" s="7" t="s">
        <v>262</v>
      </c>
      <c r="U16" s="7" t="s">
        <v>114</v>
      </c>
      <c r="V16" s="46" t="e">
        <f t="shared" ca="1" si="2"/>
        <v>#NAME?</v>
      </c>
      <c r="W16" s="7"/>
      <c r="X16" s="7"/>
      <c r="Y16" s="51" t="s">
        <v>201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263</v>
      </c>
      <c r="C17" s="4" t="s">
        <v>264</v>
      </c>
      <c r="D17" s="7" t="s">
        <v>19</v>
      </c>
      <c r="E17" s="7" t="s">
        <v>68</v>
      </c>
      <c r="F17" s="7" t="s">
        <v>265</v>
      </c>
      <c r="G17" s="7" t="e">
        <f t="shared" ca="1" si="0"/>
        <v>#NAME?</v>
      </c>
      <c r="H17" s="46" t="s">
        <v>216</v>
      </c>
      <c r="I17" s="46" t="s">
        <v>266</v>
      </c>
      <c r="J17" s="7" t="str">
        <f t="shared" si="3"/>
        <v>Não</v>
      </c>
      <c r="K17" s="47">
        <v>45036</v>
      </c>
      <c r="L17" s="7"/>
      <c r="M17" s="7" t="s">
        <v>57</v>
      </c>
      <c r="N17" s="48">
        <v>1.2E-2</v>
      </c>
      <c r="O17" s="7" t="s">
        <v>58</v>
      </c>
      <c r="P17" s="49">
        <v>0</v>
      </c>
      <c r="Q17" s="50"/>
      <c r="R17" s="50"/>
      <c r="S17" s="7" t="s">
        <v>199</v>
      </c>
      <c r="T17" s="7" t="s">
        <v>267</v>
      </c>
      <c r="U17" s="7" t="s">
        <v>68</v>
      </c>
      <c r="V17" s="46" t="e">
        <f t="shared" ca="1" si="2"/>
        <v>#NAME?</v>
      </c>
      <c r="W17" s="7"/>
      <c r="X17" s="7"/>
      <c r="Y17" s="51" t="s">
        <v>201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268</v>
      </c>
      <c r="C18" s="4" t="s">
        <v>269</v>
      </c>
      <c r="D18" s="7" t="s">
        <v>19</v>
      </c>
      <c r="E18" s="7" t="s">
        <v>20</v>
      </c>
      <c r="F18" s="7" t="s">
        <v>270</v>
      </c>
      <c r="G18" s="7" t="e">
        <f t="shared" ca="1" si="0"/>
        <v>#NAME?</v>
      </c>
      <c r="H18" s="46" t="s">
        <v>216</v>
      </c>
      <c r="I18" s="46" t="s">
        <v>240</v>
      </c>
      <c r="J18" s="7" t="str">
        <f t="shared" si="3"/>
        <v>Não</v>
      </c>
      <c r="K18" s="47">
        <v>45544</v>
      </c>
      <c r="L18" s="7"/>
      <c r="M18" s="7" t="s">
        <v>112</v>
      </c>
      <c r="N18" s="48">
        <v>0</v>
      </c>
      <c r="O18" s="7" t="s">
        <v>58</v>
      </c>
      <c r="P18" s="49">
        <v>0</v>
      </c>
      <c r="Q18" s="50"/>
      <c r="R18" s="50" t="s">
        <v>271</v>
      </c>
      <c r="S18" s="7" t="s">
        <v>199</v>
      </c>
      <c r="T18" s="7" t="s">
        <v>272</v>
      </c>
      <c r="U18" s="7" t="s">
        <v>273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274</v>
      </c>
      <c r="C19" s="4" t="s">
        <v>275</v>
      </c>
      <c r="D19" s="7" t="s">
        <v>19</v>
      </c>
      <c r="E19" s="7" t="s">
        <v>68</v>
      </c>
      <c r="F19" s="7" t="s">
        <v>265</v>
      </c>
      <c r="G19" s="7" t="e">
        <f t="shared" ca="1" si="0"/>
        <v>#NAME?</v>
      </c>
      <c r="H19" s="46" t="s">
        <v>205</v>
      </c>
      <c r="I19" s="46" t="s">
        <v>58</v>
      </c>
      <c r="J19" s="7" t="str">
        <f t="shared" si="3"/>
        <v>Não</v>
      </c>
      <c r="K19" s="47">
        <v>45106</v>
      </c>
      <c r="L19" s="7"/>
      <c r="M19" s="7" t="s">
        <v>57</v>
      </c>
      <c r="N19" s="48">
        <v>1.2E-2</v>
      </c>
      <c r="O19" s="7" t="s">
        <v>58</v>
      </c>
      <c r="P19" s="49">
        <v>0</v>
      </c>
      <c r="Q19" s="50"/>
      <c r="R19" s="50"/>
      <c r="S19" s="7" t="s">
        <v>199</v>
      </c>
      <c r="T19" s="7" t="s">
        <v>276</v>
      </c>
      <c r="U19" s="7" t="s">
        <v>68</v>
      </c>
      <c r="V19" s="46" t="e">
        <f t="shared" ca="1" si="2"/>
        <v>#NAME?</v>
      </c>
      <c r="W19" s="7"/>
      <c r="X19" s="7"/>
      <c r="Y19" s="51" t="s">
        <v>201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277</v>
      </c>
      <c r="C20" s="4" t="s">
        <v>278</v>
      </c>
      <c r="D20" s="7" t="s">
        <v>19</v>
      </c>
      <c r="E20" s="7" t="s">
        <v>68</v>
      </c>
      <c r="F20" s="7" t="s">
        <v>265</v>
      </c>
      <c r="G20" s="7" t="e">
        <f t="shared" ca="1" si="0"/>
        <v>#NAME?</v>
      </c>
      <c r="H20" s="46" t="s">
        <v>216</v>
      </c>
      <c r="I20" s="46" t="s">
        <v>279</v>
      </c>
      <c r="J20" s="7" t="str">
        <f t="shared" si="3"/>
        <v>Não</v>
      </c>
      <c r="K20" s="47">
        <v>45356</v>
      </c>
      <c r="L20" s="7"/>
      <c r="M20" s="7" t="s">
        <v>196</v>
      </c>
      <c r="N20" s="48">
        <v>0.01</v>
      </c>
      <c r="O20" s="7" t="s">
        <v>197</v>
      </c>
      <c r="P20" s="49">
        <v>0.1</v>
      </c>
      <c r="Q20" s="50"/>
      <c r="R20" s="50"/>
      <c r="S20" s="7" t="s">
        <v>199</v>
      </c>
      <c r="T20" s="7" t="s">
        <v>276</v>
      </c>
      <c r="U20" s="7" t="s">
        <v>68</v>
      </c>
      <c r="V20" s="46" t="e">
        <f t="shared" ca="1" si="2"/>
        <v>#NAME?</v>
      </c>
      <c r="W20" s="7"/>
      <c r="X20" s="7"/>
      <c r="Y20" s="51" t="s">
        <v>201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280</v>
      </c>
      <c r="C21" s="4" t="s">
        <v>281</v>
      </c>
      <c r="D21" s="7" t="s">
        <v>109</v>
      </c>
      <c r="E21" s="7" t="s">
        <v>68</v>
      </c>
      <c r="F21" s="7" t="s">
        <v>194</v>
      </c>
      <c r="G21" s="7" t="e">
        <f t="shared" ca="1" si="0"/>
        <v>#NAME?</v>
      </c>
      <c r="H21" s="46" t="s">
        <v>195</v>
      </c>
      <c r="I21" s="46" t="s">
        <v>58</v>
      </c>
      <c r="J21" s="7" t="str">
        <f t="shared" si="3"/>
        <v>Não</v>
      </c>
      <c r="K21" s="47">
        <v>45148</v>
      </c>
      <c r="L21" s="47">
        <v>45513</v>
      </c>
      <c r="M21" s="7" t="s">
        <v>282</v>
      </c>
      <c r="N21" s="48">
        <v>0.01</v>
      </c>
      <c r="O21" s="7" t="s">
        <v>58</v>
      </c>
      <c r="P21" s="49">
        <v>0</v>
      </c>
      <c r="Q21" s="50"/>
      <c r="R21" s="50"/>
      <c r="S21" s="7" t="s">
        <v>199</v>
      </c>
      <c r="T21" s="7" t="s">
        <v>283</v>
      </c>
      <c r="U21" s="7" t="s">
        <v>68</v>
      </c>
      <c r="V21" s="46" t="e">
        <f t="shared" ca="1" si="2"/>
        <v>#NAME?</v>
      </c>
      <c r="W21" s="7"/>
      <c r="X21" s="7"/>
      <c r="Y21" s="51" t="s">
        <v>201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284</v>
      </c>
      <c r="C22" s="4" t="s">
        <v>285</v>
      </c>
      <c r="D22" s="7" t="s">
        <v>19</v>
      </c>
      <c r="E22" s="7" t="s">
        <v>68</v>
      </c>
      <c r="F22" s="7" t="s">
        <v>255</v>
      </c>
      <c r="G22" s="7" t="e">
        <f t="shared" ca="1" si="0"/>
        <v>#NAME?</v>
      </c>
      <c r="H22" s="46" t="s">
        <v>205</v>
      </c>
      <c r="I22" s="46" t="s">
        <v>58</v>
      </c>
      <c r="J22" s="7" t="str">
        <f t="shared" si="3"/>
        <v>Não</v>
      </c>
      <c r="K22" s="47">
        <v>45488</v>
      </c>
      <c r="L22" s="7"/>
      <c r="M22" s="7" t="s">
        <v>57</v>
      </c>
      <c r="N22" s="48">
        <v>1.2E-2</v>
      </c>
      <c r="O22" s="7" t="s">
        <v>58</v>
      </c>
      <c r="P22" s="49">
        <v>0</v>
      </c>
      <c r="Q22" s="50"/>
      <c r="R22" s="50"/>
      <c r="S22" s="7" t="s">
        <v>199</v>
      </c>
      <c r="T22" s="7" t="s">
        <v>286</v>
      </c>
      <c r="U22" s="7" t="s">
        <v>68</v>
      </c>
      <c r="V22" s="46" t="e">
        <f t="shared" ca="1" si="2"/>
        <v>#NAME?</v>
      </c>
      <c r="W22" s="7"/>
      <c r="X22" s="7" t="s">
        <v>106</v>
      </c>
      <c r="Y22" s="51" t="s">
        <v>201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287</v>
      </c>
      <c r="C23" s="4" t="s">
        <v>288</v>
      </c>
      <c r="D23" s="7" t="s">
        <v>19</v>
      </c>
      <c r="E23" s="7" t="s">
        <v>68</v>
      </c>
      <c r="F23" s="7" t="s">
        <v>289</v>
      </c>
      <c r="G23" s="7" t="e">
        <f t="shared" ca="1" si="0"/>
        <v>#NAME?</v>
      </c>
      <c r="H23" s="46" t="s">
        <v>205</v>
      </c>
      <c r="I23" s="46" t="s">
        <v>58</v>
      </c>
      <c r="J23" s="7" t="str">
        <f t="shared" si="3"/>
        <v>Sim</v>
      </c>
      <c r="K23" s="47">
        <v>45160</v>
      </c>
      <c r="L23" s="7"/>
      <c r="M23" s="7" t="s">
        <v>57</v>
      </c>
      <c r="N23" s="48">
        <v>1.2E-2</v>
      </c>
      <c r="O23" s="7" t="s">
        <v>58</v>
      </c>
      <c r="P23" s="49">
        <v>0</v>
      </c>
      <c r="Q23" s="50" t="s">
        <v>290</v>
      </c>
      <c r="R23" s="50"/>
      <c r="S23" s="7" t="s">
        <v>199</v>
      </c>
      <c r="T23" s="7" t="s">
        <v>291</v>
      </c>
      <c r="U23" s="7" t="s">
        <v>68</v>
      </c>
      <c r="V23" s="46" t="e">
        <f t="shared" ca="1" si="2"/>
        <v>#NAME?</v>
      </c>
      <c r="W23" s="7"/>
      <c r="X23" s="7"/>
      <c r="Y23" s="51" t="s">
        <v>201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292</v>
      </c>
      <c r="C24" s="4" t="s">
        <v>293</v>
      </c>
      <c r="D24" s="7" t="s">
        <v>19</v>
      </c>
      <c r="E24" s="7" t="s">
        <v>68</v>
      </c>
      <c r="F24" s="7" t="s">
        <v>255</v>
      </c>
      <c r="G24" s="7" t="e">
        <f t="shared" ca="1" si="0"/>
        <v>#NAME?</v>
      </c>
      <c r="H24" s="46" t="s">
        <v>205</v>
      </c>
      <c r="I24" s="46" t="s">
        <v>58</v>
      </c>
      <c r="J24" s="7" t="str">
        <f t="shared" si="3"/>
        <v>Sim</v>
      </c>
      <c r="K24" s="47">
        <v>45565</v>
      </c>
      <c r="L24" s="7"/>
      <c r="M24" s="7" t="s">
        <v>57</v>
      </c>
      <c r="N24" s="48">
        <v>1.2E-2</v>
      </c>
      <c r="O24" s="7" t="s">
        <v>58</v>
      </c>
      <c r="P24" s="49">
        <v>0</v>
      </c>
      <c r="Q24" s="50" t="s">
        <v>294</v>
      </c>
      <c r="R24" s="50"/>
      <c r="S24" s="7" t="s">
        <v>199</v>
      </c>
      <c r="T24" s="7" t="s">
        <v>295</v>
      </c>
      <c r="U24" s="7" t="s">
        <v>68</v>
      </c>
      <c r="V24" s="46" t="e">
        <f t="shared" ca="1" si="2"/>
        <v>#NAME?</v>
      </c>
      <c r="W24" s="7"/>
      <c r="X24" s="7" t="s">
        <v>106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296</v>
      </c>
      <c r="C25" s="4" t="s">
        <v>297</v>
      </c>
      <c r="D25" s="7" t="s">
        <v>210</v>
      </c>
      <c r="E25" s="7" t="s">
        <v>68</v>
      </c>
      <c r="F25" s="7" t="s">
        <v>298</v>
      </c>
      <c r="G25" s="7" t="e">
        <f t="shared" ca="1" si="0"/>
        <v>#NAME?</v>
      </c>
      <c r="H25" s="46" t="s">
        <v>205</v>
      </c>
      <c r="I25" s="46" t="s">
        <v>58</v>
      </c>
      <c r="J25" s="7" t="str">
        <f t="shared" si="3"/>
        <v>Não</v>
      </c>
      <c r="K25" s="47">
        <v>44958</v>
      </c>
      <c r="L25" s="7"/>
      <c r="M25" s="7" t="s">
        <v>57</v>
      </c>
      <c r="N25" s="48">
        <v>1.2E-2</v>
      </c>
      <c r="O25" s="7" t="s">
        <v>58</v>
      </c>
      <c r="P25" s="49">
        <v>0</v>
      </c>
      <c r="Q25" s="50"/>
      <c r="R25" s="50"/>
      <c r="S25" s="7" t="s">
        <v>199</v>
      </c>
      <c r="T25" s="7" t="s">
        <v>299</v>
      </c>
      <c r="U25" s="7" t="s">
        <v>68</v>
      </c>
      <c r="V25" s="46" t="e">
        <f t="shared" ca="1" si="2"/>
        <v>#NAME?</v>
      </c>
      <c r="W25" s="7"/>
      <c r="X25" s="7"/>
      <c r="Y25" s="51" t="s">
        <v>201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300</v>
      </c>
      <c r="C26" s="4" t="s">
        <v>301</v>
      </c>
      <c r="D26" s="7" t="s">
        <v>19</v>
      </c>
      <c r="E26" s="7" t="s">
        <v>20</v>
      </c>
      <c r="F26" s="7" t="s">
        <v>270</v>
      </c>
      <c r="G26" s="7" t="e">
        <f t="shared" ca="1" si="0"/>
        <v>#NAME?</v>
      </c>
      <c r="H26" s="46" t="s">
        <v>216</v>
      </c>
      <c r="I26" s="46" t="s">
        <v>266</v>
      </c>
      <c r="J26" s="7" t="str">
        <f t="shared" si="3"/>
        <v>Não</v>
      </c>
      <c r="K26" s="47">
        <v>45166</v>
      </c>
      <c r="L26" s="47"/>
      <c r="M26" s="7" t="s">
        <v>256</v>
      </c>
      <c r="N26" s="48">
        <v>1.4999999999999999E-2</v>
      </c>
      <c r="O26" s="7" t="s">
        <v>197</v>
      </c>
      <c r="P26" s="49">
        <v>0.1</v>
      </c>
      <c r="Q26" s="50"/>
      <c r="R26" s="50" t="s">
        <v>302</v>
      </c>
      <c r="S26" s="7" t="s">
        <v>199</v>
      </c>
      <c r="T26" s="7" t="s">
        <v>303</v>
      </c>
      <c r="U26" s="7" t="s">
        <v>273</v>
      </c>
      <c r="V26" s="46" t="e">
        <f t="shared" ca="1" si="2"/>
        <v>#NAME?</v>
      </c>
      <c r="W26" s="7"/>
      <c r="X26" s="7"/>
      <c r="Y26" s="51" t="s">
        <v>201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304</v>
      </c>
      <c r="C27" s="61" t="s">
        <v>305</v>
      </c>
      <c r="D27" s="7" t="s">
        <v>210</v>
      </c>
      <c r="E27" s="7" t="s">
        <v>68</v>
      </c>
      <c r="F27" s="7" t="s">
        <v>306</v>
      </c>
      <c r="G27" s="7" t="e">
        <f t="shared" ca="1" si="0"/>
        <v>#NAME?</v>
      </c>
      <c r="H27" s="46" t="s">
        <v>205</v>
      </c>
      <c r="I27" s="46" t="s">
        <v>58</v>
      </c>
      <c r="J27" s="7" t="str">
        <f t="shared" si="3"/>
        <v>Não</v>
      </c>
      <c r="K27" s="47">
        <v>45426</v>
      </c>
      <c r="L27" s="47"/>
      <c r="M27" s="7" t="s">
        <v>57</v>
      </c>
      <c r="N27" s="48">
        <v>1.2E-2</v>
      </c>
      <c r="O27" s="7" t="s">
        <v>58</v>
      </c>
      <c r="P27" s="49">
        <v>0</v>
      </c>
      <c r="Q27" s="50"/>
      <c r="R27" s="50"/>
      <c r="S27" s="7" t="s">
        <v>199</v>
      </c>
      <c r="T27" s="12" t="s">
        <v>307</v>
      </c>
      <c r="U27" s="7" t="s">
        <v>68</v>
      </c>
      <c r="V27" s="46" t="e">
        <f t="shared" ca="1" si="2"/>
        <v>#NAME?</v>
      </c>
      <c r="W27" s="7"/>
      <c r="X27" s="7" t="s">
        <v>106</v>
      </c>
      <c r="Y27" s="51" t="s">
        <v>201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308</v>
      </c>
      <c r="C28" s="63" t="s">
        <v>309</v>
      </c>
      <c r="D28" s="7" t="s">
        <v>19</v>
      </c>
      <c r="E28" s="7" t="s">
        <v>68</v>
      </c>
      <c r="F28" s="7" t="s">
        <v>265</v>
      </c>
      <c r="G28" s="7" t="e">
        <f t="shared" ca="1" si="0"/>
        <v>#NAME?</v>
      </c>
      <c r="H28" s="46" t="s">
        <v>195</v>
      </c>
      <c r="I28" s="46" t="s">
        <v>58</v>
      </c>
      <c r="J28" s="7" t="str">
        <f t="shared" si="3"/>
        <v>Não</v>
      </c>
      <c r="K28" s="47">
        <v>45201</v>
      </c>
      <c r="L28" s="47">
        <v>45414</v>
      </c>
      <c r="M28" s="7" t="s">
        <v>57</v>
      </c>
      <c r="N28" s="48">
        <v>0.01</v>
      </c>
      <c r="O28" s="7" t="s">
        <v>58</v>
      </c>
      <c r="P28" s="49">
        <v>0</v>
      </c>
      <c r="Q28" s="50"/>
      <c r="R28" s="45" t="s">
        <v>310</v>
      </c>
      <c r="S28" s="7" t="s">
        <v>199</v>
      </c>
      <c r="T28" s="7" t="s">
        <v>311</v>
      </c>
      <c r="U28" s="7" t="s">
        <v>68</v>
      </c>
      <c r="V28" s="46" t="e">
        <f t="shared" ca="1" si="2"/>
        <v>#NAME?</v>
      </c>
      <c r="W28" s="7"/>
      <c r="X28" s="7"/>
      <c r="Y28" s="51" t="s">
        <v>312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308</v>
      </c>
      <c r="C29" s="63" t="s">
        <v>313</v>
      </c>
      <c r="D29" s="7" t="s">
        <v>19</v>
      </c>
      <c r="E29" s="7" t="s">
        <v>68</v>
      </c>
      <c r="F29" s="7" t="s">
        <v>265</v>
      </c>
      <c r="G29" s="7" t="e">
        <f t="shared" ca="1" si="0"/>
        <v>#NAME?</v>
      </c>
      <c r="H29" s="46" t="s">
        <v>195</v>
      </c>
      <c r="I29" s="46" t="s">
        <v>58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236</v>
      </c>
      <c r="P29" s="49">
        <v>0.2</v>
      </c>
      <c r="Q29" s="50"/>
      <c r="R29" s="45" t="s">
        <v>314</v>
      </c>
      <c r="S29" s="7" t="s">
        <v>199</v>
      </c>
      <c r="T29" s="7" t="s">
        <v>311</v>
      </c>
      <c r="U29" s="7" t="s">
        <v>68</v>
      </c>
      <c r="V29" s="46" t="e">
        <f t="shared" ca="1" si="2"/>
        <v>#NAME?</v>
      </c>
      <c r="W29" s="7"/>
      <c r="X29" s="7"/>
      <c r="Y29" s="51" t="s">
        <v>312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308</v>
      </c>
      <c r="C30" s="64" t="s">
        <v>315</v>
      </c>
      <c r="D30" s="7" t="s">
        <v>19</v>
      </c>
      <c r="E30" s="7" t="s">
        <v>68</v>
      </c>
      <c r="F30" s="7" t="s">
        <v>265</v>
      </c>
      <c r="G30" s="7" t="e">
        <f t="shared" ca="1" si="0"/>
        <v>#NAME?</v>
      </c>
      <c r="H30" s="46" t="s">
        <v>195</v>
      </c>
      <c r="I30" s="46" t="s">
        <v>58</v>
      </c>
      <c r="J30" s="7" t="str">
        <f t="shared" si="3"/>
        <v>Não</v>
      </c>
      <c r="K30" s="47">
        <v>45202</v>
      </c>
      <c r="L30" s="47">
        <v>45414</v>
      </c>
      <c r="M30" s="7" t="s">
        <v>316</v>
      </c>
      <c r="N30" s="48">
        <v>8.0000000000000002E-3</v>
      </c>
      <c r="O30" s="7" t="s">
        <v>317</v>
      </c>
      <c r="P30" s="49">
        <v>0.1</v>
      </c>
      <c r="Q30" s="50"/>
      <c r="R30" s="65" t="s">
        <v>318</v>
      </c>
      <c r="S30" s="7" t="s">
        <v>199</v>
      </c>
      <c r="T30" s="7" t="s">
        <v>311</v>
      </c>
      <c r="U30" s="7" t="s">
        <v>68</v>
      </c>
      <c r="V30" s="46" t="e">
        <f t="shared" ca="1" si="2"/>
        <v>#NAME?</v>
      </c>
      <c r="W30" s="7"/>
      <c r="X30" s="7"/>
      <c r="Y30" s="51" t="s">
        <v>312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319</v>
      </c>
      <c r="C31" s="14" t="s">
        <v>320</v>
      </c>
      <c r="D31" s="7" t="s">
        <v>19</v>
      </c>
      <c r="E31" s="7" t="s">
        <v>20</v>
      </c>
      <c r="F31" s="7" t="s">
        <v>321</v>
      </c>
      <c r="G31" s="7" t="e">
        <f t="shared" ca="1" si="0"/>
        <v>#NAME?</v>
      </c>
      <c r="H31" s="46" t="s">
        <v>205</v>
      </c>
      <c r="I31" s="46" t="s">
        <v>58</v>
      </c>
      <c r="J31" s="7" t="str">
        <f t="shared" si="3"/>
        <v>Não</v>
      </c>
      <c r="K31" s="47">
        <v>45198</v>
      </c>
      <c r="L31" s="47"/>
      <c r="M31" s="7" t="s">
        <v>256</v>
      </c>
      <c r="N31" s="48">
        <v>1.4999999999999999E-2</v>
      </c>
      <c r="O31" s="7" t="s">
        <v>197</v>
      </c>
      <c r="P31" s="49">
        <v>0.1</v>
      </c>
      <c r="Q31" s="50"/>
      <c r="R31" s="66" t="s">
        <v>322</v>
      </c>
      <c r="S31" s="7" t="s">
        <v>199</v>
      </c>
      <c r="T31" s="7" t="s">
        <v>323</v>
      </c>
      <c r="U31" s="7" t="s">
        <v>273</v>
      </c>
      <c r="V31" s="46" t="e">
        <f t="shared" ca="1" si="2"/>
        <v>#NAME?</v>
      </c>
      <c r="W31" s="7"/>
      <c r="X31" s="7"/>
      <c r="Y31" s="51" t="s">
        <v>201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324</v>
      </c>
      <c r="C32" s="4" t="s">
        <v>325</v>
      </c>
      <c r="D32" s="7" t="s">
        <v>19</v>
      </c>
      <c r="E32" s="7" t="s">
        <v>20</v>
      </c>
      <c r="F32" s="7" t="s">
        <v>321</v>
      </c>
      <c r="G32" s="7" t="e">
        <f t="shared" ca="1" si="0"/>
        <v>#NAME?</v>
      </c>
      <c r="H32" s="46" t="s">
        <v>195</v>
      </c>
      <c r="I32" s="46" t="s">
        <v>58</v>
      </c>
      <c r="J32" s="7" t="str">
        <f t="shared" si="3"/>
        <v>Não</v>
      </c>
      <c r="K32" s="47">
        <v>45131</v>
      </c>
      <c r="L32" s="47">
        <v>45163</v>
      </c>
      <c r="M32" s="7" t="s">
        <v>57</v>
      </c>
      <c r="N32" s="48">
        <v>1.2E-2</v>
      </c>
      <c r="O32" s="7" t="s">
        <v>58</v>
      </c>
      <c r="P32" s="49">
        <v>0</v>
      </c>
      <c r="Q32" s="50"/>
      <c r="R32" s="50"/>
      <c r="S32" s="7" t="s">
        <v>199</v>
      </c>
      <c r="T32" s="7" t="s">
        <v>323</v>
      </c>
      <c r="U32" s="7" t="s">
        <v>273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326</v>
      </c>
      <c r="C33" s="67" t="s">
        <v>327</v>
      </c>
      <c r="D33" s="7" t="s">
        <v>19</v>
      </c>
      <c r="E33" s="7" t="s">
        <v>68</v>
      </c>
      <c r="F33" s="7" t="s">
        <v>328</v>
      </c>
      <c r="G33" s="7" t="e">
        <f t="shared" ca="1" si="0"/>
        <v>#NAME?</v>
      </c>
      <c r="H33" s="46" t="s">
        <v>221</v>
      </c>
      <c r="I33" s="46" t="s">
        <v>58</v>
      </c>
      <c r="J33" s="7" t="str">
        <f t="shared" si="3"/>
        <v>Não</v>
      </c>
      <c r="K33" s="47">
        <v>45639</v>
      </c>
      <c r="L33" s="47"/>
      <c r="M33" s="7" t="s">
        <v>57</v>
      </c>
      <c r="N33" s="48">
        <v>0</v>
      </c>
      <c r="O33" s="7" t="s">
        <v>58</v>
      </c>
      <c r="P33" s="49">
        <v>0</v>
      </c>
      <c r="Q33" s="50"/>
      <c r="R33" s="50"/>
      <c r="S33" s="7" t="s">
        <v>199</v>
      </c>
      <c r="T33" s="7" t="s">
        <v>329</v>
      </c>
      <c r="U33" s="7" t="s">
        <v>68</v>
      </c>
      <c r="V33" s="46" t="e">
        <f t="shared" ca="1" si="2"/>
        <v>#NAME?</v>
      </c>
      <c r="W33" s="7"/>
      <c r="X33" s="7" t="s">
        <v>106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 t="e">
        <f t="array" aca="1" ref="BC33" ca="1">_xludf.XLOOKUP(C33,'PL TOTAL D0'!A:A,'PL TOTAL D0'!C:C,"")</f>
        <v>#NAME?</v>
      </c>
    </row>
    <row r="34" spans="1:55" ht="12.75">
      <c r="A34" s="45" t="s">
        <v>18</v>
      </c>
      <c r="B34" s="60" t="s">
        <v>330</v>
      </c>
      <c r="C34" s="61" t="s">
        <v>331</v>
      </c>
      <c r="D34" s="7" t="s">
        <v>19</v>
      </c>
      <c r="E34" s="7" t="s">
        <v>68</v>
      </c>
      <c r="F34" s="7" t="s">
        <v>332</v>
      </c>
      <c r="G34" s="7" t="e">
        <f t="shared" ca="1" si="0"/>
        <v>#NAME?</v>
      </c>
      <c r="H34" s="46" t="s">
        <v>221</v>
      </c>
      <c r="I34" s="46" t="s">
        <v>279</v>
      </c>
      <c r="J34" s="7" t="str">
        <f t="shared" si="3"/>
        <v>Não</v>
      </c>
      <c r="K34" s="47">
        <v>45421</v>
      </c>
      <c r="L34" s="47"/>
      <c r="M34" s="7" t="s">
        <v>57</v>
      </c>
      <c r="N34" s="48">
        <v>1.2E-2</v>
      </c>
      <c r="O34" s="7" t="s">
        <v>58</v>
      </c>
      <c r="P34" s="49">
        <v>0</v>
      </c>
      <c r="Q34" s="50"/>
      <c r="R34" s="50"/>
      <c r="S34" s="7" t="s">
        <v>199</v>
      </c>
      <c r="T34" s="12" t="s">
        <v>333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201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334</v>
      </c>
      <c r="C35" s="68" t="s">
        <v>335</v>
      </c>
      <c r="D35" s="7" t="s">
        <v>109</v>
      </c>
      <c r="E35" s="7" t="s">
        <v>68</v>
      </c>
      <c r="F35" s="7" t="s">
        <v>336</v>
      </c>
      <c r="G35" s="7" t="e">
        <f t="shared" ca="1" si="0"/>
        <v>#NAME?</v>
      </c>
      <c r="H35" s="46" t="s">
        <v>205</v>
      </c>
      <c r="I35" s="46" t="s">
        <v>58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236</v>
      </c>
      <c r="P35" s="49">
        <v>0.2</v>
      </c>
      <c r="Q35" s="50"/>
      <c r="R35" s="50"/>
      <c r="S35" s="7" t="s">
        <v>199</v>
      </c>
      <c r="T35" s="7" t="s">
        <v>337</v>
      </c>
      <c r="U35" s="7" t="s">
        <v>68</v>
      </c>
      <c r="V35" s="46" t="e">
        <f t="shared" ca="1" si="2"/>
        <v>#NAME?</v>
      </c>
      <c r="W35" s="7"/>
      <c r="X35" s="7"/>
      <c r="Y35" s="51" t="s">
        <v>201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338</v>
      </c>
      <c r="C36" s="4" t="s">
        <v>339</v>
      </c>
      <c r="D36" s="7" t="s">
        <v>19</v>
      </c>
      <c r="E36" s="7" t="s">
        <v>77</v>
      </c>
      <c r="F36" s="7" t="s">
        <v>340</v>
      </c>
      <c r="G36" s="7" t="e">
        <f t="shared" ca="1" si="0"/>
        <v>#NAME?</v>
      </c>
      <c r="H36" s="46" t="s">
        <v>205</v>
      </c>
      <c r="I36" s="46" t="s">
        <v>58</v>
      </c>
      <c r="J36" s="7" t="str">
        <f t="shared" si="3"/>
        <v>Não</v>
      </c>
      <c r="K36" s="47">
        <v>45013</v>
      </c>
      <c r="L36" s="7"/>
      <c r="M36" s="7" t="s">
        <v>57</v>
      </c>
      <c r="N36" s="48">
        <v>1.2E-2</v>
      </c>
      <c r="O36" s="7" t="s">
        <v>58</v>
      </c>
      <c r="P36" s="49">
        <v>0</v>
      </c>
      <c r="Q36" s="50"/>
      <c r="R36" s="50"/>
      <c r="S36" s="7" t="s">
        <v>199</v>
      </c>
      <c r="T36" s="7" t="s">
        <v>341</v>
      </c>
      <c r="U36" s="7" t="s">
        <v>68</v>
      </c>
      <c r="V36" s="46" t="e">
        <f t="shared" ca="1" si="2"/>
        <v>#NAME?</v>
      </c>
      <c r="W36" s="7"/>
      <c r="X36" s="7"/>
      <c r="Y36" s="51" t="s">
        <v>201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342</v>
      </c>
      <c r="C37" s="4" t="s">
        <v>343</v>
      </c>
      <c r="D37" s="7" t="s">
        <v>19</v>
      </c>
      <c r="E37" s="7" t="s">
        <v>68</v>
      </c>
      <c r="F37" s="7" t="s">
        <v>265</v>
      </c>
      <c r="G37" s="7" t="e">
        <f t="shared" ca="1" si="0"/>
        <v>#NAME?</v>
      </c>
      <c r="H37" s="46" t="s">
        <v>216</v>
      </c>
      <c r="I37" s="46" t="s">
        <v>266</v>
      </c>
      <c r="J37" s="7" t="str">
        <f t="shared" si="3"/>
        <v>Não</v>
      </c>
      <c r="K37" s="47">
        <v>45498</v>
      </c>
      <c r="L37" s="7"/>
      <c r="M37" s="7" t="s">
        <v>57</v>
      </c>
      <c r="N37" s="48">
        <v>1.2E-2</v>
      </c>
      <c r="O37" s="7" t="s">
        <v>58</v>
      </c>
      <c r="P37" s="49">
        <v>0</v>
      </c>
      <c r="Q37" s="50"/>
      <c r="R37" s="50"/>
      <c r="S37" s="7" t="s">
        <v>199</v>
      </c>
      <c r="T37" s="7" t="s">
        <v>344</v>
      </c>
      <c r="U37" s="7" t="s">
        <v>68</v>
      </c>
      <c r="V37" s="46" t="e">
        <f t="shared" ca="1" si="2"/>
        <v>#NAME?</v>
      </c>
      <c r="W37" s="7"/>
      <c r="X37" s="7" t="s">
        <v>106</v>
      </c>
      <c r="Y37" s="51" t="s">
        <v>201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345</v>
      </c>
      <c r="C38" s="4" t="s">
        <v>346</v>
      </c>
      <c r="D38" s="7" t="s">
        <v>109</v>
      </c>
      <c r="E38" s="7" t="s">
        <v>68</v>
      </c>
      <c r="F38" s="7" t="s">
        <v>194</v>
      </c>
      <c r="G38" s="7" t="e">
        <f t="shared" ca="1" si="0"/>
        <v>#NAME?</v>
      </c>
      <c r="H38" s="46" t="s">
        <v>195</v>
      </c>
      <c r="I38" s="46" t="s">
        <v>58</v>
      </c>
      <c r="J38" s="7" t="s">
        <v>234</v>
      </c>
      <c r="K38" s="47">
        <v>45355</v>
      </c>
      <c r="L38" s="47">
        <v>45513</v>
      </c>
      <c r="M38" s="7" t="s">
        <v>347</v>
      </c>
      <c r="N38" s="48">
        <v>0.01</v>
      </c>
      <c r="O38" s="7" t="s">
        <v>197</v>
      </c>
      <c r="P38" s="49">
        <v>0.1</v>
      </c>
      <c r="Q38" s="50"/>
      <c r="R38" s="50" t="s">
        <v>348</v>
      </c>
      <c r="S38" s="7" t="s">
        <v>242</v>
      </c>
      <c r="T38" s="7" t="s">
        <v>349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350</v>
      </c>
      <c r="C39" s="4" t="s">
        <v>351</v>
      </c>
      <c r="D39" s="7" t="s">
        <v>109</v>
      </c>
      <c r="E39" s="7" t="s">
        <v>68</v>
      </c>
      <c r="F39" s="7" t="s">
        <v>352</v>
      </c>
      <c r="G39" s="7" t="e">
        <f t="shared" ca="1" si="0"/>
        <v>#NAME?</v>
      </c>
      <c r="H39" s="46" t="s">
        <v>216</v>
      </c>
      <c r="I39" s="46" t="s">
        <v>217</v>
      </c>
      <c r="J39" s="7" t="str">
        <f t="shared" ref="J39:J45" si="4">IF(Q39=0,"Não","Sim")</f>
        <v>Não</v>
      </c>
      <c r="K39" s="47">
        <v>44973</v>
      </c>
      <c r="L39" s="7"/>
      <c r="M39" s="7" t="s">
        <v>256</v>
      </c>
      <c r="N39" s="48">
        <v>0.02</v>
      </c>
      <c r="O39" s="7" t="s">
        <v>197</v>
      </c>
      <c r="P39" s="49">
        <v>0.2</v>
      </c>
      <c r="Q39" s="50"/>
      <c r="R39" s="69"/>
      <c r="S39" s="7" t="s">
        <v>199</v>
      </c>
      <c r="T39" s="7" t="s">
        <v>353</v>
      </c>
      <c r="U39" s="7" t="s">
        <v>68</v>
      </c>
      <c r="V39" s="46" t="e">
        <f t="shared" ca="1" si="2"/>
        <v>#NAME?</v>
      </c>
      <c r="W39" s="7"/>
      <c r="X39" s="7"/>
      <c r="Y39" s="51" t="s">
        <v>201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354</v>
      </c>
      <c r="C40" s="4" t="s">
        <v>355</v>
      </c>
      <c r="D40" s="7" t="s">
        <v>19</v>
      </c>
      <c r="E40" s="7" t="s">
        <v>68</v>
      </c>
      <c r="F40" s="7" t="s">
        <v>255</v>
      </c>
      <c r="G40" s="7" t="e">
        <f t="shared" ca="1" si="0"/>
        <v>#NAME?</v>
      </c>
      <c r="H40" s="46" t="s">
        <v>205</v>
      </c>
      <c r="I40" s="46" t="s">
        <v>58</v>
      </c>
      <c r="J40" s="7" t="str">
        <f t="shared" si="4"/>
        <v>Não</v>
      </c>
      <c r="K40" s="47">
        <v>45301</v>
      </c>
      <c r="L40" s="7"/>
      <c r="M40" s="7" t="s">
        <v>256</v>
      </c>
      <c r="N40" s="48">
        <v>1.4999999999999999E-2</v>
      </c>
      <c r="O40" s="7" t="s">
        <v>58</v>
      </c>
      <c r="P40" s="49">
        <v>0</v>
      </c>
      <c r="Q40" s="50"/>
      <c r="R40" s="66"/>
      <c r="S40" s="7" t="s">
        <v>199</v>
      </c>
      <c r="T40" s="7" t="s">
        <v>356</v>
      </c>
      <c r="U40" s="7" t="s">
        <v>357</v>
      </c>
      <c r="V40" s="46" t="e">
        <f t="shared" ca="1" si="2"/>
        <v>#NAME?</v>
      </c>
      <c r="W40" s="7"/>
      <c r="X40" s="7"/>
      <c r="Y40" s="51" t="s">
        <v>201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5.75" customHeight="1">
      <c r="A41" s="45" t="s">
        <v>18</v>
      </c>
      <c r="B41" s="15" t="s">
        <v>358</v>
      </c>
      <c r="C41" s="4" t="s">
        <v>359</v>
      </c>
      <c r="D41" s="7" t="s">
        <v>103</v>
      </c>
      <c r="E41" s="7" t="s">
        <v>77</v>
      </c>
      <c r="F41" s="7" t="s">
        <v>204</v>
      </c>
      <c r="G41" s="7" t="e">
        <f t="shared" ca="1" si="0"/>
        <v>#NAME?</v>
      </c>
      <c r="H41" s="46" t="s">
        <v>221</v>
      </c>
      <c r="I41" s="46" t="s">
        <v>58</v>
      </c>
      <c r="J41" s="7" t="str">
        <f t="shared" si="4"/>
        <v>Não</v>
      </c>
      <c r="K41" s="47">
        <v>45652</v>
      </c>
      <c r="L41" s="7"/>
      <c r="M41" s="7" t="s">
        <v>57</v>
      </c>
      <c r="N41" s="48">
        <v>1.2E-2</v>
      </c>
      <c r="O41" s="7" t="s">
        <v>58</v>
      </c>
      <c r="P41" s="49">
        <v>0</v>
      </c>
      <c r="Q41" s="50"/>
      <c r="R41" s="66"/>
      <c r="S41" s="7" t="s">
        <v>199</v>
      </c>
      <c r="T41" s="7" t="s">
        <v>360</v>
      </c>
      <c r="U41" s="7" t="s">
        <v>73</v>
      </c>
      <c r="V41" s="46" t="e">
        <f t="shared" ca="1" si="2"/>
        <v>#NAME?</v>
      </c>
      <c r="W41" s="7"/>
      <c r="X41" s="7" t="s">
        <v>106</v>
      </c>
      <c r="Y41" s="51"/>
      <c r="Z41" s="52"/>
      <c r="AA41" s="53"/>
      <c r="AB41" s="54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361</v>
      </c>
      <c r="C42" s="4" t="s">
        <v>362</v>
      </c>
      <c r="D42" s="7" t="s">
        <v>19</v>
      </c>
      <c r="E42" s="7" t="s">
        <v>77</v>
      </c>
      <c r="F42" s="7" t="s">
        <v>215</v>
      </c>
      <c r="G42" s="7" t="e">
        <f t="shared" ca="1" si="0"/>
        <v>#NAME?</v>
      </c>
      <c r="H42" s="46" t="s">
        <v>205</v>
      </c>
      <c r="I42" s="46" t="s">
        <v>58</v>
      </c>
      <c r="J42" s="7" t="str">
        <f t="shared" si="4"/>
        <v>Não</v>
      </c>
      <c r="K42" s="47">
        <v>44938</v>
      </c>
      <c r="L42" s="7"/>
      <c r="M42" s="7" t="s">
        <v>57</v>
      </c>
      <c r="N42" s="48">
        <v>1.2E-2</v>
      </c>
      <c r="O42" s="7" t="s">
        <v>58</v>
      </c>
      <c r="P42" s="49">
        <v>0</v>
      </c>
      <c r="Q42" s="50"/>
      <c r="R42" s="50"/>
      <c r="S42" s="7" t="s">
        <v>199</v>
      </c>
      <c r="T42" s="7" t="s">
        <v>363</v>
      </c>
      <c r="U42" s="7" t="s">
        <v>77</v>
      </c>
      <c r="V42" s="46" t="e">
        <f t="shared" ca="1" si="2"/>
        <v>#NAME?</v>
      </c>
      <c r="W42" s="7"/>
      <c r="X42" s="7"/>
      <c r="Y42" s="51" t="s">
        <v>312</v>
      </c>
      <c r="Z42" s="52"/>
      <c r="AA42" s="53">
        <v>44938</v>
      </c>
      <c r="AB42" s="54">
        <v>49075100003661</v>
      </c>
      <c r="AC42" s="52"/>
      <c r="AD42" s="52"/>
      <c r="AE42" s="52"/>
      <c r="AF42" s="52">
        <v>108567.08</v>
      </c>
      <c r="AG42" s="52">
        <v>109412.19</v>
      </c>
      <c r="AH42" s="52">
        <v>110591.27</v>
      </c>
      <c r="AI42" s="52">
        <v>131524.98000000001</v>
      </c>
      <c r="AJ42" s="52">
        <v>117722.06</v>
      </c>
      <c r="AK42" s="52">
        <v>118731.32</v>
      </c>
      <c r="AL42" s="52">
        <v>139849.87</v>
      </c>
      <c r="AM42" s="52">
        <v>141196.37</v>
      </c>
      <c r="AN42" s="52">
        <v>162330.96</v>
      </c>
      <c r="AO42" s="52">
        <v>163717.89000000001</v>
      </c>
      <c r="AP42" s="52">
        <v>154515.38</v>
      </c>
      <c r="AQ42" s="52">
        <v>155660.59</v>
      </c>
      <c r="AR42" s="52">
        <v>156763.01</v>
      </c>
      <c r="AS42" s="52">
        <v>167964.34</v>
      </c>
      <c r="AT42" s="52">
        <v>169309.23</v>
      </c>
      <c r="AU42" s="52">
        <v>170521.51</v>
      </c>
      <c r="AV42" s="52">
        <v>171729.8</v>
      </c>
      <c r="AW42" s="52">
        <v>162558.9</v>
      </c>
      <c r="AX42" s="52">
        <v>163460</v>
      </c>
      <c r="AY42" s="52">
        <v>164847.32</v>
      </c>
      <c r="AZ42" s="52">
        <v>165531.13</v>
      </c>
      <c r="BA42" s="52">
        <v>166964.72</v>
      </c>
      <c r="BB42" s="52">
        <v>158116.79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15" t="s">
        <v>364</v>
      </c>
      <c r="C43" s="4" t="s">
        <v>365</v>
      </c>
      <c r="D43" s="7" t="s">
        <v>19</v>
      </c>
      <c r="E43" s="7" t="s">
        <v>77</v>
      </c>
      <c r="F43" s="7" t="s">
        <v>123</v>
      </c>
      <c r="G43" s="7" t="e">
        <f t="shared" ca="1" si="0"/>
        <v>#NAME?</v>
      </c>
      <c r="H43" s="46" t="s">
        <v>216</v>
      </c>
      <c r="I43" s="46" t="s">
        <v>279</v>
      </c>
      <c r="J43" s="7" t="str">
        <f t="shared" si="4"/>
        <v>Não</v>
      </c>
      <c r="K43" s="47">
        <v>45247</v>
      </c>
      <c r="L43" s="7"/>
      <c r="M43" s="7" t="s">
        <v>57</v>
      </c>
      <c r="N43" s="48">
        <v>1.2E-2</v>
      </c>
      <c r="O43" s="7" t="s">
        <v>58</v>
      </c>
      <c r="P43" s="49">
        <v>0</v>
      </c>
      <c r="Q43" s="50"/>
      <c r="R43" s="50"/>
      <c r="S43" s="7" t="s">
        <v>199</v>
      </c>
      <c r="T43" s="7" t="s">
        <v>366</v>
      </c>
      <c r="U43" s="7" t="s">
        <v>77</v>
      </c>
      <c r="V43" s="46" t="e">
        <f t="shared" ca="1" si="2"/>
        <v>#NAME?</v>
      </c>
      <c r="W43" s="7"/>
      <c r="X43" s="7"/>
      <c r="Y43" s="51" t="s">
        <v>201</v>
      </c>
      <c r="Z43" s="52"/>
      <c r="AA43" s="53">
        <v>45247</v>
      </c>
      <c r="AB43" s="54">
        <v>49075100012164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>
        <v>0</v>
      </c>
      <c r="AQ43" s="52">
        <v>0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60" t="s">
        <v>367</v>
      </c>
      <c r="C44" s="61" t="s">
        <v>368</v>
      </c>
      <c r="D44" s="7" t="s">
        <v>109</v>
      </c>
      <c r="E44" s="7" t="s">
        <v>68</v>
      </c>
      <c r="F44" s="7" t="s">
        <v>194</v>
      </c>
      <c r="G44" s="7" t="e">
        <f t="shared" ca="1" si="0"/>
        <v>#NAME?</v>
      </c>
      <c r="H44" s="46" t="s">
        <v>195</v>
      </c>
      <c r="I44" s="46" t="s">
        <v>58</v>
      </c>
      <c r="J44" s="7" t="str">
        <f t="shared" si="4"/>
        <v>Não</v>
      </c>
      <c r="K44" s="47">
        <v>45383</v>
      </c>
      <c r="L44" s="47">
        <v>45527</v>
      </c>
      <c r="M44" s="7" t="s">
        <v>112</v>
      </c>
      <c r="N44" s="48">
        <v>0</v>
      </c>
      <c r="O44" s="7" t="s">
        <v>58</v>
      </c>
      <c r="P44" s="49">
        <v>0</v>
      </c>
      <c r="Q44" s="50"/>
      <c r="R44" s="50"/>
      <c r="S44" s="7" t="s">
        <v>199</v>
      </c>
      <c r="T44" s="6" t="s">
        <v>369</v>
      </c>
      <c r="U44" s="7" t="s">
        <v>68</v>
      </c>
      <c r="V44" s="46" t="e">
        <f t="shared" ca="1" si="2"/>
        <v>#NAME?</v>
      </c>
      <c r="W44" s="7"/>
      <c r="X44" s="7"/>
      <c r="Y44" s="51"/>
      <c r="Z44" s="52"/>
      <c r="AA44" s="53">
        <v>45383</v>
      </c>
      <c r="AB44" s="54">
        <v>49075100014000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>
        <v>450.54</v>
      </c>
      <c r="AU44" s="52">
        <v>454.49</v>
      </c>
      <c r="AV44" s="52">
        <v>457.01</v>
      </c>
      <c r="AW44" s="52">
        <v>460.58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6.5" customHeight="1">
      <c r="A45" s="45" t="s">
        <v>18</v>
      </c>
      <c r="B45" s="70" t="s">
        <v>370</v>
      </c>
      <c r="C45" s="63" t="s">
        <v>371</v>
      </c>
      <c r="D45" s="7" t="s">
        <v>19</v>
      </c>
      <c r="E45" s="7" t="s">
        <v>20</v>
      </c>
      <c r="F45" s="7" t="s">
        <v>321</v>
      </c>
      <c r="G45" s="7" t="e">
        <f t="shared" ca="1" si="0"/>
        <v>#NAME?</v>
      </c>
      <c r="H45" s="46" t="s">
        <v>216</v>
      </c>
      <c r="I45" s="46" t="s">
        <v>266</v>
      </c>
      <c r="J45" s="7" t="str">
        <f t="shared" si="4"/>
        <v>Não</v>
      </c>
      <c r="K45" s="47">
        <v>45203</v>
      </c>
      <c r="L45" s="7"/>
      <c r="M45" s="7" t="s">
        <v>57</v>
      </c>
      <c r="N45" s="48">
        <v>1.2E-2</v>
      </c>
      <c r="O45" s="7" t="s">
        <v>58</v>
      </c>
      <c r="P45" s="49">
        <v>0</v>
      </c>
      <c r="Q45" s="50"/>
      <c r="R45" s="50"/>
      <c r="S45" s="7" t="s">
        <v>199</v>
      </c>
      <c r="T45" s="7" t="s">
        <v>372</v>
      </c>
      <c r="U45" s="7" t="s">
        <v>273</v>
      </c>
      <c r="V45" s="46" t="e">
        <f t="shared" ca="1" si="2"/>
        <v>#NAME?</v>
      </c>
      <c r="W45" s="7"/>
      <c r="X45" s="7"/>
      <c r="Y45" s="51" t="s">
        <v>201</v>
      </c>
      <c r="Z45" s="52"/>
      <c r="AA45" s="53">
        <v>45203</v>
      </c>
      <c r="AB45" s="54">
        <v>49075100011125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>
        <v>0</v>
      </c>
      <c r="AO45" s="52">
        <v>0</v>
      </c>
      <c r="AP45" s="52">
        <v>10072.32</v>
      </c>
      <c r="AQ45" s="52">
        <v>20154.5</v>
      </c>
      <c r="AR45" s="52">
        <v>20328.419999999998</v>
      </c>
      <c r="AS45" s="52">
        <v>20490.560000000001</v>
      </c>
      <c r="AT45" s="52">
        <v>20653.07</v>
      </c>
      <c r="AU45" s="52">
        <v>20796.53</v>
      </c>
      <c r="AV45" s="52">
        <v>20931.7</v>
      </c>
      <c r="AW45" s="52">
        <v>21081.77</v>
      </c>
      <c r="AX45" s="52">
        <v>21242.82</v>
      </c>
      <c r="AY45" s="52">
        <v>21395.16</v>
      </c>
      <c r="AZ45" s="52">
        <v>21534.01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373</v>
      </c>
      <c r="C46" s="71" t="s">
        <v>374</v>
      </c>
      <c r="D46" s="7" t="s">
        <v>19</v>
      </c>
      <c r="E46" s="7" t="s">
        <v>68</v>
      </c>
      <c r="F46" s="7" t="s">
        <v>265</v>
      </c>
      <c r="G46" s="7" t="e">
        <f t="shared" ca="1" si="0"/>
        <v>#NAME?</v>
      </c>
      <c r="H46" s="46" t="s">
        <v>195</v>
      </c>
      <c r="I46" s="46" t="s">
        <v>58</v>
      </c>
      <c r="J46" s="7" t="str">
        <f t="shared" ref="J46:J47" si="5">IF(R46=0,"Não","Sim")</f>
        <v>Sim</v>
      </c>
      <c r="K46" s="47">
        <v>45042</v>
      </c>
      <c r="L46" s="47">
        <v>45449</v>
      </c>
      <c r="M46" s="7" t="s">
        <v>57</v>
      </c>
      <c r="N46" s="48">
        <v>0.01</v>
      </c>
      <c r="O46" s="7" t="s">
        <v>58</v>
      </c>
      <c r="P46" s="49">
        <v>0</v>
      </c>
      <c r="Q46" s="50"/>
      <c r="R46" s="66" t="s">
        <v>375</v>
      </c>
      <c r="S46" s="7" t="s">
        <v>199</v>
      </c>
      <c r="T46" s="7" t="s">
        <v>376</v>
      </c>
      <c r="U46" s="7" t="s">
        <v>68</v>
      </c>
      <c r="V46" s="46" t="e">
        <f t="shared" ca="1" si="2"/>
        <v>#NAME?</v>
      </c>
      <c r="W46" s="7"/>
      <c r="X46" s="7"/>
      <c r="Y46" s="51" t="s">
        <v>201</v>
      </c>
      <c r="Z46" s="52"/>
      <c r="AA46" s="53">
        <v>45042</v>
      </c>
      <c r="AB46" s="54">
        <v>49075100011133</v>
      </c>
      <c r="AC46" s="52"/>
      <c r="AD46" s="52"/>
      <c r="AE46" s="52"/>
      <c r="AF46" s="52"/>
      <c r="AG46" s="52"/>
      <c r="AH46" s="52"/>
      <c r="AI46" s="52">
        <v>1684755.32</v>
      </c>
      <c r="AJ46" s="52">
        <v>1644341.39</v>
      </c>
      <c r="AK46" s="52">
        <v>1637940.49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15" t="s">
        <v>377</v>
      </c>
      <c r="C47" s="72" t="s">
        <v>378</v>
      </c>
      <c r="D47" s="7" t="s">
        <v>109</v>
      </c>
      <c r="E47" s="7" t="s">
        <v>68</v>
      </c>
      <c r="F47" s="7" t="s">
        <v>260</v>
      </c>
      <c r="G47" s="7" t="e">
        <f t="shared" ca="1" si="0"/>
        <v>#NAME?</v>
      </c>
      <c r="H47" s="46" t="s">
        <v>216</v>
      </c>
      <c r="I47" s="46" t="s">
        <v>240</v>
      </c>
      <c r="J47" s="7" t="str">
        <f t="shared" si="5"/>
        <v>Não</v>
      </c>
      <c r="K47" s="47">
        <v>45580</v>
      </c>
      <c r="L47" s="47"/>
      <c r="M47" s="7" t="s">
        <v>112</v>
      </c>
      <c r="N47" s="73">
        <v>3.0000000000000001E-3</v>
      </c>
      <c r="O47" s="74" t="s">
        <v>58</v>
      </c>
      <c r="P47" s="75">
        <v>0</v>
      </c>
      <c r="Q47" s="50" t="s">
        <v>379</v>
      </c>
      <c r="R47" s="66"/>
      <c r="S47" s="7" t="s">
        <v>199</v>
      </c>
      <c r="T47" s="7" t="s">
        <v>380</v>
      </c>
      <c r="U47" s="7" t="s">
        <v>114</v>
      </c>
      <c r="V47" s="46" t="e">
        <f t="shared" ca="1" si="2"/>
        <v>#NAME?</v>
      </c>
      <c r="W47" s="7"/>
      <c r="X47" s="7" t="s">
        <v>27</v>
      </c>
      <c r="Y47" s="51"/>
      <c r="Z47" s="52"/>
      <c r="AA47" s="55"/>
      <c r="AB47" s="54">
        <v>49075100016003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>
        <v>4.3</v>
      </c>
      <c r="BB47" s="52">
        <v>63754.61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76" t="s">
        <v>381</v>
      </c>
      <c r="C48" s="77" t="s">
        <v>382</v>
      </c>
      <c r="D48" s="7" t="s">
        <v>19</v>
      </c>
      <c r="E48" s="7" t="s">
        <v>20</v>
      </c>
      <c r="F48" s="7" t="s">
        <v>270</v>
      </c>
      <c r="G48" s="7" t="e">
        <f t="shared" ca="1" si="0"/>
        <v>#NAME?</v>
      </c>
      <c r="H48" s="46" t="s">
        <v>205</v>
      </c>
      <c r="I48" s="46" t="s">
        <v>58</v>
      </c>
      <c r="J48" s="7" t="str">
        <f t="shared" ref="J48:J56" si="6">IF(Q48=0,"Não","Sim")</f>
        <v>Não</v>
      </c>
      <c r="K48" s="47">
        <v>45279</v>
      </c>
      <c r="L48" s="7"/>
      <c r="M48" s="7" t="s">
        <v>57</v>
      </c>
      <c r="N48" s="78">
        <v>1.2E-2</v>
      </c>
      <c r="O48" s="79" t="s">
        <v>197</v>
      </c>
      <c r="P48" s="80">
        <v>0.1</v>
      </c>
      <c r="Q48" s="50"/>
      <c r="R48" s="66" t="s">
        <v>383</v>
      </c>
      <c r="S48" s="7" t="s">
        <v>199</v>
      </c>
      <c r="T48" s="7" t="s">
        <v>384</v>
      </c>
      <c r="U48" s="7" t="s">
        <v>273</v>
      </c>
      <c r="V48" s="46" t="e">
        <f t="shared" ca="1" si="2"/>
        <v>#NAME?</v>
      </c>
      <c r="W48" s="7"/>
      <c r="X48" s="7"/>
      <c r="Y48" s="51" t="s">
        <v>201</v>
      </c>
      <c r="Z48" s="52"/>
      <c r="AA48" s="53">
        <v>45279</v>
      </c>
      <c r="AB48" s="54">
        <v>49075100012911</v>
      </c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>
        <v>0</v>
      </c>
      <c r="AR48" s="52">
        <v>157121.73000000001</v>
      </c>
      <c r="AS48" s="52">
        <v>158173.04999999999</v>
      </c>
      <c r="AT48" s="52">
        <v>158825.91</v>
      </c>
      <c r="AU48" s="52">
        <v>160025.75</v>
      </c>
      <c r="AV48" s="52">
        <v>161160.4</v>
      </c>
      <c r="AW48" s="52">
        <v>162345.4</v>
      </c>
      <c r="AX48" s="52">
        <v>163296.79999999999</v>
      </c>
      <c r="AY48" s="52">
        <v>164602.91</v>
      </c>
      <c r="AZ48" s="52">
        <v>165708.53</v>
      </c>
      <c r="BA48" s="52">
        <v>167128.35999999999</v>
      </c>
      <c r="BB48" s="52">
        <v>168293.65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3" t="s">
        <v>385</v>
      </c>
      <c r="C49" s="4" t="s">
        <v>386</v>
      </c>
      <c r="D49" s="7" t="s">
        <v>19</v>
      </c>
      <c r="E49" s="7" t="s">
        <v>20</v>
      </c>
      <c r="F49" s="7" t="s">
        <v>270</v>
      </c>
      <c r="G49" s="7" t="e">
        <f t="shared" ca="1" si="0"/>
        <v>#NAME?</v>
      </c>
      <c r="H49" s="46" t="s">
        <v>205</v>
      </c>
      <c r="I49" s="46" t="s">
        <v>58</v>
      </c>
      <c r="J49" s="7" t="str">
        <f t="shared" si="6"/>
        <v>Não</v>
      </c>
      <c r="K49" s="47">
        <v>45027</v>
      </c>
      <c r="L49" s="7"/>
      <c r="M49" s="7" t="s">
        <v>121</v>
      </c>
      <c r="N49" s="48">
        <v>1.2E-2</v>
      </c>
      <c r="O49" s="7" t="s">
        <v>58</v>
      </c>
      <c r="P49" s="49">
        <v>0</v>
      </c>
      <c r="Q49" s="50"/>
      <c r="R49" s="50"/>
      <c r="S49" s="7" t="s">
        <v>199</v>
      </c>
      <c r="T49" s="7" t="s">
        <v>387</v>
      </c>
      <c r="U49" s="7" t="s">
        <v>273</v>
      </c>
      <c r="V49" s="46" t="e">
        <f t="shared" ca="1" si="2"/>
        <v>#NAME?</v>
      </c>
      <c r="W49" s="7"/>
      <c r="X49" s="7" t="s">
        <v>27</v>
      </c>
      <c r="Y49" s="51" t="s">
        <v>201</v>
      </c>
      <c r="Z49" s="52"/>
      <c r="AA49" s="53">
        <v>45027</v>
      </c>
      <c r="AB49" s="54">
        <v>49075100012172</v>
      </c>
      <c r="AC49" s="52"/>
      <c r="AD49" s="52"/>
      <c r="AE49" s="52"/>
      <c r="AF49" s="52"/>
      <c r="AG49" s="52"/>
      <c r="AH49" s="52">
        <v>0</v>
      </c>
      <c r="AI49" s="52">
        <v>194185.85</v>
      </c>
      <c r="AJ49" s="52">
        <v>461665.96</v>
      </c>
      <c r="AK49" s="52">
        <v>473644.04</v>
      </c>
      <c r="AL49" s="52">
        <v>276192.78999999998</v>
      </c>
      <c r="AM49" s="52">
        <v>274251.90000000002</v>
      </c>
      <c r="AN49" s="52">
        <v>276050.98</v>
      </c>
      <c r="AO49" s="52">
        <v>276097.3</v>
      </c>
      <c r="AP49" s="52">
        <v>282389.02</v>
      </c>
      <c r="AQ49" s="52">
        <v>287907.38</v>
      </c>
      <c r="AR49" s="52">
        <v>283734.05</v>
      </c>
      <c r="AS49" s="52">
        <v>286191.43</v>
      </c>
      <c r="AT49" s="52">
        <v>540494.52</v>
      </c>
      <c r="AU49" s="52">
        <v>465561.03</v>
      </c>
      <c r="AV49" s="52">
        <v>704252.2</v>
      </c>
      <c r="AW49" s="52">
        <v>708956.3</v>
      </c>
      <c r="AX49" s="52">
        <v>717389.2</v>
      </c>
      <c r="AY49" s="52">
        <v>724415.59</v>
      </c>
      <c r="AZ49" s="52">
        <v>744957.57</v>
      </c>
      <c r="BA49" s="52">
        <v>711517.98</v>
      </c>
      <c r="BB49" s="52">
        <v>726221.86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385</v>
      </c>
      <c r="C50" s="4" t="s">
        <v>388</v>
      </c>
      <c r="D50" s="7" t="s">
        <v>19</v>
      </c>
      <c r="E50" s="7" t="s">
        <v>20</v>
      </c>
      <c r="F50" s="7" t="s">
        <v>270</v>
      </c>
      <c r="G50" s="7" t="e">
        <f t="shared" ca="1" si="0"/>
        <v>#NAME?</v>
      </c>
      <c r="H50" s="46" t="s">
        <v>216</v>
      </c>
      <c r="I50" s="46" t="s">
        <v>217</v>
      </c>
      <c r="J50" s="7" t="str">
        <f t="shared" si="6"/>
        <v>Não</v>
      </c>
      <c r="K50" s="47">
        <v>44998</v>
      </c>
      <c r="L50" s="7"/>
      <c r="M50" s="7" t="s">
        <v>57</v>
      </c>
      <c r="N50" s="48">
        <v>1.2E-2</v>
      </c>
      <c r="O50" s="7" t="s">
        <v>58</v>
      </c>
      <c r="P50" s="49">
        <v>0</v>
      </c>
      <c r="Q50" s="50"/>
      <c r="R50" s="50"/>
      <c r="S50" s="7" t="s">
        <v>199</v>
      </c>
      <c r="T50" s="7" t="s">
        <v>387</v>
      </c>
      <c r="U50" s="7" t="s">
        <v>273</v>
      </c>
      <c r="V50" s="46" t="e">
        <f t="shared" ca="1" si="2"/>
        <v>#NAME?</v>
      </c>
      <c r="W50" s="7"/>
      <c r="X50" s="7"/>
      <c r="Y50" s="51" t="s">
        <v>201</v>
      </c>
      <c r="Z50" s="52"/>
      <c r="AA50" s="53">
        <v>44998</v>
      </c>
      <c r="AB50" s="54">
        <v>49075100008647</v>
      </c>
      <c r="AC50" s="52"/>
      <c r="AD50" s="52"/>
      <c r="AE50" s="52"/>
      <c r="AF50" s="52"/>
      <c r="AG50" s="52"/>
      <c r="AH50" s="52">
        <v>3571441.62</v>
      </c>
      <c r="AI50" s="52">
        <v>3908519.48</v>
      </c>
      <c r="AJ50" s="52">
        <v>3182425.32</v>
      </c>
      <c r="AK50" s="52">
        <v>2082493.54</v>
      </c>
      <c r="AL50" s="52">
        <v>1015957.57</v>
      </c>
      <c r="AM50" s="52">
        <v>657075.80000000005</v>
      </c>
      <c r="AN50" s="52">
        <v>296915.45</v>
      </c>
      <c r="AO50" s="52">
        <v>299398.27</v>
      </c>
      <c r="AP50" s="52">
        <v>99133.3</v>
      </c>
      <c r="AQ50" s="52">
        <v>99661.46</v>
      </c>
      <c r="AR50" s="52">
        <v>100730.48</v>
      </c>
      <c r="AS50" s="52">
        <v>101401.17</v>
      </c>
      <c r="AT50" s="52">
        <v>0</v>
      </c>
      <c r="AU50" s="52">
        <v>0</v>
      </c>
      <c r="AV50" s="52">
        <v>0</v>
      </c>
      <c r="AW50" s="52">
        <v>1.61</v>
      </c>
      <c r="AX50" s="52">
        <v>1.61</v>
      </c>
      <c r="AY50" s="52">
        <v>1.61</v>
      </c>
      <c r="AZ50" s="52">
        <v>0</v>
      </c>
      <c r="BA50" s="52">
        <v>0</v>
      </c>
      <c r="BB50" s="52">
        <v>0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389</v>
      </c>
      <c r="C51" s="4" t="s">
        <v>390</v>
      </c>
      <c r="D51" s="7" t="s">
        <v>19</v>
      </c>
      <c r="E51" s="7" t="s">
        <v>20</v>
      </c>
      <c r="F51" s="7" t="s">
        <v>270</v>
      </c>
      <c r="G51" s="7" t="e">
        <f t="shared" ca="1" si="0"/>
        <v>#NAME?</v>
      </c>
      <c r="H51" s="46" t="s">
        <v>205</v>
      </c>
      <c r="I51" s="46" t="s">
        <v>58</v>
      </c>
      <c r="J51" s="7" t="str">
        <f t="shared" si="6"/>
        <v>Não</v>
      </c>
      <c r="K51" s="47">
        <v>45020</v>
      </c>
      <c r="L51" s="7"/>
      <c r="M51" s="7" t="s">
        <v>196</v>
      </c>
      <c r="N51" s="48">
        <v>1.2E-2</v>
      </c>
      <c r="O51" s="7" t="s">
        <v>197</v>
      </c>
      <c r="P51" s="49">
        <v>0.1</v>
      </c>
      <c r="Q51" s="50"/>
      <c r="R51" s="50" t="s">
        <v>391</v>
      </c>
      <c r="S51" s="7" t="s">
        <v>199</v>
      </c>
      <c r="T51" s="7" t="s">
        <v>392</v>
      </c>
      <c r="U51" s="7" t="s">
        <v>273</v>
      </c>
      <c r="V51" s="46" t="e">
        <f t="shared" ca="1" si="2"/>
        <v>#NAME?</v>
      </c>
      <c r="W51" s="7"/>
      <c r="X51" s="7"/>
      <c r="Y51" s="51" t="s">
        <v>201</v>
      </c>
      <c r="Z51" s="52"/>
      <c r="AA51" s="53">
        <v>45020</v>
      </c>
      <c r="AB51" s="54">
        <v>49075100004544</v>
      </c>
      <c r="AC51" s="52"/>
      <c r="AD51" s="52"/>
      <c r="AE51" s="52"/>
      <c r="AF51" s="52"/>
      <c r="AG51" s="52"/>
      <c r="AH51" s="52">
        <v>0</v>
      </c>
      <c r="AI51" s="52">
        <v>60428.36</v>
      </c>
      <c r="AJ51" s="52">
        <v>81126.58</v>
      </c>
      <c r="AK51" s="52">
        <v>101955.21</v>
      </c>
      <c r="AL51" s="52">
        <v>102832.14</v>
      </c>
      <c r="AM51" s="52">
        <v>103894.93</v>
      </c>
      <c r="AN51" s="52">
        <v>104759.85</v>
      </c>
      <c r="AO51" s="52">
        <v>105447.51</v>
      </c>
      <c r="AP51" s="52">
        <v>106231.64</v>
      </c>
      <c r="AQ51" s="52">
        <v>156714.47</v>
      </c>
      <c r="AR51" s="52">
        <v>158148.68</v>
      </c>
      <c r="AS51" s="52">
        <v>159430.74</v>
      </c>
      <c r="AT51" s="52">
        <v>160710.31</v>
      </c>
      <c r="AU51" s="52">
        <v>161769.12</v>
      </c>
      <c r="AV51" s="52">
        <v>161921.1</v>
      </c>
      <c r="AW51" s="52">
        <v>162917.4</v>
      </c>
      <c r="AX51" s="52">
        <v>164692.1</v>
      </c>
      <c r="AY51" s="52">
        <v>166315.49</v>
      </c>
      <c r="AZ51" s="52">
        <v>166798.85</v>
      </c>
      <c r="BA51" s="52">
        <v>166621.6</v>
      </c>
      <c r="BB51" s="52">
        <v>166830.57999999999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15" t="s">
        <v>393</v>
      </c>
      <c r="C52" s="4" t="s">
        <v>394</v>
      </c>
      <c r="D52" s="7" t="s">
        <v>19</v>
      </c>
      <c r="E52" s="7" t="s">
        <v>77</v>
      </c>
      <c r="F52" s="7" t="s">
        <v>99</v>
      </c>
      <c r="G52" s="7" t="e">
        <f t="shared" ca="1" si="0"/>
        <v>#NAME?</v>
      </c>
      <c r="H52" s="46" t="s">
        <v>216</v>
      </c>
      <c r="I52" s="46" t="s">
        <v>217</v>
      </c>
      <c r="J52" s="7" t="str">
        <f t="shared" si="6"/>
        <v>Não</v>
      </c>
      <c r="K52" s="47">
        <v>45166</v>
      </c>
      <c r="L52" s="47"/>
      <c r="M52" s="7" t="s">
        <v>57</v>
      </c>
      <c r="N52" s="48">
        <v>1.2E-2</v>
      </c>
      <c r="O52" s="7" t="s">
        <v>58</v>
      </c>
      <c r="P52" s="49">
        <v>0</v>
      </c>
      <c r="Q52" s="50"/>
      <c r="R52" s="50" t="s">
        <v>395</v>
      </c>
      <c r="S52" s="7" t="s">
        <v>199</v>
      </c>
      <c r="T52" s="7" t="s">
        <v>396</v>
      </c>
      <c r="U52" s="7" t="s">
        <v>77</v>
      </c>
      <c r="V52" s="46" t="e">
        <f t="shared" ca="1" si="2"/>
        <v>#NAME?</v>
      </c>
      <c r="W52" s="7"/>
      <c r="X52" s="7"/>
      <c r="Y52" s="51" t="s">
        <v>201</v>
      </c>
      <c r="Z52" s="52"/>
      <c r="AA52" s="53">
        <v>45166</v>
      </c>
      <c r="AB52" s="54">
        <v>49075100011141</v>
      </c>
      <c r="AC52" s="52"/>
      <c r="AD52" s="52"/>
      <c r="AE52" s="52"/>
      <c r="AF52" s="52">
        <v>0</v>
      </c>
      <c r="AG52" s="52">
        <v>0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0</v>
      </c>
      <c r="AN52" s="52">
        <v>0</v>
      </c>
      <c r="AO52" s="52">
        <v>0</v>
      </c>
      <c r="AP52" s="52">
        <v>0</v>
      </c>
      <c r="AQ52" s="52">
        <v>0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397</v>
      </c>
      <c r="C53" s="81" t="s">
        <v>398</v>
      </c>
      <c r="D53" s="7" t="s">
        <v>19</v>
      </c>
      <c r="E53" s="7" t="s">
        <v>20</v>
      </c>
      <c r="F53" s="7" t="s">
        <v>321</v>
      </c>
      <c r="G53" s="7" t="e">
        <f t="shared" ca="1" si="0"/>
        <v>#NAME?</v>
      </c>
      <c r="H53" s="46" t="s">
        <v>205</v>
      </c>
      <c r="I53" s="46" t="s">
        <v>58</v>
      </c>
      <c r="J53" s="7" t="str">
        <f t="shared" si="6"/>
        <v>Não</v>
      </c>
      <c r="K53" s="47">
        <v>45190</v>
      </c>
      <c r="L53" s="47"/>
      <c r="M53" s="7" t="s">
        <v>57</v>
      </c>
      <c r="N53" s="48">
        <v>1.2E-2</v>
      </c>
      <c r="O53" s="7" t="s">
        <v>58</v>
      </c>
      <c r="P53" s="49">
        <v>0</v>
      </c>
      <c r="Q53" s="50"/>
      <c r="R53" s="66" t="s">
        <v>399</v>
      </c>
      <c r="S53" s="7" t="s">
        <v>199</v>
      </c>
      <c r="T53" s="7" t="s">
        <v>400</v>
      </c>
      <c r="U53" s="7" t="s">
        <v>273</v>
      </c>
      <c r="V53" s="46" t="e">
        <f t="shared" ca="1" si="2"/>
        <v>#NAME?</v>
      </c>
      <c r="W53" s="7"/>
      <c r="X53" s="7"/>
      <c r="Y53" s="51" t="s">
        <v>201</v>
      </c>
      <c r="Z53" s="52"/>
      <c r="AA53" s="53">
        <v>45190</v>
      </c>
      <c r="AB53" s="54">
        <v>49075100011151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>
        <v>0</v>
      </c>
      <c r="AO53" s="52">
        <v>67426.7</v>
      </c>
      <c r="AP53" s="52">
        <v>68192.13</v>
      </c>
      <c r="AQ53" s="52">
        <v>68851.25</v>
      </c>
      <c r="AR53" s="52">
        <v>75391.259999999995</v>
      </c>
      <c r="AS53" s="52">
        <v>75875.320000000007</v>
      </c>
      <c r="AT53" s="52">
        <v>76475.19</v>
      </c>
      <c r="AU53" s="52">
        <v>76884.539999999994</v>
      </c>
      <c r="AV53" s="52">
        <v>76922.19</v>
      </c>
      <c r="AW53" s="52">
        <v>77386.570000000007</v>
      </c>
      <c r="AX53" s="52">
        <v>77924.929999999993</v>
      </c>
      <c r="AY53" s="52">
        <v>78469.179999999993</v>
      </c>
      <c r="AZ53" s="52">
        <v>79054.89</v>
      </c>
      <c r="BA53" s="52">
        <v>98748.6</v>
      </c>
      <c r="BB53" s="52">
        <v>99466.66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62" t="s">
        <v>401</v>
      </c>
      <c r="C54" s="81" t="s">
        <v>402</v>
      </c>
      <c r="D54" s="7" t="s">
        <v>210</v>
      </c>
      <c r="E54" s="7" t="s">
        <v>68</v>
      </c>
      <c r="F54" s="7" t="s">
        <v>403</v>
      </c>
      <c r="G54" s="7" t="e">
        <f t="shared" ca="1" si="0"/>
        <v>#NAME?</v>
      </c>
      <c r="H54" s="46" t="s">
        <v>205</v>
      </c>
      <c r="I54" s="46" t="s">
        <v>58</v>
      </c>
      <c r="J54" s="7" t="str">
        <f t="shared" si="6"/>
        <v>Sim</v>
      </c>
      <c r="K54" s="47">
        <v>45523</v>
      </c>
      <c r="L54" s="47"/>
      <c r="M54" s="7" t="s">
        <v>57</v>
      </c>
      <c r="N54" s="48">
        <v>8.9999999999999993E-3</v>
      </c>
      <c r="O54" s="7" t="s">
        <v>58</v>
      </c>
      <c r="P54" s="49">
        <v>0</v>
      </c>
      <c r="Q54" s="50" t="s">
        <v>404</v>
      </c>
      <c r="R54" s="66"/>
      <c r="S54" s="7" t="s">
        <v>199</v>
      </c>
      <c r="T54" s="7" t="s">
        <v>405</v>
      </c>
      <c r="U54" s="7" t="s">
        <v>68</v>
      </c>
      <c r="V54" s="46" t="e">
        <f t="shared" ca="1" si="2"/>
        <v>#NAME?</v>
      </c>
      <c r="W54" s="7"/>
      <c r="X54" s="7" t="s">
        <v>27</v>
      </c>
      <c r="Y54" s="51" t="s">
        <v>201</v>
      </c>
      <c r="Z54" s="52"/>
      <c r="AA54" s="52"/>
      <c r="AB54" s="54">
        <v>49075100015562</v>
      </c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>
        <v>697441.25</v>
      </c>
      <c r="AZ54" s="52">
        <v>679986.27</v>
      </c>
      <c r="BA54" s="52">
        <v>683673.45</v>
      </c>
      <c r="BB54" s="52">
        <v>689007.14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3" t="s">
        <v>406</v>
      </c>
      <c r="C55" s="4" t="s">
        <v>407</v>
      </c>
      <c r="D55" s="7" t="s">
        <v>19</v>
      </c>
      <c r="E55" s="7" t="s">
        <v>20</v>
      </c>
      <c r="F55" s="7" t="s">
        <v>270</v>
      </c>
      <c r="G55" s="7" t="e">
        <f t="shared" ca="1" si="0"/>
        <v>#NAME?</v>
      </c>
      <c r="H55" s="46" t="s">
        <v>205</v>
      </c>
      <c r="I55" s="46" t="s">
        <v>58</v>
      </c>
      <c r="J55" s="7" t="str">
        <f t="shared" si="6"/>
        <v>Sim</v>
      </c>
      <c r="K55" s="47">
        <v>45034</v>
      </c>
      <c r="L55" s="7"/>
      <c r="M55" s="7" t="s">
        <v>121</v>
      </c>
      <c r="N55" s="48">
        <v>1.2E-2</v>
      </c>
      <c r="O55" s="7" t="s">
        <v>58</v>
      </c>
      <c r="P55" s="49">
        <v>0</v>
      </c>
      <c r="Q55" s="50" t="s">
        <v>408</v>
      </c>
      <c r="R55" s="50"/>
      <c r="S55" s="7" t="s">
        <v>199</v>
      </c>
      <c r="T55" s="7" t="s">
        <v>409</v>
      </c>
      <c r="U55" s="7" t="s">
        <v>273</v>
      </c>
      <c r="V55" s="46" t="e">
        <f t="shared" ca="1" si="2"/>
        <v>#NAME?</v>
      </c>
      <c r="W55" s="7"/>
      <c r="X55" s="7" t="s">
        <v>27</v>
      </c>
      <c r="Y55" s="51" t="s">
        <v>201</v>
      </c>
      <c r="Z55" s="52"/>
      <c r="AA55" s="53">
        <v>45034</v>
      </c>
      <c r="AB55" s="54">
        <v>49075100008345</v>
      </c>
      <c r="AC55" s="52"/>
      <c r="AD55" s="52"/>
      <c r="AE55" s="52"/>
      <c r="AF55" s="52"/>
      <c r="AG55" s="52"/>
      <c r="AH55" s="52">
        <v>0</v>
      </c>
      <c r="AI55" s="52">
        <v>2005947.36</v>
      </c>
      <c r="AJ55" s="52">
        <v>2027949.47</v>
      </c>
      <c r="AK55" s="52">
        <v>1913063.17</v>
      </c>
      <c r="AL55" s="52">
        <v>1929869.86</v>
      </c>
      <c r="AM55" s="52">
        <v>1948995.52</v>
      </c>
      <c r="AN55" s="52">
        <v>1965765.18</v>
      </c>
      <c r="AO55" s="52">
        <v>1984304.2</v>
      </c>
      <c r="AP55" s="52">
        <v>1999758.85</v>
      </c>
      <c r="AQ55" s="52">
        <v>1812508.56</v>
      </c>
      <c r="AR55" s="52">
        <v>1828516.55</v>
      </c>
      <c r="AS55" s="52">
        <v>1513471.02</v>
      </c>
      <c r="AT55" s="52">
        <v>1485219.16</v>
      </c>
      <c r="AU55" s="52">
        <v>1439637.51</v>
      </c>
      <c r="AV55" s="52">
        <v>1449978</v>
      </c>
      <c r="AW55" s="52">
        <v>1459640</v>
      </c>
      <c r="AX55" s="52">
        <v>1471903</v>
      </c>
      <c r="AY55" s="52">
        <v>1475210.61</v>
      </c>
      <c r="AZ55" s="52">
        <v>1484970.8</v>
      </c>
      <c r="BA55" s="52">
        <v>1490495.64</v>
      </c>
      <c r="BB55" s="52">
        <v>1500780.44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410</v>
      </c>
      <c r="C56" s="4" t="s">
        <v>411</v>
      </c>
      <c r="D56" s="7" t="s">
        <v>109</v>
      </c>
      <c r="E56" s="7" t="s">
        <v>68</v>
      </c>
      <c r="F56" s="7" t="s">
        <v>194</v>
      </c>
      <c r="G56" s="7" t="e">
        <f t="shared" ca="1" si="0"/>
        <v>#NAME?</v>
      </c>
      <c r="H56" s="46" t="s">
        <v>195</v>
      </c>
      <c r="I56" s="46" t="s">
        <v>58</v>
      </c>
      <c r="J56" s="7" t="str">
        <f t="shared" si="6"/>
        <v>Não</v>
      </c>
      <c r="K56" s="47">
        <v>45098</v>
      </c>
      <c r="L56" s="47">
        <v>45525</v>
      </c>
      <c r="M56" s="7" t="s">
        <v>412</v>
      </c>
      <c r="N56" s="48">
        <v>6.0000000000000001E-3</v>
      </c>
      <c r="O56" s="7" t="s">
        <v>58</v>
      </c>
      <c r="P56" s="49">
        <v>0</v>
      </c>
      <c r="Q56" s="50"/>
      <c r="R56" s="50" t="s">
        <v>413</v>
      </c>
      <c r="S56" s="7" t="s">
        <v>199</v>
      </c>
      <c r="T56" s="7" t="s">
        <v>414</v>
      </c>
      <c r="U56" s="7" t="s">
        <v>73</v>
      </c>
      <c r="V56" s="46" t="e">
        <f t="shared" ca="1" si="2"/>
        <v>#NAME?</v>
      </c>
      <c r="W56" s="7"/>
      <c r="X56" s="7"/>
      <c r="Y56" s="51" t="s">
        <v>201</v>
      </c>
      <c r="Z56" s="52"/>
      <c r="AA56" s="53">
        <v>45098</v>
      </c>
      <c r="AB56" s="54">
        <v>49075100003114</v>
      </c>
      <c r="AC56" s="52"/>
      <c r="AD56" s="52"/>
      <c r="AE56" s="52"/>
      <c r="AF56" s="52"/>
      <c r="AG56" s="52"/>
      <c r="AH56" s="52"/>
      <c r="AI56" s="52"/>
      <c r="AJ56" s="52"/>
      <c r="AK56" s="52">
        <v>175858.96</v>
      </c>
      <c r="AL56" s="52">
        <v>394420.72</v>
      </c>
      <c r="AM56" s="52">
        <v>674215.24</v>
      </c>
      <c r="AN56" s="52">
        <v>706487.76</v>
      </c>
      <c r="AO56" s="52">
        <v>737416.96</v>
      </c>
      <c r="AP56" s="52">
        <v>779564.59</v>
      </c>
      <c r="AQ56" s="52">
        <v>791423.31</v>
      </c>
      <c r="AR56" s="52">
        <v>4701.33</v>
      </c>
      <c r="AS56" s="52">
        <v>4888.2700000000004</v>
      </c>
      <c r="AT56" s="52">
        <v>171.31</v>
      </c>
      <c r="AU56" s="52">
        <v>171.31</v>
      </c>
      <c r="AV56" s="52">
        <v>171.31</v>
      </c>
      <c r="AW56" s="52">
        <v>171.31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15" t="s">
        <v>415</v>
      </c>
      <c r="C57" s="67" t="s">
        <v>416</v>
      </c>
      <c r="D57" s="7" t="s">
        <v>109</v>
      </c>
      <c r="E57" s="7" t="s">
        <v>68</v>
      </c>
      <c r="F57" s="7" t="s">
        <v>194</v>
      </c>
      <c r="G57" s="7" t="e">
        <f t="shared" ca="1" si="0"/>
        <v>#NAME?</v>
      </c>
      <c r="H57" s="46" t="s">
        <v>195</v>
      </c>
      <c r="I57" s="46" t="s">
        <v>58</v>
      </c>
      <c r="J57" s="7" t="s">
        <v>234</v>
      </c>
      <c r="K57" s="47">
        <v>45296</v>
      </c>
      <c r="L57" s="47">
        <v>45492</v>
      </c>
      <c r="M57" s="7" t="s">
        <v>140</v>
      </c>
      <c r="N57" s="48">
        <v>6.0000000000000001E-3</v>
      </c>
      <c r="O57" s="7" t="s">
        <v>58</v>
      </c>
      <c r="P57" s="49">
        <v>0</v>
      </c>
      <c r="Q57" s="50"/>
      <c r="R57" s="82" t="s">
        <v>417</v>
      </c>
      <c r="S57" s="7" t="s">
        <v>199</v>
      </c>
      <c r="T57" s="7" t="s">
        <v>414</v>
      </c>
      <c r="U57" s="7" t="s">
        <v>73</v>
      </c>
      <c r="V57" s="46" t="e">
        <f t="shared" ca="1" si="2"/>
        <v>#NAME?</v>
      </c>
      <c r="W57" s="7"/>
      <c r="X57" s="7"/>
      <c r="Y57" s="51"/>
      <c r="Z57" s="52"/>
      <c r="AA57" s="53">
        <v>45296</v>
      </c>
      <c r="AB57" s="54">
        <v>49075100013551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788851.1</v>
      </c>
      <c r="AS57" s="52">
        <v>795557.28</v>
      </c>
      <c r="AT57" s="52">
        <v>807149.98</v>
      </c>
      <c r="AU57" s="52">
        <v>812679.39</v>
      </c>
      <c r="AV57" s="52">
        <v>826075.4</v>
      </c>
      <c r="AW57" s="52">
        <v>832664.4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60" t="s">
        <v>418</v>
      </c>
      <c r="C58" s="61" t="s">
        <v>419</v>
      </c>
      <c r="D58" s="7" t="s">
        <v>210</v>
      </c>
      <c r="E58" s="7" t="s">
        <v>68</v>
      </c>
      <c r="F58" s="7" t="s">
        <v>403</v>
      </c>
      <c r="G58" s="7" t="e">
        <f t="shared" ca="1" si="0"/>
        <v>#NAME?</v>
      </c>
      <c r="H58" s="46" t="s">
        <v>205</v>
      </c>
      <c r="I58" s="46" t="s">
        <v>58</v>
      </c>
      <c r="J58" s="7" t="str">
        <f t="shared" ref="J58:J83" si="7">IF(Q58=0,"Não","Sim")</f>
        <v>Sim</v>
      </c>
      <c r="K58" s="47">
        <v>45383</v>
      </c>
      <c r="L58" s="7"/>
      <c r="M58" s="7" t="s">
        <v>57</v>
      </c>
      <c r="N58" s="48">
        <v>1.2E-2</v>
      </c>
      <c r="O58" s="7" t="s">
        <v>58</v>
      </c>
      <c r="P58" s="49">
        <v>0</v>
      </c>
      <c r="Q58" s="50" t="s">
        <v>420</v>
      </c>
      <c r="R58" s="50"/>
      <c r="S58" s="7" t="s">
        <v>199</v>
      </c>
      <c r="T58" s="7" t="s">
        <v>421</v>
      </c>
      <c r="U58" s="7" t="s">
        <v>68</v>
      </c>
      <c r="V58" s="46" t="e">
        <f t="shared" ca="1" si="2"/>
        <v>#NAME?</v>
      </c>
      <c r="W58" s="7"/>
      <c r="X58" s="7"/>
      <c r="Y58" s="51" t="s">
        <v>201</v>
      </c>
      <c r="Z58" s="52"/>
      <c r="AA58" s="53">
        <v>45383</v>
      </c>
      <c r="AB58" s="54">
        <v>49075100014019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>
        <v>452720.26</v>
      </c>
      <c r="AV58" s="52">
        <v>737235.4</v>
      </c>
      <c r="AW58" s="52">
        <v>742704.6</v>
      </c>
      <c r="AX58" s="52">
        <v>859814.5</v>
      </c>
      <c r="AY58" s="52">
        <v>864957.49</v>
      </c>
      <c r="AZ58" s="52">
        <v>869391.93</v>
      </c>
      <c r="BA58" s="52">
        <v>876861.15</v>
      </c>
      <c r="BB58" s="52">
        <v>865305.82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15" t="s">
        <v>422</v>
      </c>
      <c r="C59" s="4" t="s">
        <v>423</v>
      </c>
      <c r="D59" s="7" t="s">
        <v>19</v>
      </c>
      <c r="E59" s="7" t="s">
        <v>68</v>
      </c>
      <c r="F59" s="7" t="s">
        <v>265</v>
      </c>
      <c r="G59" s="7" t="e">
        <f t="shared" ca="1" si="0"/>
        <v>#NAME?</v>
      </c>
      <c r="H59" s="46" t="s">
        <v>216</v>
      </c>
      <c r="I59" s="46" t="s">
        <v>217</v>
      </c>
      <c r="J59" s="7" t="str">
        <f t="shared" si="7"/>
        <v>Não</v>
      </c>
      <c r="K59" s="47">
        <v>45296</v>
      </c>
      <c r="L59" s="7"/>
      <c r="M59" s="9" t="s">
        <v>424</v>
      </c>
      <c r="N59" s="10">
        <v>7.0000000000000001E-3</v>
      </c>
      <c r="O59" s="6" t="s">
        <v>58</v>
      </c>
      <c r="P59" s="11">
        <v>0</v>
      </c>
      <c r="Q59" s="50"/>
      <c r="R59" s="50"/>
      <c r="S59" s="7" t="s">
        <v>199</v>
      </c>
      <c r="T59" s="7" t="s">
        <v>425</v>
      </c>
      <c r="U59" s="7" t="s">
        <v>68</v>
      </c>
      <c r="V59" s="46" t="e">
        <f t="shared" ca="1" si="2"/>
        <v>#NAME?</v>
      </c>
      <c r="W59" s="7"/>
      <c r="X59" s="7"/>
      <c r="Y59" s="51" t="s">
        <v>201</v>
      </c>
      <c r="Z59" s="52"/>
      <c r="AA59" s="53">
        <v>45296</v>
      </c>
      <c r="AB59" s="54">
        <v>49075100013276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59" t="s">
        <v>426</v>
      </c>
      <c r="C60" s="83" t="s">
        <v>427</v>
      </c>
      <c r="D60" s="7" t="s">
        <v>19</v>
      </c>
      <c r="E60" s="7" t="s">
        <v>77</v>
      </c>
      <c r="F60" s="7" t="s">
        <v>123</v>
      </c>
      <c r="G60" s="7" t="e">
        <f t="shared" ca="1" si="0"/>
        <v>#NAME?</v>
      </c>
      <c r="H60" s="46" t="s">
        <v>205</v>
      </c>
      <c r="I60" s="46" t="s">
        <v>58</v>
      </c>
      <c r="J60" s="7" t="str">
        <f t="shared" si="7"/>
        <v>Não</v>
      </c>
      <c r="K60" s="47">
        <v>45208</v>
      </c>
      <c r="L60" s="7"/>
      <c r="M60" s="7" t="s">
        <v>57</v>
      </c>
      <c r="N60" s="48">
        <v>1.2E-2</v>
      </c>
      <c r="O60" s="7" t="s">
        <v>58</v>
      </c>
      <c r="P60" s="49">
        <v>0</v>
      </c>
      <c r="Q60" s="50"/>
      <c r="R60" s="50"/>
      <c r="S60" s="7" t="s">
        <v>199</v>
      </c>
      <c r="T60" s="7" t="s">
        <v>428</v>
      </c>
      <c r="U60" s="7" t="s">
        <v>429</v>
      </c>
      <c r="V60" s="46" t="e">
        <f t="shared" ca="1" si="2"/>
        <v>#NAME?</v>
      </c>
      <c r="W60" s="7"/>
      <c r="X60" s="7"/>
      <c r="Y60" s="51" t="s">
        <v>201</v>
      </c>
      <c r="Z60" s="52"/>
      <c r="AA60" s="53">
        <v>45208</v>
      </c>
      <c r="AB60" s="54">
        <v>49075100011168</v>
      </c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>
        <v>0</v>
      </c>
      <c r="AO60" s="52">
        <v>100000</v>
      </c>
      <c r="AP60" s="52">
        <v>100890.32</v>
      </c>
      <c r="AQ60" s="52">
        <v>101746.1</v>
      </c>
      <c r="AR60" s="52">
        <v>172788.35</v>
      </c>
      <c r="AS60" s="52">
        <v>160874.85999999999</v>
      </c>
      <c r="AT60" s="52">
        <v>134780.95000000001</v>
      </c>
      <c r="AU60" s="52">
        <v>109895.79</v>
      </c>
      <c r="AV60" s="52">
        <v>81373.72</v>
      </c>
      <c r="AW60" s="52">
        <v>81892.740000000005</v>
      </c>
      <c r="AX60" s="52">
        <v>52354.03</v>
      </c>
      <c r="AY60" s="52">
        <v>52685.32</v>
      </c>
      <c r="AZ60" s="52">
        <v>53036.9</v>
      </c>
      <c r="BA60" s="52">
        <v>22366.05</v>
      </c>
      <c r="BB60" s="52">
        <v>5034.87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80</v>
      </c>
      <c r="C61" s="4" t="s">
        <v>430</v>
      </c>
      <c r="D61" s="7" t="s">
        <v>19</v>
      </c>
      <c r="E61" s="7" t="s">
        <v>20</v>
      </c>
      <c r="F61" s="7" t="s">
        <v>270</v>
      </c>
      <c r="G61" s="7" t="e">
        <f t="shared" ca="1" si="0"/>
        <v>#NAME?</v>
      </c>
      <c r="H61" s="46" t="s">
        <v>195</v>
      </c>
      <c r="I61" s="46" t="s">
        <v>58</v>
      </c>
      <c r="J61" s="7" t="str">
        <f t="shared" si="7"/>
        <v>Não</v>
      </c>
      <c r="K61" s="47">
        <v>44970</v>
      </c>
      <c r="L61" s="47">
        <v>44661</v>
      </c>
      <c r="M61" s="7" t="s">
        <v>316</v>
      </c>
      <c r="N61" s="48">
        <v>8.0000000000000002E-3</v>
      </c>
      <c r="O61" s="7" t="s">
        <v>317</v>
      </c>
      <c r="P61" s="49">
        <v>0.1</v>
      </c>
      <c r="Q61" s="50"/>
      <c r="R61" s="50"/>
      <c r="S61" s="7" t="s">
        <v>199</v>
      </c>
      <c r="T61" s="7" t="s">
        <v>431</v>
      </c>
      <c r="U61" s="7" t="s">
        <v>273</v>
      </c>
      <c r="V61" s="46" t="e">
        <f t="shared" ca="1" si="2"/>
        <v>#NAME?</v>
      </c>
      <c r="W61" s="7"/>
      <c r="X61" s="7"/>
      <c r="Y61" s="51"/>
      <c r="Z61" s="52"/>
      <c r="AA61" s="53">
        <v>44970</v>
      </c>
      <c r="AB61" s="54"/>
      <c r="AC61" s="52"/>
      <c r="AD61" s="52"/>
      <c r="AE61" s="52"/>
      <c r="AF61" s="52"/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80</v>
      </c>
      <c r="C62" s="16" t="s">
        <v>81</v>
      </c>
      <c r="D62" s="7" t="s">
        <v>19</v>
      </c>
      <c r="E62" s="7" t="s">
        <v>20</v>
      </c>
      <c r="F62" s="7" t="s">
        <v>270</v>
      </c>
      <c r="G62" s="7" t="e">
        <f t="shared" ca="1" si="0"/>
        <v>#NAME?</v>
      </c>
      <c r="H62" s="46" t="s">
        <v>216</v>
      </c>
      <c r="I62" s="46" t="s">
        <v>432</v>
      </c>
      <c r="J62" s="7" t="str">
        <f t="shared" si="7"/>
        <v>Não</v>
      </c>
      <c r="K62" s="47">
        <v>44970</v>
      </c>
      <c r="L62" s="7"/>
      <c r="M62" s="7" t="s">
        <v>256</v>
      </c>
      <c r="N62" s="48">
        <v>8.9999999999999993E-3</v>
      </c>
      <c r="O62" s="7" t="s">
        <v>58</v>
      </c>
      <c r="P62" s="49">
        <v>0</v>
      </c>
      <c r="Q62" s="50"/>
      <c r="R62" s="50" t="s">
        <v>433</v>
      </c>
      <c r="S62" s="7" t="s">
        <v>199</v>
      </c>
      <c r="T62" s="7" t="s">
        <v>431</v>
      </c>
      <c r="U62" s="7" t="s">
        <v>273</v>
      </c>
      <c r="V62" s="46" t="e">
        <f t="shared" ca="1" si="2"/>
        <v>#NAME?</v>
      </c>
      <c r="W62" s="7"/>
      <c r="X62" s="7"/>
      <c r="Y62" s="51" t="s">
        <v>201</v>
      </c>
      <c r="Z62" s="52"/>
      <c r="AA62" s="53">
        <v>44970</v>
      </c>
      <c r="AB62" s="54">
        <v>49075100005443</v>
      </c>
      <c r="AC62" s="52"/>
      <c r="AD62" s="52"/>
      <c r="AE62" s="52"/>
      <c r="AF62" s="52">
        <v>1222961.01</v>
      </c>
      <c r="AG62" s="52">
        <v>1391813.01</v>
      </c>
      <c r="AH62" s="52">
        <v>1394564.19</v>
      </c>
      <c r="AI62" s="52">
        <v>1263788.53</v>
      </c>
      <c r="AJ62" s="52">
        <v>1307731.72</v>
      </c>
      <c r="AK62" s="52">
        <v>1320623.24</v>
      </c>
      <c r="AL62" s="52">
        <v>1332023.96</v>
      </c>
      <c r="AM62" s="52">
        <v>1360026.96</v>
      </c>
      <c r="AN62" s="52">
        <v>1371280.16</v>
      </c>
      <c r="AO62" s="52">
        <v>1366216.04</v>
      </c>
      <c r="AP62" s="52">
        <v>1370110.38</v>
      </c>
      <c r="AQ62" s="52">
        <v>1377123.7</v>
      </c>
      <c r="AR62" s="52">
        <v>1285051.8799999999</v>
      </c>
      <c r="AS62" s="52">
        <v>1295132.71</v>
      </c>
      <c r="AT62" s="52">
        <v>1303972.44</v>
      </c>
      <c r="AU62" s="52">
        <v>1615481.99</v>
      </c>
      <c r="AV62" s="52">
        <v>1602822</v>
      </c>
      <c r="AW62" s="52">
        <v>1613280</v>
      </c>
      <c r="AX62" s="52">
        <v>1635665</v>
      </c>
      <c r="AY62" s="52">
        <v>1656213.46</v>
      </c>
      <c r="AZ62" s="52">
        <v>1655185.01</v>
      </c>
      <c r="BA62" s="52">
        <v>1640352.37</v>
      </c>
      <c r="BB62" s="52">
        <v>1628985.83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434</v>
      </c>
      <c r="C63" s="16" t="s">
        <v>435</v>
      </c>
      <c r="D63" s="7" t="s">
        <v>19</v>
      </c>
      <c r="E63" s="7" t="s">
        <v>20</v>
      </c>
      <c r="F63" s="7" t="s">
        <v>270</v>
      </c>
      <c r="G63" s="7" t="e">
        <f t="shared" ca="1" si="0"/>
        <v>#NAME?</v>
      </c>
      <c r="H63" s="46" t="s">
        <v>216</v>
      </c>
      <c r="I63" s="46" t="s">
        <v>217</v>
      </c>
      <c r="J63" s="7" t="str">
        <f t="shared" si="7"/>
        <v>Não</v>
      </c>
      <c r="K63" s="47">
        <v>45020</v>
      </c>
      <c r="L63" s="7"/>
      <c r="M63" s="7" t="s">
        <v>71</v>
      </c>
      <c r="N63" s="48">
        <v>2.5000000000000001E-2</v>
      </c>
      <c r="O63" s="7" t="s">
        <v>236</v>
      </c>
      <c r="P63" s="49">
        <v>0.2</v>
      </c>
      <c r="Q63" s="50"/>
      <c r="R63" s="50" t="s">
        <v>433</v>
      </c>
      <c r="S63" s="7" t="s">
        <v>199</v>
      </c>
      <c r="T63" s="7" t="s">
        <v>431</v>
      </c>
      <c r="U63" s="7" t="s">
        <v>273</v>
      </c>
      <c r="V63" s="46" t="e">
        <f t="shared" ca="1" si="2"/>
        <v>#NAME?</v>
      </c>
      <c r="W63" s="7"/>
      <c r="X63" s="7"/>
      <c r="Y63" s="51" t="s">
        <v>201</v>
      </c>
      <c r="Z63" s="52"/>
      <c r="AA63" s="53">
        <v>45020</v>
      </c>
      <c r="AB63" s="54">
        <v>49075100003246</v>
      </c>
      <c r="AC63" s="52"/>
      <c r="AD63" s="52"/>
      <c r="AE63" s="52"/>
      <c r="AF63" s="52">
        <v>0</v>
      </c>
      <c r="AG63" s="52">
        <v>0</v>
      </c>
      <c r="AH63" s="52">
        <v>0</v>
      </c>
      <c r="AI63" s="52">
        <v>155956.48000000001</v>
      </c>
      <c r="AJ63" s="52">
        <v>171559.12</v>
      </c>
      <c r="AK63" s="52">
        <v>185313.16</v>
      </c>
      <c r="AL63" s="52">
        <v>195637.75</v>
      </c>
      <c r="AM63" s="52">
        <v>205565.4</v>
      </c>
      <c r="AN63" s="52">
        <v>204852.83</v>
      </c>
      <c r="AO63" s="52">
        <v>196248.7</v>
      </c>
      <c r="AP63" s="52">
        <v>211119.27</v>
      </c>
      <c r="AQ63" s="52">
        <v>221616.84</v>
      </c>
      <c r="AR63" s="52">
        <v>303272.69</v>
      </c>
      <c r="AS63" s="52">
        <v>307694.40999999997</v>
      </c>
      <c r="AT63" s="52">
        <v>313646.34000000003</v>
      </c>
      <c r="AU63" s="52">
        <v>907.07</v>
      </c>
      <c r="AV63" s="52">
        <v>907.07</v>
      </c>
      <c r="AW63" s="52">
        <v>910.15</v>
      </c>
      <c r="AX63" s="52">
        <v>910.15</v>
      </c>
      <c r="AY63" s="52">
        <v>910.15</v>
      </c>
      <c r="AZ63" s="52">
        <v>910.46</v>
      </c>
      <c r="BA63" s="52">
        <v>911.65</v>
      </c>
      <c r="BB63" s="52">
        <v>912.38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436</v>
      </c>
      <c r="C64" s="84" t="s">
        <v>437</v>
      </c>
      <c r="D64" s="7" t="s">
        <v>19</v>
      </c>
      <c r="E64" s="7" t="s">
        <v>68</v>
      </c>
      <c r="F64" s="7" t="s">
        <v>438</v>
      </c>
      <c r="G64" s="7" t="e">
        <f t="shared" ca="1" si="0"/>
        <v>#NAME?</v>
      </c>
      <c r="H64" s="46" t="s">
        <v>195</v>
      </c>
      <c r="I64" s="46" t="s">
        <v>58</v>
      </c>
      <c r="J64" s="7" t="str">
        <f t="shared" si="7"/>
        <v>Não</v>
      </c>
      <c r="K64" s="47">
        <v>45447</v>
      </c>
      <c r="L64" s="47">
        <v>45562</v>
      </c>
      <c r="M64" s="7" t="s">
        <v>57</v>
      </c>
      <c r="N64" s="48">
        <v>1.0999999999999999E-2</v>
      </c>
      <c r="O64" s="7" t="s">
        <v>58</v>
      </c>
      <c r="P64" s="49">
        <v>0</v>
      </c>
      <c r="Q64" s="50"/>
      <c r="R64" s="50"/>
      <c r="S64" s="7" t="s">
        <v>199</v>
      </c>
      <c r="T64" s="7" t="s">
        <v>439</v>
      </c>
      <c r="U64" s="7" t="s">
        <v>68</v>
      </c>
      <c r="V64" s="46" t="e">
        <f t="shared" ca="1" si="2"/>
        <v>#NAME?</v>
      </c>
      <c r="W64" s="7"/>
      <c r="X64" s="7" t="s">
        <v>27</v>
      </c>
      <c r="Y64" s="51" t="s">
        <v>201</v>
      </c>
      <c r="Z64" s="52"/>
      <c r="AA64" s="53">
        <v>45447</v>
      </c>
      <c r="AB64" s="54">
        <v>49075100015007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>
        <v>334241.8</v>
      </c>
      <c r="AX64" s="52">
        <v>337347.5</v>
      </c>
      <c r="AY64" s="52">
        <v>340143.86</v>
      </c>
      <c r="AZ64" s="52">
        <v>347758.49</v>
      </c>
      <c r="BA64" s="52">
        <v>0</v>
      </c>
      <c r="BB64" s="52">
        <v>0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15" t="s">
        <v>440</v>
      </c>
      <c r="C65" s="4" t="s">
        <v>441</v>
      </c>
      <c r="D65" s="7" t="s">
        <v>19</v>
      </c>
      <c r="E65" s="7" t="s">
        <v>20</v>
      </c>
      <c r="F65" s="7" t="s">
        <v>321</v>
      </c>
      <c r="G65" s="7" t="e">
        <f t="shared" ca="1" si="0"/>
        <v>#NAME?</v>
      </c>
      <c r="H65" s="46" t="s">
        <v>205</v>
      </c>
      <c r="I65" s="46" t="s">
        <v>58</v>
      </c>
      <c r="J65" s="7" t="str">
        <f t="shared" si="7"/>
        <v>Não</v>
      </c>
      <c r="K65" s="47">
        <v>45166</v>
      </c>
      <c r="L65" s="47"/>
      <c r="M65" s="7" t="s">
        <v>256</v>
      </c>
      <c r="N65" s="48">
        <v>1.4999999999999999E-2</v>
      </c>
      <c r="O65" s="7" t="s">
        <v>197</v>
      </c>
      <c r="P65" s="49">
        <v>0.1</v>
      </c>
      <c r="Q65" s="50"/>
      <c r="R65" s="50" t="s">
        <v>442</v>
      </c>
      <c r="S65" s="7" t="s">
        <v>199</v>
      </c>
      <c r="T65" s="7" t="s">
        <v>443</v>
      </c>
      <c r="U65" s="7" t="s">
        <v>273</v>
      </c>
      <c r="V65" s="46" t="e">
        <f t="shared" ca="1" si="2"/>
        <v>#NAME?</v>
      </c>
      <c r="W65" s="7"/>
      <c r="X65" s="7"/>
      <c r="Y65" s="51" t="s">
        <v>201</v>
      </c>
      <c r="Z65" s="52"/>
      <c r="AA65" s="53">
        <v>45166</v>
      </c>
      <c r="AB65" s="54">
        <v>49075100006830</v>
      </c>
      <c r="AC65" s="52"/>
      <c r="AD65" s="52"/>
      <c r="AE65" s="52"/>
      <c r="AF65" s="52"/>
      <c r="AG65" s="52"/>
      <c r="AH65" s="52"/>
      <c r="AI65" s="52">
        <v>0</v>
      </c>
      <c r="AJ65" s="52">
        <v>0</v>
      </c>
      <c r="AK65" s="52">
        <v>0</v>
      </c>
      <c r="AL65" s="52">
        <v>0</v>
      </c>
      <c r="AM65" s="52">
        <v>95343.18</v>
      </c>
      <c r="AN65" s="52">
        <v>103773.77</v>
      </c>
      <c r="AO65" s="52">
        <v>103586.63</v>
      </c>
      <c r="AP65" s="52">
        <v>105703.53</v>
      </c>
      <c r="AQ65" s="52">
        <v>107753.21</v>
      </c>
      <c r="AR65" s="52">
        <v>106220.49</v>
      </c>
      <c r="AS65" s="52">
        <v>107091.21</v>
      </c>
      <c r="AT65" s="52">
        <v>108303.4</v>
      </c>
      <c r="AU65" s="52">
        <v>107556.65</v>
      </c>
      <c r="AV65" s="52">
        <v>107101.3</v>
      </c>
      <c r="AW65" s="52">
        <v>107674</v>
      </c>
      <c r="AX65" s="52">
        <v>109133.6</v>
      </c>
      <c r="AY65" s="52">
        <v>110448.89</v>
      </c>
      <c r="AZ65" s="52">
        <v>110362.14</v>
      </c>
      <c r="BA65" s="52">
        <v>109689.94</v>
      </c>
      <c r="BB65" s="52">
        <v>109122.3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59" t="s">
        <v>444</v>
      </c>
      <c r="C66" s="14" t="s">
        <v>445</v>
      </c>
      <c r="D66" s="7" t="s">
        <v>19</v>
      </c>
      <c r="E66" s="7" t="s">
        <v>68</v>
      </c>
      <c r="F66" s="9" t="s">
        <v>226</v>
      </c>
      <c r="G66" s="7" t="e">
        <f t="shared" ca="1" si="0"/>
        <v>#NAME?</v>
      </c>
      <c r="H66" s="46" t="s">
        <v>205</v>
      </c>
      <c r="I66" s="46" t="s">
        <v>58</v>
      </c>
      <c r="J66" s="7" t="str">
        <f t="shared" si="7"/>
        <v>Não</v>
      </c>
      <c r="K66" s="47">
        <v>45222</v>
      </c>
      <c r="L66" s="7"/>
      <c r="M66" s="7" t="s">
        <v>57</v>
      </c>
      <c r="N66" s="48">
        <v>7.0000000000000001E-3</v>
      </c>
      <c r="O66" s="7" t="s">
        <v>58</v>
      </c>
      <c r="P66" s="49">
        <v>0</v>
      </c>
      <c r="Q66" s="50"/>
      <c r="R66" s="50" t="s">
        <v>446</v>
      </c>
      <c r="S66" s="7" t="s">
        <v>199</v>
      </c>
      <c r="T66" s="7" t="s">
        <v>447</v>
      </c>
      <c r="U66" s="7" t="s">
        <v>68</v>
      </c>
      <c r="V66" s="46" t="e">
        <f t="shared" ca="1" si="2"/>
        <v>#NAME?</v>
      </c>
      <c r="W66" s="7"/>
      <c r="X66" s="7"/>
      <c r="Y66" s="51" t="s">
        <v>201</v>
      </c>
      <c r="Z66" s="52"/>
      <c r="AA66" s="53">
        <v>45222</v>
      </c>
      <c r="AB66" s="54">
        <v>49075100012180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>
        <v>48822.53</v>
      </c>
      <c r="AP66" s="52">
        <v>75424.98</v>
      </c>
      <c r="AQ66" s="52">
        <v>81632.83</v>
      </c>
      <c r="AR66" s="52">
        <v>75566.95</v>
      </c>
      <c r="AS66" s="52">
        <v>72113.039999999994</v>
      </c>
      <c r="AT66" s="52">
        <v>79278.759999999995</v>
      </c>
      <c r="AU66" s="52">
        <v>82893.789999999994</v>
      </c>
      <c r="AV66" s="52">
        <v>4132.46</v>
      </c>
      <c r="AW66" s="52">
        <v>4165.21</v>
      </c>
      <c r="AX66" s="52">
        <v>4191.55</v>
      </c>
      <c r="AY66" s="52">
        <v>4221.83</v>
      </c>
      <c r="AZ66" s="52">
        <v>4236.21</v>
      </c>
      <c r="BA66" s="52">
        <v>4273.2</v>
      </c>
      <c r="BB66" s="52">
        <v>4308.0600000000004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444</v>
      </c>
      <c r="C67" s="4" t="s">
        <v>448</v>
      </c>
      <c r="D67" s="7" t="s">
        <v>19</v>
      </c>
      <c r="E67" s="7" t="s">
        <v>68</v>
      </c>
      <c r="F67" s="9" t="s">
        <v>226</v>
      </c>
      <c r="G67" s="7" t="e">
        <f t="shared" ca="1" si="0"/>
        <v>#NAME?</v>
      </c>
      <c r="H67" s="46" t="s">
        <v>216</v>
      </c>
      <c r="I67" s="46" t="s">
        <v>240</v>
      </c>
      <c r="J67" s="7" t="str">
        <f t="shared" si="7"/>
        <v>Não</v>
      </c>
      <c r="K67" s="47">
        <v>45293</v>
      </c>
      <c r="L67" s="7"/>
      <c r="M67" s="7" t="s">
        <v>112</v>
      </c>
      <c r="N67" s="48">
        <v>0</v>
      </c>
      <c r="O67" s="7" t="s">
        <v>58</v>
      </c>
      <c r="P67" s="49">
        <v>0</v>
      </c>
      <c r="Q67" s="50"/>
      <c r="R67" s="85" t="s">
        <v>449</v>
      </c>
      <c r="S67" s="7" t="s">
        <v>199</v>
      </c>
      <c r="T67" s="7" t="s">
        <v>447</v>
      </c>
      <c r="U67" s="7" t="s">
        <v>68</v>
      </c>
      <c r="V67" s="46" t="e">
        <f t="shared" ca="1" si="2"/>
        <v>#NAME?</v>
      </c>
      <c r="W67" s="7"/>
      <c r="X67" s="7"/>
      <c r="Y67" s="51" t="s">
        <v>201</v>
      </c>
      <c r="Z67" s="52"/>
      <c r="AA67" s="53">
        <v>45293</v>
      </c>
      <c r="AB67" s="54">
        <v>49075100013284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>
        <v>0</v>
      </c>
      <c r="AR67" s="52">
        <v>16116.88</v>
      </c>
      <c r="AS67" s="52">
        <v>21365.67</v>
      </c>
      <c r="AT67" s="52">
        <v>28193.34</v>
      </c>
      <c r="AU67" s="52">
        <v>30082.51</v>
      </c>
      <c r="AV67" s="52">
        <v>21100.83</v>
      </c>
      <c r="AW67" s="52">
        <v>27090.560000000001</v>
      </c>
      <c r="AX67" s="52">
        <v>27951.61</v>
      </c>
      <c r="AY67" s="52">
        <v>28896.18</v>
      </c>
      <c r="AZ67" s="52">
        <v>27203.09</v>
      </c>
      <c r="BA67" s="52">
        <v>29966.53</v>
      </c>
      <c r="BB67" s="52">
        <v>32741.68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450</v>
      </c>
      <c r="C68" s="4" t="s">
        <v>451</v>
      </c>
      <c r="D68" s="7" t="s">
        <v>210</v>
      </c>
      <c r="E68" s="7" t="s">
        <v>68</v>
      </c>
      <c r="F68" s="9" t="s">
        <v>452</v>
      </c>
      <c r="G68" s="7" t="e">
        <f t="shared" ca="1" si="0"/>
        <v>#NAME?</v>
      </c>
      <c r="H68" s="46" t="s">
        <v>221</v>
      </c>
      <c r="I68" s="46" t="s">
        <v>279</v>
      </c>
      <c r="J68" s="7" t="str">
        <f t="shared" si="7"/>
        <v>Sim</v>
      </c>
      <c r="K68" s="47">
        <v>45475</v>
      </c>
      <c r="L68" s="7"/>
      <c r="M68" s="7" t="s">
        <v>57</v>
      </c>
      <c r="N68" s="48">
        <v>1.2E-2</v>
      </c>
      <c r="O68" s="7" t="s">
        <v>58</v>
      </c>
      <c r="P68" s="49">
        <v>0</v>
      </c>
      <c r="Q68" s="50" t="s">
        <v>453</v>
      </c>
      <c r="R68" s="85"/>
      <c r="S68" s="7" t="s">
        <v>199</v>
      </c>
      <c r="T68" s="7" t="s">
        <v>454</v>
      </c>
      <c r="U68" s="7" t="s">
        <v>68</v>
      </c>
      <c r="V68" s="46" t="e">
        <f t="shared" ca="1" si="2"/>
        <v>#NAME?</v>
      </c>
      <c r="W68" s="7"/>
      <c r="X68" s="7" t="s">
        <v>106</v>
      </c>
      <c r="Y68" s="51" t="s">
        <v>201</v>
      </c>
      <c r="Z68" s="52"/>
      <c r="AA68" s="53">
        <v>45475</v>
      </c>
      <c r="AB68" s="54">
        <v>49075100015511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455</v>
      </c>
      <c r="C69" s="86" t="s">
        <v>456</v>
      </c>
      <c r="D69" s="7" t="s">
        <v>19</v>
      </c>
      <c r="E69" s="7" t="s">
        <v>68</v>
      </c>
      <c r="F69" s="7" t="s">
        <v>255</v>
      </c>
      <c r="G69" s="7" t="e">
        <f t="shared" ca="1" si="0"/>
        <v>#NAME?</v>
      </c>
      <c r="H69" s="46" t="s">
        <v>205</v>
      </c>
      <c r="I69" s="46" t="s">
        <v>58</v>
      </c>
      <c r="J69" s="7" t="str">
        <f t="shared" si="7"/>
        <v>Não</v>
      </c>
      <c r="K69" s="47">
        <v>45202</v>
      </c>
      <c r="L69" s="47"/>
      <c r="M69" s="7" t="s">
        <v>57</v>
      </c>
      <c r="N69" s="48">
        <v>0</v>
      </c>
      <c r="O69" s="7" t="s">
        <v>58</v>
      </c>
      <c r="P69" s="49">
        <v>0</v>
      </c>
      <c r="Q69" s="50"/>
      <c r="R69" s="45"/>
      <c r="S69" s="7" t="s">
        <v>199</v>
      </c>
      <c r="T69" s="7" t="s">
        <v>457</v>
      </c>
      <c r="U69" s="7" t="s">
        <v>68</v>
      </c>
      <c r="V69" s="46" t="e">
        <f t="shared" ca="1" si="2"/>
        <v>#NAME?</v>
      </c>
      <c r="W69" s="7"/>
      <c r="X69" s="7"/>
      <c r="Y69" s="51" t="s">
        <v>201</v>
      </c>
      <c r="Z69" s="52"/>
      <c r="AA69" s="53">
        <v>45202</v>
      </c>
      <c r="AB69" s="54">
        <v>49075100011176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>
        <v>0</v>
      </c>
      <c r="AO69" s="52">
        <v>194378.52</v>
      </c>
      <c r="AP69" s="52">
        <v>674378.81</v>
      </c>
      <c r="AQ69" s="52">
        <v>681890.11</v>
      </c>
      <c r="AR69" s="52">
        <v>677840.76</v>
      </c>
      <c r="AS69" s="52">
        <v>682786.1</v>
      </c>
      <c r="AT69" s="52">
        <v>688196.81</v>
      </c>
      <c r="AU69" s="52">
        <v>682735.49</v>
      </c>
      <c r="AV69" s="52">
        <v>682566.4</v>
      </c>
      <c r="AW69" s="52">
        <v>687302.1</v>
      </c>
      <c r="AX69" s="52">
        <v>693824.3</v>
      </c>
      <c r="AY69" s="52">
        <v>700759.12</v>
      </c>
      <c r="AZ69" s="52">
        <v>705618.56</v>
      </c>
      <c r="BA69" s="52">
        <v>710881.27</v>
      </c>
      <c r="BB69" s="52">
        <v>717301.09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458</v>
      </c>
      <c r="C70" s="86" t="s">
        <v>459</v>
      </c>
      <c r="D70" s="7" t="s">
        <v>19</v>
      </c>
      <c r="E70" s="7" t="s">
        <v>77</v>
      </c>
      <c r="F70" s="7" t="s">
        <v>123</v>
      </c>
      <c r="G70" s="7" t="e">
        <f t="shared" ca="1" si="0"/>
        <v>#NAME?</v>
      </c>
      <c r="H70" s="46" t="s">
        <v>205</v>
      </c>
      <c r="I70" s="46" t="s">
        <v>58</v>
      </c>
      <c r="J70" s="7" t="str">
        <f t="shared" si="7"/>
        <v>Não</v>
      </c>
      <c r="K70" s="47">
        <v>45576</v>
      </c>
      <c r="L70" s="47"/>
      <c r="M70" s="7" t="s">
        <v>57</v>
      </c>
      <c r="N70" s="48">
        <v>1.2E-2</v>
      </c>
      <c r="O70" s="7" t="s">
        <v>58</v>
      </c>
      <c r="P70" s="49">
        <v>0</v>
      </c>
      <c r="Q70" s="50"/>
      <c r="R70" s="45"/>
      <c r="S70" s="7" t="s">
        <v>199</v>
      </c>
      <c r="T70" s="7" t="s">
        <v>460</v>
      </c>
      <c r="U70" s="7" t="s">
        <v>77</v>
      </c>
      <c r="V70" s="46" t="e">
        <f t="shared" ca="1" si="2"/>
        <v>#NAME?</v>
      </c>
      <c r="W70" s="7"/>
      <c r="X70" s="7" t="s">
        <v>27</v>
      </c>
      <c r="Y70" s="51"/>
      <c r="Z70" s="52"/>
      <c r="AA70" s="55"/>
      <c r="AB70" s="54">
        <v>49075100015971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>
        <v>40191.160000000003</v>
      </c>
      <c r="BB70" s="52">
        <v>40530.410000000003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461</v>
      </c>
      <c r="C71" s="4" t="s">
        <v>462</v>
      </c>
      <c r="D71" s="7" t="s">
        <v>19</v>
      </c>
      <c r="E71" s="7" t="s">
        <v>68</v>
      </c>
      <c r="F71" s="7" t="s">
        <v>438</v>
      </c>
      <c r="G71" s="7" t="e">
        <f t="shared" ca="1" si="0"/>
        <v>#NAME?</v>
      </c>
      <c r="H71" s="46" t="s">
        <v>216</v>
      </c>
      <c r="I71" s="46" t="s">
        <v>217</v>
      </c>
      <c r="J71" s="7" t="str">
        <f t="shared" si="7"/>
        <v>Não</v>
      </c>
      <c r="K71" s="47">
        <v>44973</v>
      </c>
      <c r="L71" s="7"/>
      <c r="M71" s="7" t="s">
        <v>57</v>
      </c>
      <c r="N71" s="48">
        <v>1.2E-2</v>
      </c>
      <c r="O71" s="7" t="s">
        <v>58</v>
      </c>
      <c r="P71" s="49">
        <v>0</v>
      </c>
      <c r="Q71" s="50"/>
      <c r="R71" s="50"/>
      <c r="S71" s="7" t="s">
        <v>199</v>
      </c>
      <c r="T71" s="7" t="s">
        <v>463</v>
      </c>
      <c r="U71" s="7" t="s">
        <v>68</v>
      </c>
      <c r="V71" s="46" t="e">
        <f t="shared" ca="1" si="2"/>
        <v>#NAME?</v>
      </c>
      <c r="W71" s="7"/>
      <c r="X71" s="7"/>
      <c r="Y71" s="51" t="s">
        <v>201</v>
      </c>
      <c r="Z71" s="52"/>
      <c r="AA71" s="53">
        <v>44973</v>
      </c>
      <c r="AB71" s="54">
        <v>49075100009211</v>
      </c>
      <c r="AC71" s="52"/>
      <c r="AD71" s="52"/>
      <c r="AE71" s="52"/>
      <c r="AF71" s="52">
        <v>0</v>
      </c>
      <c r="AG71" s="52">
        <v>205400.95999999999</v>
      </c>
      <c r="AH71" s="52">
        <v>207992.18</v>
      </c>
      <c r="AI71" s="52">
        <v>191564.02</v>
      </c>
      <c r="AJ71" s="52">
        <v>178117.61</v>
      </c>
      <c r="AK71" s="52">
        <v>179706.97</v>
      </c>
      <c r="AL71" s="52">
        <v>161227.32999999999</v>
      </c>
      <c r="AM71" s="52">
        <v>139805.06</v>
      </c>
      <c r="AN71" s="52">
        <v>114175.85</v>
      </c>
      <c r="AO71" s="52">
        <v>114006.86</v>
      </c>
      <c r="AP71" s="52">
        <v>97661.65</v>
      </c>
      <c r="AQ71" s="52">
        <v>98971.16</v>
      </c>
      <c r="AR71" s="52">
        <v>84112.58</v>
      </c>
      <c r="AS71" s="52">
        <v>69883.429999999993</v>
      </c>
      <c r="AT71" s="52">
        <v>0</v>
      </c>
      <c r="AU71" s="52">
        <v>26.37</v>
      </c>
      <c r="AV71" s="52">
        <v>26.37</v>
      </c>
      <c r="AW71" s="52">
        <v>28.73</v>
      </c>
      <c r="AX71" s="52">
        <v>28.73</v>
      </c>
      <c r="AY71" s="52">
        <v>28.73</v>
      </c>
      <c r="AZ71" s="52">
        <v>28.73</v>
      </c>
      <c r="BA71" s="52">
        <v>28.73</v>
      </c>
      <c r="BB71" s="52">
        <v>28.73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464</v>
      </c>
      <c r="C72" s="4" t="s">
        <v>465</v>
      </c>
      <c r="D72" s="7" t="s">
        <v>19</v>
      </c>
      <c r="E72" s="7" t="s">
        <v>77</v>
      </c>
      <c r="F72" s="7" t="s">
        <v>340</v>
      </c>
      <c r="G72" s="7" t="e">
        <f t="shared" ca="1" si="0"/>
        <v>#NAME?</v>
      </c>
      <c r="H72" s="46" t="s">
        <v>205</v>
      </c>
      <c r="I72" s="46" t="s">
        <v>58</v>
      </c>
      <c r="J72" s="7" t="str">
        <f t="shared" si="7"/>
        <v>Não</v>
      </c>
      <c r="K72" s="47">
        <v>44949</v>
      </c>
      <c r="L72" s="7"/>
      <c r="M72" s="7" t="s">
        <v>57</v>
      </c>
      <c r="N72" s="48">
        <v>1.2E-2</v>
      </c>
      <c r="O72" s="7" t="s">
        <v>58</v>
      </c>
      <c r="P72" s="49">
        <v>0</v>
      </c>
      <c r="Q72" s="50"/>
      <c r="R72" s="50"/>
      <c r="S72" s="7" t="s">
        <v>199</v>
      </c>
      <c r="T72" s="7" t="s">
        <v>466</v>
      </c>
      <c r="U72" s="7" t="s">
        <v>77</v>
      </c>
      <c r="V72" s="46" t="e">
        <f t="shared" ca="1" si="2"/>
        <v>#NAME?</v>
      </c>
      <c r="W72" s="7"/>
      <c r="X72" s="7"/>
      <c r="Y72" s="51" t="s">
        <v>312</v>
      </c>
      <c r="Z72" s="52"/>
      <c r="AA72" s="53">
        <v>44949</v>
      </c>
      <c r="AB72" s="54">
        <v>49075100005461</v>
      </c>
      <c r="AC72" s="52"/>
      <c r="AD72" s="52"/>
      <c r="AE72" s="52"/>
      <c r="AF72" s="52">
        <v>488327.59</v>
      </c>
      <c r="AG72" s="52">
        <v>497674.32</v>
      </c>
      <c r="AH72" s="52">
        <v>487428.52</v>
      </c>
      <c r="AI72" s="52">
        <v>490845.49</v>
      </c>
      <c r="AJ72" s="52">
        <v>414552.97</v>
      </c>
      <c r="AK72" s="52">
        <v>417043.39</v>
      </c>
      <c r="AL72" s="52">
        <v>419792.77</v>
      </c>
      <c r="AM72" s="52">
        <v>391724.01</v>
      </c>
      <c r="AN72" s="52">
        <v>394426.75</v>
      </c>
      <c r="AO72" s="52">
        <v>384393.43</v>
      </c>
      <c r="AP72" s="52">
        <v>880468.69</v>
      </c>
      <c r="AQ72" s="52">
        <v>481718.89</v>
      </c>
      <c r="AR72" s="52">
        <v>56915.16</v>
      </c>
      <c r="AS72" s="52">
        <v>50642.57</v>
      </c>
      <c r="AT72" s="52">
        <v>51013.45</v>
      </c>
      <c r="AU72" s="52">
        <v>85.13</v>
      </c>
      <c r="AV72" s="52">
        <v>72.95</v>
      </c>
      <c r="AW72" s="52">
        <v>80306.81</v>
      </c>
      <c r="AX72" s="52">
        <v>0</v>
      </c>
      <c r="AY72" s="52">
        <v>31.25</v>
      </c>
      <c r="AZ72" s="52">
        <v>31.25</v>
      </c>
      <c r="BA72" s="52">
        <v>31.25</v>
      </c>
      <c r="BB72" s="52">
        <v>31.25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467</v>
      </c>
      <c r="C73" s="4" t="s">
        <v>468</v>
      </c>
      <c r="D73" s="7" t="s">
        <v>19</v>
      </c>
      <c r="E73" s="7" t="s">
        <v>77</v>
      </c>
      <c r="F73" s="7" t="s">
        <v>215</v>
      </c>
      <c r="G73" s="7" t="e">
        <f t="shared" ca="1" si="0"/>
        <v>#NAME?</v>
      </c>
      <c r="H73" s="46" t="s">
        <v>195</v>
      </c>
      <c r="I73" s="46" t="s">
        <v>58</v>
      </c>
      <c r="J73" s="7" t="str">
        <f t="shared" si="7"/>
        <v>Não</v>
      </c>
      <c r="K73" s="47">
        <v>44988</v>
      </c>
      <c r="L73" s="47">
        <v>45174</v>
      </c>
      <c r="M73" s="7" t="s">
        <v>57</v>
      </c>
      <c r="N73" s="48">
        <v>2E-3</v>
      </c>
      <c r="O73" s="7" t="s">
        <v>58</v>
      </c>
      <c r="P73" s="49">
        <v>0</v>
      </c>
      <c r="Q73" s="50"/>
      <c r="R73" s="70" t="s">
        <v>469</v>
      </c>
      <c r="S73" s="7" t="s">
        <v>199</v>
      </c>
      <c r="T73" s="7" t="s">
        <v>470</v>
      </c>
      <c r="U73" s="7" t="s">
        <v>77</v>
      </c>
      <c r="V73" s="46" t="e">
        <f t="shared" ca="1" si="2"/>
        <v>#NAME?</v>
      </c>
      <c r="W73" s="7"/>
      <c r="X73" s="7"/>
      <c r="Y73" s="51"/>
      <c r="Z73" s="52"/>
      <c r="AA73" s="53">
        <v>44988</v>
      </c>
      <c r="AB73" s="54"/>
      <c r="AC73" s="52"/>
      <c r="AD73" s="52"/>
      <c r="AE73" s="52"/>
      <c r="AF73" s="52">
        <v>0</v>
      </c>
      <c r="AG73" s="52">
        <v>0</v>
      </c>
      <c r="AH73" s="52">
        <v>100841.03</v>
      </c>
      <c r="AI73" s="52">
        <v>101642.93</v>
      </c>
      <c r="AJ73" s="52">
        <v>102937.17</v>
      </c>
      <c r="AK73" s="52">
        <v>104060.87</v>
      </c>
      <c r="AL73" s="52">
        <v>105138.59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471</v>
      </c>
      <c r="C74" s="4" t="s">
        <v>472</v>
      </c>
      <c r="D74" s="7" t="s">
        <v>19</v>
      </c>
      <c r="E74" s="7" t="s">
        <v>77</v>
      </c>
      <c r="F74" s="7" t="s">
        <v>215</v>
      </c>
      <c r="G74" s="7" t="e">
        <f t="shared" ca="1" si="0"/>
        <v>#NAME?</v>
      </c>
      <c r="H74" s="46" t="s">
        <v>205</v>
      </c>
      <c r="I74" s="46" t="s">
        <v>58</v>
      </c>
      <c r="J74" s="7" t="str">
        <f t="shared" si="7"/>
        <v>Não</v>
      </c>
      <c r="K74" s="47">
        <v>44973</v>
      </c>
      <c r="L74" s="7"/>
      <c r="M74" s="7" t="s">
        <v>57</v>
      </c>
      <c r="N74" s="48">
        <v>1.2E-2</v>
      </c>
      <c r="O74" s="7" t="s">
        <v>58</v>
      </c>
      <c r="P74" s="49">
        <v>0</v>
      </c>
      <c r="Q74" s="50"/>
      <c r="R74" s="50" t="s">
        <v>473</v>
      </c>
      <c r="S74" s="7" t="s">
        <v>199</v>
      </c>
      <c r="T74" s="7" t="s">
        <v>474</v>
      </c>
      <c r="U74" s="7" t="s">
        <v>77</v>
      </c>
      <c r="V74" s="46" t="e">
        <f t="shared" ca="1" si="2"/>
        <v>#NAME?</v>
      </c>
      <c r="W74" s="7"/>
      <c r="X74" s="7" t="s">
        <v>27</v>
      </c>
      <c r="Y74" s="51" t="s">
        <v>201</v>
      </c>
      <c r="Z74" s="52"/>
      <c r="AA74" s="53">
        <v>44973</v>
      </c>
      <c r="AB74" s="54">
        <v>49075100005478</v>
      </c>
      <c r="AC74" s="52"/>
      <c r="AD74" s="52"/>
      <c r="AE74" s="52"/>
      <c r="AF74" s="52"/>
      <c r="AG74" s="52">
        <v>378063.59</v>
      </c>
      <c r="AH74" s="52">
        <v>412014.46</v>
      </c>
      <c r="AI74" s="52">
        <v>415110.81</v>
      </c>
      <c r="AJ74" s="52">
        <v>627525.17000000004</v>
      </c>
      <c r="AK74" s="52">
        <v>640821.67000000004</v>
      </c>
      <c r="AL74" s="52">
        <v>648299.81000000006</v>
      </c>
      <c r="AM74" s="52">
        <v>645446.74</v>
      </c>
      <c r="AN74" s="52">
        <v>647232.4</v>
      </c>
      <c r="AO74" s="52">
        <v>648936.31000000006</v>
      </c>
      <c r="AP74" s="52">
        <v>658994.24</v>
      </c>
      <c r="AQ74" s="52">
        <v>668204.47</v>
      </c>
      <c r="AR74" s="52">
        <v>670288.78</v>
      </c>
      <c r="AS74" s="52">
        <v>673873.7</v>
      </c>
      <c r="AT74" s="52">
        <v>680459.13</v>
      </c>
      <c r="AU74" s="52">
        <v>670476.35</v>
      </c>
      <c r="AV74" s="52">
        <v>671584.1</v>
      </c>
      <c r="AW74" s="52">
        <v>573746.1</v>
      </c>
      <c r="AX74" s="52">
        <v>482425.7</v>
      </c>
      <c r="AY74" s="52">
        <v>497468.63</v>
      </c>
      <c r="AZ74" s="52">
        <v>498449.51</v>
      </c>
      <c r="BA74" s="52">
        <v>497035.16</v>
      </c>
      <c r="BB74" s="52">
        <v>498896.06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475</v>
      </c>
      <c r="C75" s="4" t="s">
        <v>476</v>
      </c>
      <c r="D75" s="7" t="s">
        <v>19</v>
      </c>
      <c r="E75" s="7" t="s">
        <v>77</v>
      </c>
      <c r="F75" s="7" t="s">
        <v>123</v>
      </c>
      <c r="G75" s="7" t="e">
        <f t="shared" ca="1" si="0"/>
        <v>#NAME?</v>
      </c>
      <c r="H75" s="46" t="s">
        <v>205</v>
      </c>
      <c r="I75" s="46" t="s">
        <v>58</v>
      </c>
      <c r="J75" s="7" t="str">
        <f t="shared" si="7"/>
        <v>Não</v>
      </c>
      <c r="K75" s="47">
        <v>45086</v>
      </c>
      <c r="L75" s="47"/>
      <c r="M75" s="7" t="s">
        <v>57</v>
      </c>
      <c r="N75" s="48">
        <v>1.2E-2</v>
      </c>
      <c r="O75" s="7" t="s">
        <v>58</v>
      </c>
      <c r="P75" s="49">
        <v>0</v>
      </c>
      <c r="Q75" s="50"/>
      <c r="R75" s="50"/>
      <c r="S75" s="7" t="s">
        <v>199</v>
      </c>
      <c r="T75" s="7" t="s">
        <v>477</v>
      </c>
      <c r="U75" s="7" t="s">
        <v>68</v>
      </c>
      <c r="V75" s="46" t="e">
        <f t="shared" ca="1" si="2"/>
        <v>#NAME?</v>
      </c>
      <c r="W75" s="7"/>
      <c r="X75" s="7"/>
      <c r="Y75" s="51" t="s">
        <v>201</v>
      </c>
      <c r="Z75" s="52"/>
      <c r="AA75" s="53">
        <v>45086</v>
      </c>
      <c r="AB75" s="54">
        <v>49075100008280</v>
      </c>
      <c r="AC75" s="52"/>
      <c r="AD75" s="52"/>
      <c r="AE75" s="52"/>
      <c r="AF75" s="52"/>
      <c r="AG75" s="52"/>
      <c r="AH75" s="52"/>
      <c r="AI75" s="52"/>
      <c r="AJ75" s="52"/>
      <c r="AK75" s="52">
        <v>100410.67</v>
      </c>
      <c r="AL75" s="52">
        <v>101431.94</v>
      </c>
      <c r="AM75" s="52">
        <v>102078.59</v>
      </c>
      <c r="AN75" s="52">
        <v>97069.759999999995</v>
      </c>
      <c r="AO75" s="52">
        <v>97860.25</v>
      </c>
      <c r="AP75" s="52">
        <v>98666.32</v>
      </c>
      <c r="AQ75" s="52">
        <v>99541.39</v>
      </c>
      <c r="AR75" s="52">
        <v>90200.82</v>
      </c>
      <c r="AS75" s="52">
        <v>90926.93</v>
      </c>
      <c r="AT75" s="52">
        <v>43467.77</v>
      </c>
      <c r="AU75" s="52">
        <v>43687.14</v>
      </c>
      <c r="AV75" s="52">
        <v>44032.35</v>
      </c>
      <c r="AW75" s="52">
        <v>36453.730000000003</v>
      </c>
      <c r="AX75" s="52">
        <v>36768.29</v>
      </c>
      <c r="AY75" s="52">
        <v>37068.69</v>
      </c>
      <c r="AZ75" s="52">
        <v>37288.18</v>
      </c>
      <c r="BA75" s="52">
        <v>37556.14</v>
      </c>
      <c r="BB75" s="52">
        <v>35421.589999999997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478</v>
      </c>
      <c r="C76" s="4" t="s">
        <v>479</v>
      </c>
      <c r="D76" s="7" t="s">
        <v>19</v>
      </c>
      <c r="E76" s="7" t="s">
        <v>68</v>
      </c>
      <c r="F76" s="7" t="s">
        <v>403</v>
      </c>
      <c r="G76" s="7" t="e">
        <f t="shared" ca="1" si="0"/>
        <v>#NAME?</v>
      </c>
      <c r="H76" s="46" t="s">
        <v>221</v>
      </c>
      <c r="I76" s="46" t="s">
        <v>279</v>
      </c>
      <c r="J76" s="7" t="str">
        <f t="shared" si="7"/>
        <v>Não</v>
      </c>
      <c r="K76" s="47">
        <v>45454</v>
      </c>
      <c r="L76" s="47"/>
      <c r="M76" s="7" t="s">
        <v>57</v>
      </c>
      <c r="N76" s="48">
        <v>1.2E-2</v>
      </c>
      <c r="O76" s="7" t="s">
        <v>58</v>
      </c>
      <c r="P76" s="49">
        <v>0</v>
      </c>
      <c r="Q76" s="50"/>
      <c r="R76" s="50"/>
      <c r="S76" s="7" t="s">
        <v>199</v>
      </c>
      <c r="T76" s="7" t="s">
        <v>480</v>
      </c>
      <c r="U76" s="7" t="s">
        <v>68</v>
      </c>
      <c r="V76" s="46" t="e">
        <f t="shared" ca="1" si="2"/>
        <v>#NAME?</v>
      </c>
      <c r="W76" s="7"/>
      <c r="X76" s="7" t="s">
        <v>27</v>
      </c>
      <c r="Y76" s="51" t="s">
        <v>201</v>
      </c>
      <c r="Z76" s="52"/>
      <c r="AA76" s="53">
        <v>45454</v>
      </c>
      <c r="AB76" s="54">
        <v>49075100014868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481</v>
      </c>
      <c r="C77" s="4" t="s">
        <v>482</v>
      </c>
      <c r="D77" s="7" t="s">
        <v>19</v>
      </c>
      <c r="E77" s="7" t="s">
        <v>77</v>
      </c>
      <c r="F77" s="7" t="s">
        <v>123</v>
      </c>
      <c r="G77" s="7" t="e">
        <f t="shared" ca="1" si="0"/>
        <v>#NAME?</v>
      </c>
      <c r="H77" s="46" t="s">
        <v>216</v>
      </c>
      <c r="I77" s="46" t="s">
        <v>217</v>
      </c>
      <c r="J77" s="7" t="str">
        <f t="shared" si="7"/>
        <v>Não</v>
      </c>
      <c r="K77" s="47">
        <v>45012</v>
      </c>
      <c r="L77" s="7"/>
      <c r="M77" s="7" t="s">
        <v>57</v>
      </c>
      <c r="N77" s="48">
        <v>1.2E-2</v>
      </c>
      <c r="O77" s="7" t="s">
        <v>58</v>
      </c>
      <c r="P77" s="49">
        <v>0</v>
      </c>
      <c r="Q77" s="50"/>
      <c r="R77" s="50"/>
      <c r="S77" s="7" t="s">
        <v>199</v>
      </c>
      <c r="T77" s="7" t="s">
        <v>483</v>
      </c>
      <c r="U77" s="7" t="s">
        <v>77</v>
      </c>
      <c r="V77" s="46" t="e">
        <f t="shared" ca="1" si="2"/>
        <v>#NAME?</v>
      </c>
      <c r="W77" s="7"/>
      <c r="X77" s="7"/>
      <c r="Y77" s="51" t="s">
        <v>201</v>
      </c>
      <c r="Z77" s="52"/>
      <c r="AA77" s="53">
        <v>45012</v>
      </c>
      <c r="AB77" s="54">
        <v>49075100011184</v>
      </c>
      <c r="AC77" s="52"/>
      <c r="AD77" s="52"/>
      <c r="AE77" s="52"/>
      <c r="AF77" s="52"/>
      <c r="AG77" s="52">
        <v>0</v>
      </c>
      <c r="AH77" s="52">
        <v>1348.85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15" t="s">
        <v>484</v>
      </c>
      <c r="C78" s="4" t="s">
        <v>485</v>
      </c>
      <c r="D78" s="7" t="s">
        <v>210</v>
      </c>
      <c r="E78" s="7" t="s">
        <v>68</v>
      </c>
      <c r="F78" s="7" t="s">
        <v>452</v>
      </c>
      <c r="G78" s="7" t="e">
        <f t="shared" ca="1" si="0"/>
        <v>#NAME?</v>
      </c>
      <c r="H78" s="46" t="s">
        <v>205</v>
      </c>
      <c r="I78" s="46" t="s">
        <v>58</v>
      </c>
      <c r="J78" s="7" t="str">
        <f t="shared" si="7"/>
        <v>Sim</v>
      </c>
      <c r="K78" s="47">
        <v>45323</v>
      </c>
      <c r="L78" s="7"/>
      <c r="M78" s="7" t="s">
        <v>57</v>
      </c>
      <c r="N78" s="48">
        <v>1.2E-2</v>
      </c>
      <c r="O78" s="7" t="s">
        <v>58</v>
      </c>
      <c r="P78" s="49">
        <v>0</v>
      </c>
      <c r="Q78" s="50" t="s">
        <v>486</v>
      </c>
      <c r="R78" s="50"/>
      <c r="S78" s="7" t="s">
        <v>199</v>
      </c>
      <c r="T78" s="7" t="s">
        <v>487</v>
      </c>
      <c r="U78" s="7" t="s">
        <v>68</v>
      </c>
      <c r="V78" s="46" t="e">
        <f t="shared" ca="1" si="2"/>
        <v>#NAME?</v>
      </c>
      <c r="W78" s="7"/>
      <c r="X78" s="7"/>
      <c r="Y78" s="51" t="s">
        <v>201</v>
      </c>
      <c r="Z78" s="52"/>
      <c r="AA78" s="53">
        <v>45323</v>
      </c>
      <c r="AB78" s="54">
        <v>49075100013292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>
        <v>428703.97</v>
      </c>
      <c r="AS78" s="52">
        <v>603129.68999999994</v>
      </c>
      <c r="AT78" s="52">
        <v>607761.38</v>
      </c>
      <c r="AU78" s="52">
        <v>611000</v>
      </c>
      <c r="AV78" s="52">
        <v>615584.5</v>
      </c>
      <c r="AW78" s="52">
        <v>619982.19999999995</v>
      </c>
      <c r="AX78" s="52">
        <v>625209.30000000005</v>
      </c>
      <c r="AY78" s="52">
        <v>630141.14</v>
      </c>
      <c r="AZ78" s="52">
        <v>632242.28</v>
      </c>
      <c r="BA78" s="52">
        <v>637334.31999999995</v>
      </c>
      <c r="BB78" s="52">
        <v>132480.73000000001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3" t="s">
        <v>488</v>
      </c>
      <c r="C79" s="4" t="s">
        <v>489</v>
      </c>
      <c r="D79" s="7" t="s">
        <v>19</v>
      </c>
      <c r="E79" s="7" t="s">
        <v>20</v>
      </c>
      <c r="F79" s="7" t="s">
        <v>270</v>
      </c>
      <c r="G79" s="7" t="e">
        <f t="shared" ca="1" si="0"/>
        <v>#NAME?</v>
      </c>
      <c r="H79" s="46" t="s">
        <v>205</v>
      </c>
      <c r="I79" s="46" t="s">
        <v>58</v>
      </c>
      <c r="J79" s="7" t="str">
        <f t="shared" si="7"/>
        <v>Sim</v>
      </c>
      <c r="K79" s="47">
        <v>45035</v>
      </c>
      <c r="L79" s="7"/>
      <c r="M79" s="7" t="s">
        <v>83</v>
      </c>
      <c r="N79" s="48">
        <v>1.4999999999999999E-2</v>
      </c>
      <c r="O79" s="7" t="s">
        <v>58</v>
      </c>
      <c r="P79" s="49">
        <v>0</v>
      </c>
      <c r="Q79" s="13" t="s">
        <v>490</v>
      </c>
      <c r="R79" s="50" t="s">
        <v>491</v>
      </c>
      <c r="S79" s="7" t="s">
        <v>199</v>
      </c>
      <c r="T79" s="7" t="s">
        <v>492</v>
      </c>
      <c r="U79" s="7" t="s">
        <v>114</v>
      </c>
      <c r="V79" s="46" t="e">
        <f t="shared" ca="1" si="2"/>
        <v>#NAME?</v>
      </c>
      <c r="W79" s="7"/>
      <c r="X79" s="7" t="s">
        <v>24</v>
      </c>
      <c r="Y79" s="51" t="s">
        <v>201</v>
      </c>
      <c r="Z79" s="52"/>
      <c r="AA79" s="53">
        <v>45035</v>
      </c>
      <c r="AB79" s="54">
        <v>49075100011192</v>
      </c>
      <c r="AC79" s="52"/>
      <c r="AD79" s="52"/>
      <c r="AE79" s="52"/>
      <c r="AF79" s="52"/>
      <c r="AG79" s="52"/>
      <c r="AH79" s="52">
        <v>0</v>
      </c>
      <c r="AI79" s="52">
        <v>2338313.8199999998</v>
      </c>
      <c r="AJ79" s="52">
        <v>2484801.5499999998</v>
      </c>
      <c r="AK79" s="52">
        <v>2522741.14</v>
      </c>
      <c r="AL79" s="52">
        <v>5935459.3499999996</v>
      </c>
      <c r="AM79" s="52">
        <v>5957345.3200000003</v>
      </c>
      <c r="AN79" s="52">
        <v>6005596.1799999997</v>
      </c>
      <c r="AO79" s="52">
        <v>6026667.0199999996</v>
      </c>
      <c r="AP79" s="52">
        <v>6098388.9199999999</v>
      </c>
      <c r="AQ79" s="52">
        <v>6183506.4699999997</v>
      </c>
      <c r="AR79" s="52">
        <v>6198048.0300000003</v>
      </c>
      <c r="AS79" s="52">
        <v>6242860.7400000002</v>
      </c>
      <c r="AT79" s="52">
        <v>6273001.6200000001</v>
      </c>
      <c r="AU79" s="52">
        <v>6221345.0599999996</v>
      </c>
      <c r="AV79" s="52">
        <v>6244633</v>
      </c>
      <c r="AW79" s="52">
        <v>6274035</v>
      </c>
      <c r="AX79" s="52">
        <v>6335268</v>
      </c>
      <c r="AY79" s="52">
        <v>6399683.4100000001</v>
      </c>
      <c r="AZ79" s="52">
        <v>6437574.1600000001</v>
      </c>
      <c r="BA79" s="52">
        <v>6467270.3600000003</v>
      </c>
      <c r="BB79" s="52">
        <v>6500053.3600000003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493</v>
      </c>
      <c r="C80" s="4" t="s">
        <v>494</v>
      </c>
      <c r="D80" s="7" t="s">
        <v>19</v>
      </c>
      <c r="E80" s="7" t="s">
        <v>68</v>
      </c>
      <c r="F80" s="7" t="s">
        <v>289</v>
      </c>
      <c r="G80" s="7" t="e">
        <f t="shared" ca="1" si="0"/>
        <v>#NAME?</v>
      </c>
      <c r="H80" s="46" t="s">
        <v>205</v>
      </c>
      <c r="I80" s="46" t="s">
        <v>58</v>
      </c>
      <c r="J80" s="7" t="str">
        <f t="shared" si="7"/>
        <v>Sim</v>
      </c>
      <c r="K80" s="47">
        <v>44985</v>
      </c>
      <c r="L80" s="7"/>
      <c r="M80" s="7" t="s">
        <v>57</v>
      </c>
      <c r="N80" s="48">
        <v>1.2E-2</v>
      </c>
      <c r="O80" s="7" t="s">
        <v>58</v>
      </c>
      <c r="P80" s="49">
        <v>0</v>
      </c>
      <c r="Q80" s="50" t="s">
        <v>495</v>
      </c>
      <c r="R80" s="50"/>
      <c r="S80" s="7" t="s">
        <v>199</v>
      </c>
      <c r="T80" s="7" t="s">
        <v>496</v>
      </c>
      <c r="U80" s="7" t="s">
        <v>68</v>
      </c>
      <c r="V80" s="46" t="e">
        <f t="shared" ca="1" si="2"/>
        <v>#NAME?</v>
      </c>
      <c r="W80" s="7"/>
      <c r="X80" s="7"/>
      <c r="Y80" s="51" t="s">
        <v>201</v>
      </c>
      <c r="Z80" s="52"/>
      <c r="AA80" s="53">
        <v>44985</v>
      </c>
      <c r="AB80" s="54">
        <v>49075100005486</v>
      </c>
      <c r="AC80" s="52"/>
      <c r="AD80" s="52"/>
      <c r="AE80" s="52"/>
      <c r="AF80" s="52"/>
      <c r="AG80" s="52">
        <v>560421.18999999994</v>
      </c>
      <c r="AH80" s="52">
        <v>916687.06</v>
      </c>
      <c r="AI80" s="52">
        <v>922926.96</v>
      </c>
      <c r="AJ80" s="52">
        <v>930674.54</v>
      </c>
      <c r="AK80" s="52">
        <v>939224.97</v>
      </c>
      <c r="AL80" s="52">
        <v>946529.43</v>
      </c>
      <c r="AM80" s="52">
        <v>678596.76</v>
      </c>
      <c r="AN80" s="52">
        <v>684079.55</v>
      </c>
      <c r="AO80" s="52">
        <v>690269.86</v>
      </c>
      <c r="AP80" s="52">
        <v>694735.41</v>
      </c>
      <c r="AQ80" s="52">
        <v>700472.95</v>
      </c>
      <c r="AR80" s="52">
        <v>706805.5</v>
      </c>
      <c r="AS80" s="52">
        <v>712203.48</v>
      </c>
      <c r="AT80" s="52">
        <v>718812.51</v>
      </c>
      <c r="AU80" s="52">
        <v>724821.85</v>
      </c>
      <c r="AV80" s="52">
        <v>729942.1</v>
      </c>
      <c r="AW80" s="52">
        <v>730139.3</v>
      </c>
      <c r="AX80" s="52">
        <v>583088</v>
      </c>
      <c r="AY80" s="52">
        <v>586649.13</v>
      </c>
      <c r="AZ80" s="52">
        <v>590059.74</v>
      </c>
      <c r="BA80" s="52">
        <v>594946.34</v>
      </c>
      <c r="BB80" s="52">
        <v>309734.95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497</v>
      </c>
      <c r="C81" s="4" t="s">
        <v>498</v>
      </c>
      <c r="D81" s="7" t="s">
        <v>19</v>
      </c>
      <c r="E81" s="7" t="s">
        <v>20</v>
      </c>
      <c r="F81" s="7" t="s">
        <v>321</v>
      </c>
      <c r="G81" s="7" t="e">
        <f t="shared" ca="1" si="0"/>
        <v>#NAME?</v>
      </c>
      <c r="H81" s="46" t="s">
        <v>205</v>
      </c>
      <c r="I81" s="46" t="s">
        <v>58</v>
      </c>
      <c r="J81" s="7" t="str">
        <f t="shared" si="7"/>
        <v>Não</v>
      </c>
      <c r="K81" s="47">
        <v>45096</v>
      </c>
      <c r="L81" s="7"/>
      <c r="M81" s="7" t="s">
        <v>256</v>
      </c>
      <c r="N81" s="48">
        <v>1.4999999999999999E-2</v>
      </c>
      <c r="O81" s="7" t="s">
        <v>197</v>
      </c>
      <c r="P81" s="49">
        <v>0.1</v>
      </c>
      <c r="Q81" s="50"/>
      <c r="R81" s="50"/>
      <c r="S81" s="7" t="s">
        <v>199</v>
      </c>
      <c r="T81" s="7" t="s">
        <v>499</v>
      </c>
      <c r="U81" s="7" t="s">
        <v>273</v>
      </c>
      <c r="V81" s="46" t="e">
        <f t="shared" ca="1" si="2"/>
        <v>#NAME?</v>
      </c>
      <c r="W81" s="7"/>
      <c r="X81" s="7"/>
      <c r="Y81" s="51" t="s">
        <v>201</v>
      </c>
      <c r="Z81" s="52"/>
      <c r="AA81" s="53">
        <v>45096</v>
      </c>
      <c r="AB81" s="54">
        <v>49075100004811</v>
      </c>
      <c r="AC81" s="52"/>
      <c r="AD81" s="52"/>
      <c r="AE81" s="52"/>
      <c r="AF81" s="52"/>
      <c r="AG81" s="52"/>
      <c r="AH81" s="52"/>
      <c r="AI81" s="52">
        <v>0</v>
      </c>
      <c r="AJ81" s="52">
        <v>0</v>
      </c>
      <c r="AK81" s="52">
        <v>1903309.48</v>
      </c>
      <c r="AL81" s="52">
        <v>1910989.17</v>
      </c>
      <c r="AM81" s="52">
        <v>1904031.27</v>
      </c>
      <c r="AN81" s="52">
        <v>1911128.37</v>
      </c>
      <c r="AO81" s="52">
        <v>1905968.81</v>
      </c>
      <c r="AP81" s="52">
        <v>1953970.63</v>
      </c>
      <c r="AQ81" s="52">
        <v>1991456.49</v>
      </c>
      <c r="AR81" s="52">
        <v>1962597.82</v>
      </c>
      <c r="AS81" s="52">
        <v>1976819.21</v>
      </c>
      <c r="AT81" s="52">
        <v>1998699.75</v>
      </c>
      <c r="AU81" s="52">
        <v>1962590.62</v>
      </c>
      <c r="AV81" s="52">
        <v>1954476</v>
      </c>
      <c r="AW81" s="52">
        <v>1967081</v>
      </c>
      <c r="AX81" s="52">
        <v>1994497</v>
      </c>
      <c r="AY81" s="52">
        <v>2018985.77</v>
      </c>
      <c r="AZ81" s="52">
        <v>2015014.3</v>
      </c>
      <c r="BA81" s="52">
        <v>2004337.51</v>
      </c>
      <c r="BB81" s="52">
        <v>1993140.7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15" t="s">
        <v>500</v>
      </c>
      <c r="C82" s="67" t="s">
        <v>501</v>
      </c>
      <c r="D82" s="7" t="s">
        <v>103</v>
      </c>
      <c r="E82" s="7" t="s">
        <v>77</v>
      </c>
      <c r="F82" s="7" t="s">
        <v>204</v>
      </c>
      <c r="G82" s="7" t="e">
        <f t="shared" ca="1" si="0"/>
        <v>#NAME?</v>
      </c>
      <c r="H82" s="46" t="s">
        <v>205</v>
      </c>
      <c r="I82" s="46" t="s">
        <v>58</v>
      </c>
      <c r="J82" s="7" t="str">
        <f t="shared" si="7"/>
        <v>Sim</v>
      </c>
      <c r="K82" s="47">
        <v>45603</v>
      </c>
      <c r="L82" s="7"/>
      <c r="M82" s="7" t="s">
        <v>57</v>
      </c>
      <c r="N82" s="48">
        <v>1.2E-2</v>
      </c>
      <c r="O82" s="7" t="s">
        <v>58</v>
      </c>
      <c r="P82" s="49">
        <v>0</v>
      </c>
      <c r="Q82" s="50" t="s">
        <v>502</v>
      </c>
      <c r="R82" s="50"/>
      <c r="S82" s="7" t="s">
        <v>199</v>
      </c>
      <c r="T82" s="7" t="s">
        <v>503</v>
      </c>
      <c r="U82" s="7" t="s">
        <v>77</v>
      </c>
      <c r="V82" s="46" t="e">
        <f t="shared" ca="1" si="2"/>
        <v>#NAME?</v>
      </c>
      <c r="W82" s="7"/>
      <c r="X82" s="7" t="s">
        <v>106</v>
      </c>
      <c r="Y82" s="51"/>
      <c r="Z82" s="52"/>
      <c r="AA82" s="53">
        <v>45608</v>
      </c>
      <c r="AB82" s="54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>
        <v>100448.47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504</v>
      </c>
      <c r="C83" s="87" t="s">
        <v>505</v>
      </c>
      <c r="D83" s="7" t="s">
        <v>109</v>
      </c>
      <c r="E83" s="7" t="s">
        <v>68</v>
      </c>
      <c r="F83" s="7" t="s">
        <v>506</v>
      </c>
      <c r="G83" s="7" t="e">
        <f t="shared" ca="1" si="0"/>
        <v>#NAME?</v>
      </c>
      <c r="H83" s="46" t="s">
        <v>205</v>
      </c>
      <c r="I83" s="46" t="s">
        <v>58</v>
      </c>
      <c r="J83" s="7" t="str">
        <f t="shared" si="7"/>
        <v>Sim</v>
      </c>
      <c r="K83" s="47">
        <v>45432</v>
      </c>
      <c r="L83" s="7"/>
      <c r="M83" s="7" t="s">
        <v>196</v>
      </c>
      <c r="N83" s="48">
        <v>1.4E-2</v>
      </c>
      <c r="O83" s="7" t="s">
        <v>197</v>
      </c>
      <c r="P83" s="49">
        <v>0.1</v>
      </c>
      <c r="Q83" s="50" t="s">
        <v>507</v>
      </c>
      <c r="R83" s="50"/>
      <c r="S83" s="7" t="s">
        <v>199</v>
      </c>
      <c r="T83" s="12" t="s">
        <v>508</v>
      </c>
      <c r="U83" s="7" t="s">
        <v>68</v>
      </c>
      <c r="V83" s="46" t="e">
        <f t="shared" ca="1" si="2"/>
        <v>#NAME?</v>
      </c>
      <c r="W83" s="7"/>
      <c r="X83" s="7" t="s">
        <v>24</v>
      </c>
      <c r="Y83" s="51" t="s">
        <v>509</v>
      </c>
      <c r="Z83" s="52"/>
      <c r="AA83" s="53">
        <v>45432</v>
      </c>
      <c r="AB83" s="54">
        <v>49075100014426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>
        <v>169168.6</v>
      </c>
      <c r="AW83" s="52">
        <v>170497.2</v>
      </c>
      <c r="AX83" s="52">
        <v>303700.40000000002</v>
      </c>
      <c r="AY83" s="52">
        <v>396787.20000000001</v>
      </c>
      <c r="AZ83" s="52">
        <v>465783.06</v>
      </c>
      <c r="BA83" s="52">
        <v>466114.29</v>
      </c>
      <c r="BB83" s="52">
        <v>515853.88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56" t="s">
        <v>510</v>
      </c>
      <c r="C84" s="87" t="s">
        <v>511</v>
      </c>
      <c r="D84" s="7" t="s">
        <v>109</v>
      </c>
      <c r="E84" s="7" t="s">
        <v>68</v>
      </c>
      <c r="F84" s="7" t="s">
        <v>194</v>
      </c>
      <c r="G84" s="7" t="e">
        <f t="shared" ca="1" si="0"/>
        <v>#NAME?</v>
      </c>
      <c r="H84" s="46" t="s">
        <v>195</v>
      </c>
      <c r="I84" s="46" t="s">
        <v>58</v>
      </c>
      <c r="J84" s="7" t="s">
        <v>234</v>
      </c>
      <c r="K84" s="47">
        <v>45113</v>
      </c>
      <c r="L84" s="47">
        <v>45513</v>
      </c>
      <c r="M84" s="7" t="s">
        <v>140</v>
      </c>
      <c r="N84" s="48">
        <v>6.0000000000000001E-3</v>
      </c>
      <c r="O84" s="7" t="s">
        <v>58</v>
      </c>
      <c r="P84" s="49">
        <v>0</v>
      </c>
      <c r="Q84" s="50"/>
      <c r="R84" s="50" t="s">
        <v>348</v>
      </c>
      <c r="S84" s="7" t="s">
        <v>242</v>
      </c>
      <c r="T84" s="12" t="s">
        <v>512</v>
      </c>
      <c r="U84" s="7"/>
      <c r="V84" s="46" t="e">
        <f t="shared" ca="1" si="2"/>
        <v>#NAME?</v>
      </c>
      <c r="W84" s="7"/>
      <c r="X84" s="7"/>
      <c r="Y84" s="51"/>
      <c r="Z84" s="52"/>
      <c r="AA84" s="53">
        <v>45113</v>
      </c>
      <c r="AB84" s="54">
        <v>49075100013561</v>
      </c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88">
        <v>336615.92</v>
      </c>
      <c r="AS84" s="88">
        <v>339106.59</v>
      </c>
      <c r="AT84" s="88">
        <v>336551.07</v>
      </c>
      <c r="AU84" s="88">
        <v>339151.2</v>
      </c>
      <c r="AV84" s="88">
        <v>341248.2</v>
      </c>
      <c r="AW84" s="88">
        <v>343610.6</v>
      </c>
      <c r="AX84" s="88">
        <v>0</v>
      </c>
      <c r="AY84" s="52">
        <v>0</v>
      </c>
      <c r="AZ84" s="52">
        <v>0</v>
      </c>
      <c r="BA84" s="52">
        <v>0</v>
      </c>
      <c r="BB84" s="52">
        <v>0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3" t="s">
        <v>513</v>
      </c>
      <c r="C85" s="4" t="s">
        <v>514</v>
      </c>
      <c r="D85" s="7" t="s">
        <v>19</v>
      </c>
      <c r="E85" s="7" t="s">
        <v>20</v>
      </c>
      <c r="F85" s="7" t="s">
        <v>270</v>
      </c>
      <c r="G85" s="7" t="e">
        <f t="shared" ca="1" si="0"/>
        <v>#NAME?</v>
      </c>
      <c r="H85" s="46" t="s">
        <v>205</v>
      </c>
      <c r="I85" s="46" t="s">
        <v>58</v>
      </c>
      <c r="J85" s="7" t="str">
        <f t="shared" ref="J85:J139" si="8">IF(Q85=0,"Não","Sim")</f>
        <v>Sim</v>
      </c>
      <c r="K85" s="47">
        <v>45012</v>
      </c>
      <c r="L85" s="7"/>
      <c r="M85" s="7" t="s">
        <v>83</v>
      </c>
      <c r="N85" s="48">
        <v>6.4999999999999997E-3</v>
      </c>
      <c r="O85" s="7" t="s">
        <v>58</v>
      </c>
      <c r="P85" s="49">
        <v>0</v>
      </c>
      <c r="Q85" s="50" t="s">
        <v>515</v>
      </c>
      <c r="R85" s="50" t="s">
        <v>491</v>
      </c>
      <c r="S85" s="7" t="s">
        <v>199</v>
      </c>
      <c r="T85" s="7" t="s">
        <v>516</v>
      </c>
      <c r="U85" s="7" t="s">
        <v>273</v>
      </c>
      <c r="V85" s="46" t="e">
        <f t="shared" ca="1" si="2"/>
        <v>#NAME?</v>
      </c>
      <c r="W85" s="7"/>
      <c r="X85" s="7" t="s">
        <v>24</v>
      </c>
      <c r="Y85" s="51" t="s">
        <v>201</v>
      </c>
      <c r="Z85" s="52"/>
      <c r="AA85" s="53">
        <v>45012</v>
      </c>
      <c r="AB85" s="54">
        <v>49075100007268</v>
      </c>
      <c r="AC85" s="52"/>
      <c r="AD85" s="52"/>
      <c r="AE85" s="52"/>
      <c r="AF85" s="52"/>
      <c r="AG85" s="52"/>
      <c r="AH85" s="52">
        <v>7449482.6799999997</v>
      </c>
      <c r="AI85" s="52">
        <v>7434949.6100000003</v>
      </c>
      <c r="AJ85" s="52">
        <v>8788058.6199999992</v>
      </c>
      <c r="AK85" s="52">
        <v>8874098.4299999997</v>
      </c>
      <c r="AL85" s="52">
        <v>8956806</v>
      </c>
      <c r="AM85" s="52">
        <v>8235068.7999999998</v>
      </c>
      <c r="AN85" s="52">
        <v>8286387.7000000002</v>
      </c>
      <c r="AO85" s="52">
        <v>8338874.4699999997</v>
      </c>
      <c r="AP85" s="52">
        <v>8101725.9400000004</v>
      </c>
      <c r="AQ85" s="52">
        <v>8169228.5</v>
      </c>
      <c r="AR85" s="52">
        <v>8236926.3600000003</v>
      </c>
      <c r="AS85" s="52">
        <v>8294948.2599999998</v>
      </c>
      <c r="AT85" s="52">
        <v>8080494.5899999999</v>
      </c>
      <c r="AU85" s="52">
        <v>8140955.2599999998</v>
      </c>
      <c r="AV85" s="52">
        <v>8199969</v>
      </c>
      <c r="AW85" s="52">
        <v>8268411</v>
      </c>
      <c r="AX85" s="52">
        <v>8340392</v>
      </c>
      <c r="AY85" s="52">
        <v>8408338.2699999996</v>
      </c>
      <c r="AZ85" s="52">
        <v>8465661.2300000004</v>
      </c>
      <c r="BA85" s="52">
        <v>8541947.6199999992</v>
      </c>
      <c r="BB85" s="52">
        <v>9249006.3900000006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513</v>
      </c>
      <c r="C86" s="4" t="s">
        <v>517</v>
      </c>
      <c r="D86" s="7" t="s">
        <v>19</v>
      </c>
      <c r="E86" s="7" t="s">
        <v>20</v>
      </c>
      <c r="F86" s="7" t="s">
        <v>270</v>
      </c>
      <c r="G86" s="7" t="e">
        <f t="shared" ca="1" si="0"/>
        <v>#NAME?</v>
      </c>
      <c r="H86" s="46" t="s">
        <v>195</v>
      </c>
      <c r="I86" s="46" t="s">
        <v>58</v>
      </c>
      <c r="J86" s="7" t="str">
        <f t="shared" si="8"/>
        <v>Não</v>
      </c>
      <c r="K86" s="47">
        <v>45163</v>
      </c>
      <c r="L86" s="47">
        <v>45524</v>
      </c>
      <c r="M86" s="7" t="s">
        <v>71</v>
      </c>
      <c r="N86" s="48">
        <v>0</v>
      </c>
      <c r="O86" s="7" t="s">
        <v>58</v>
      </c>
      <c r="P86" s="49">
        <v>0</v>
      </c>
      <c r="Q86" s="50"/>
      <c r="R86" s="50" t="s">
        <v>518</v>
      </c>
      <c r="S86" s="7" t="s">
        <v>199</v>
      </c>
      <c r="T86" s="7" t="s">
        <v>516</v>
      </c>
      <c r="U86" s="7" t="s">
        <v>273</v>
      </c>
      <c r="V86" s="46" t="e">
        <f t="shared" ca="1" si="2"/>
        <v>#NAME?</v>
      </c>
      <c r="W86" s="7"/>
      <c r="X86" s="7" t="s">
        <v>24</v>
      </c>
      <c r="Y86" s="51" t="s">
        <v>201</v>
      </c>
      <c r="Z86" s="52"/>
      <c r="AA86" s="53">
        <v>45163</v>
      </c>
      <c r="AB86" s="54">
        <v>49075100011206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>
        <v>0</v>
      </c>
      <c r="AN86" s="52">
        <v>6102</v>
      </c>
      <c r="AO86" s="52">
        <v>7514.41</v>
      </c>
      <c r="AP86" s="52">
        <v>9904.51</v>
      </c>
      <c r="AQ86" s="52">
        <v>12040.4</v>
      </c>
      <c r="AR86" s="52">
        <v>12904.64</v>
      </c>
      <c r="AS86" s="52">
        <v>14539.84</v>
      </c>
      <c r="AT86" s="52">
        <v>15935.1</v>
      </c>
      <c r="AU86" s="52">
        <v>17176.7</v>
      </c>
      <c r="AV86" s="52">
        <v>18069.89</v>
      </c>
      <c r="AW86" s="52">
        <v>19852.560000000001</v>
      </c>
      <c r="AX86" s="52">
        <v>22022.06</v>
      </c>
      <c r="AY86" s="52">
        <v>0</v>
      </c>
      <c r="AZ86" s="52">
        <v>0</v>
      </c>
      <c r="BA86" s="52">
        <v>0</v>
      </c>
      <c r="BB86" s="52">
        <v>0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513</v>
      </c>
      <c r="C87" s="4" t="s">
        <v>519</v>
      </c>
      <c r="D87" s="7" t="s">
        <v>19</v>
      </c>
      <c r="E87" s="7" t="s">
        <v>20</v>
      </c>
      <c r="F87" s="7" t="s">
        <v>270</v>
      </c>
      <c r="G87" s="7" t="e">
        <f t="shared" ca="1" si="0"/>
        <v>#NAME?</v>
      </c>
      <c r="H87" s="46" t="s">
        <v>216</v>
      </c>
      <c r="I87" s="46" t="s">
        <v>217</v>
      </c>
      <c r="J87" s="7" t="str">
        <f t="shared" si="8"/>
        <v>Não</v>
      </c>
      <c r="K87" s="47">
        <v>45139</v>
      </c>
      <c r="L87" s="7"/>
      <c r="M87" s="7" t="s">
        <v>71</v>
      </c>
      <c r="N87" s="48">
        <v>6.4999999999999997E-3</v>
      </c>
      <c r="O87" s="7" t="s">
        <v>236</v>
      </c>
      <c r="P87" s="49">
        <v>0.2</v>
      </c>
      <c r="Q87" s="50"/>
      <c r="R87" s="50"/>
      <c r="S87" s="7" t="s">
        <v>199</v>
      </c>
      <c r="T87" s="7" t="s">
        <v>516</v>
      </c>
      <c r="U87" s="7" t="s">
        <v>273</v>
      </c>
      <c r="V87" s="46" t="e">
        <f t="shared" ca="1" si="2"/>
        <v>#NAME?</v>
      </c>
      <c r="W87" s="7"/>
      <c r="X87" s="7" t="s">
        <v>24</v>
      </c>
      <c r="Y87" s="51" t="s">
        <v>201</v>
      </c>
      <c r="Z87" s="52"/>
      <c r="AA87" s="53">
        <v>45139</v>
      </c>
      <c r="AB87" s="54">
        <v>49075100010171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>
        <v>0</v>
      </c>
      <c r="AM87" s="52">
        <v>773124.25</v>
      </c>
      <c r="AN87" s="52">
        <v>771807.13</v>
      </c>
      <c r="AO87" s="52">
        <v>738799.22</v>
      </c>
      <c r="AP87" s="52">
        <v>795165.85</v>
      </c>
      <c r="AQ87" s="52">
        <v>835269.28</v>
      </c>
      <c r="AR87" s="52">
        <v>777749.68</v>
      </c>
      <c r="AS87" s="52">
        <v>789707.18</v>
      </c>
      <c r="AT87" s="52">
        <v>803507.43</v>
      </c>
      <c r="AU87" s="52">
        <v>771158.64</v>
      </c>
      <c r="AV87" s="52">
        <v>746237.7</v>
      </c>
      <c r="AW87" s="52">
        <v>748438.8</v>
      </c>
      <c r="AX87" s="52">
        <v>769831</v>
      </c>
      <c r="AY87" s="52">
        <v>788088.67</v>
      </c>
      <c r="AZ87" s="52">
        <v>775478.95</v>
      </c>
      <c r="BA87" s="52">
        <v>741560.95</v>
      </c>
      <c r="BB87" s="52">
        <v>65936.88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520</v>
      </c>
      <c r="C88" s="4" t="s">
        <v>521</v>
      </c>
      <c r="D88" s="7" t="s">
        <v>19</v>
      </c>
      <c r="E88" s="7" t="s">
        <v>77</v>
      </c>
      <c r="F88" s="7" t="s">
        <v>215</v>
      </c>
      <c r="G88" s="7" t="e">
        <f t="shared" ca="1" si="0"/>
        <v>#NAME?</v>
      </c>
      <c r="H88" s="46" t="s">
        <v>205</v>
      </c>
      <c r="I88" s="46" t="s">
        <v>58</v>
      </c>
      <c r="J88" s="7" t="str">
        <f t="shared" si="8"/>
        <v>Não</v>
      </c>
      <c r="K88" s="47">
        <v>45006</v>
      </c>
      <c r="L88" s="7"/>
      <c r="M88" s="7" t="s">
        <v>57</v>
      </c>
      <c r="N88" s="48">
        <v>1.2E-2</v>
      </c>
      <c r="O88" s="7" t="s">
        <v>58</v>
      </c>
      <c r="P88" s="49">
        <v>0</v>
      </c>
      <c r="Q88" s="50"/>
      <c r="R88" s="50"/>
      <c r="S88" s="7" t="s">
        <v>242</v>
      </c>
      <c r="T88" s="7" t="s">
        <v>522</v>
      </c>
      <c r="U88" s="7" t="s">
        <v>77</v>
      </c>
      <c r="V88" s="46" t="e">
        <f t="shared" ca="1" si="2"/>
        <v>#NAME?</v>
      </c>
      <c r="W88" s="7"/>
      <c r="X88" s="7"/>
      <c r="Y88" s="51" t="s">
        <v>201</v>
      </c>
      <c r="Z88" s="52"/>
      <c r="AA88" s="53">
        <v>45006</v>
      </c>
      <c r="AB88" s="54">
        <v>49075100006881</v>
      </c>
      <c r="AC88" s="52"/>
      <c r="AD88" s="52"/>
      <c r="AE88" s="52"/>
      <c r="AF88" s="52"/>
      <c r="AG88" s="52"/>
      <c r="AH88" s="52">
        <v>140275.53</v>
      </c>
      <c r="AI88" s="52">
        <v>142994.82999999999</v>
      </c>
      <c r="AJ88" s="52">
        <v>146491.67000000001</v>
      </c>
      <c r="AK88" s="52">
        <v>149699.12</v>
      </c>
      <c r="AL88" s="52">
        <v>151065.74</v>
      </c>
      <c r="AM88" s="52">
        <v>151119.76999999999</v>
      </c>
      <c r="AN88" s="52">
        <v>149512.97</v>
      </c>
      <c r="AO88" s="52">
        <v>239681</v>
      </c>
      <c r="AP88" s="52">
        <v>242849.11</v>
      </c>
      <c r="AQ88" s="52">
        <v>246542.64</v>
      </c>
      <c r="AR88" s="52">
        <v>248220.18</v>
      </c>
      <c r="AS88" s="52">
        <v>251027.22</v>
      </c>
      <c r="AT88" s="52">
        <v>252228.48000000001</v>
      </c>
      <c r="AU88" s="52">
        <v>250223.77</v>
      </c>
      <c r="AV88" s="52">
        <v>252643</v>
      </c>
      <c r="AW88" s="52">
        <v>252054.2</v>
      </c>
      <c r="AX88" s="52">
        <v>255773.5</v>
      </c>
      <c r="AY88" s="52">
        <v>276203.34000000003</v>
      </c>
      <c r="AZ88" s="52">
        <v>274425.64</v>
      </c>
      <c r="BA88" s="52">
        <v>273894.46000000002</v>
      </c>
      <c r="BB88" s="52">
        <v>273822.01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523</v>
      </c>
      <c r="C89" s="4" t="s">
        <v>524</v>
      </c>
      <c r="D89" s="7" t="s">
        <v>19</v>
      </c>
      <c r="E89" s="7" t="s">
        <v>68</v>
      </c>
      <c r="F89" s="7" t="s">
        <v>328</v>
      </c>
      <c r="G89" s="7" t="e">
        <f t="shared" ca="1" si="0"/>
        <v>#NAME?</v>
      </c>
      <c r="H89" s="46" t="s">
        <v>216</v>
      </c>
      <c r="I89" s="46" t="s">
        <v>240</v>
      </c>
      <c r="J89" s="7" t="str">
        <f t="shared" si="8"/>
        <v>Sim</v>
      </c>
      <c r="K89" s="47">
        <v>44988</v>
      </c>
      <c r="L89" s="7"/>
      <c r="M89" s="7" t="s">
        <v>112</v>
      </c>
      <c r="N89" s="48">
        <v>0</v>
      </c>
      <c r="O89" s="7" t="s">
        <v>58</v>
      </c>
      <c r="P89" s="49">
        <v>0</v>
      </c>
      <c r="Q89" s="50" t="s">
        <v>525</v>
      </c>
      <c r="R89" s="50"/>
      <c r="S89" s="7" t="s">
        <v>242</v>
      </c>
      <c r="T89" s="7" t="s">
        <v>526</v>
      </c>
      <c r="U89" s="7" t="s">
        <v>73</v>
      </c>
      <c r="V89" s="46" t="e">
        <f t="shared" ca="1" si="2"/>
        <v>#NAME?</v>
      </c>
      <c r="W89" s="7"/>
      <c r="X89" s="7"/>
      <c r="Y89" s="51" t="s">
        <v>527</v>
      </c>
      <c r="Z89" s="52"/>
      <c r="AA89" s="53">
        <v>44988</v>
      </c>
      <c r="AB89" s="54">
        <v>49075100011214</v>
      </c>
      <c r="AC89" s="52"/>
      <c r="AD89" s="52"/>
      <c r="AE89" s="52"/>
      <c r="AF89" s="52"/>
      <c r="AG89" s="52"/>
      <c r="AH89" s="52">
        <v>10067355.42</v>
      </c>
      <c r="AI89" s="52">
        <v>10181812.380000001</v>
      </c>
      <c r="AJ89" s="52">
        <v>3332193.62</v>
      </c>
      <c r="AK89" s="52">
        <v>3378633.61</v>
      </c>
      <c r="AL89" s="52">
        <v>3417528.18</v>
      </c>
      <c r="AM89" s="52">
        <v>3461095.04</v>
      </c>
      <c r="AN89" s="52">
        <v>3449103.61</v>
      </c>
      <c r="AO89" s="52">
        <v>3468512.14</v>
      </c>
      <c r="AP89" s="52">
        <v>3513893.33</v>
      </c>
      <c r="AQ89" s="52">
        <v>3558685.77</v>
      </c>
      <c r="AR89" s="52">
        <v>3589657.17</v>
      </c>
      <c r="AS89" s="52">
        <v>3609855.72</v>
      </c>
      <c r="AT89" s="52">
        <v>2277301.5099999998</v>
      </c>
      <c r="AU89" s="52">
        <v>2297292.34</v>
      </c>
      <c r="AV89" s="52">
        <v>2319695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528</v>
      </c>
      <c r="C90" s="4" t="s">
        <v>529</v>
      </c>
      <c r="D90" s="7" t="s">
        <v>19</v>
      </c>
      <c r="E90" s="7" t="s">
        <v>77</v>
      </c>
      <c r="F90" s="7" t="s">
        <v>215</v>
      </c>
      <c r="G90" s="7" t="e">
        <f t="shared" ca="1" si="0"/>
        <v>#NAME?</v>
      </c>
      <c r="H90" s="46" t="s">
        <v>205</v>
      </c>
      <c r="I90" s="46" t="s">
        <v>58</v>
      </c>
      <c r="J90" s="7" t="str">
        <f t="shared" si="8"/>
        <v>Não</v>
      </c>
      <c r="K90" s="47">
        <v>44960</v>
      </c>
      <c r="L90" s="7"/>
      <c r="M90" s="7" t="s">
        <v>57</v>
      </c>
      <c r="N90" s="48">
        <v>1.2E-2</v>
      </c>
      <c r="O90" s="7" t="s">
        <v>58</v>
      </c>
      <c r="P90" s="49">
        <v>0</v>
      </c>
      <c r="Q90" s="50"/>
      <c r="R90" s="50"/>
      <c r="S90" s="7" t="s">
        <v>199</v>
      </c>
      <c r="T90" s="7" t="s">
        <v>530</v>
      </c>
      <c r="U90" s="7" t="s">
        <v>77</v>
      </c>
      <c r="V90" s="46" t="e">
        <f t="shared" ca="1" si="2"/>
        <v>#NAME?</v>
      </c>
      <c r="W90" s="7"/>
      <c r="X90" s="7"/>
      <c r="Y90" s="51" t="s">
        <v>201</v>
      </c>
      <c r="Z90" s="52"/>
      <c r="AA90" s="53">
        <v>44960</v>
      </c>
      <c r="AB90" s="54">
        <v>49075100005494</v>
      </c>
      <c r="AC90" s="52"/>
      <c r="AD90" s="52"/>
      <c r="AE90" s="52"/>
      <c r="AF90" s="52">
        <v>80004.47</v>
      </c>
      <c r="AG90" s="52">
        <v>80773.53</v>
      </c>
      <c r="AH90" s="52">
        <v>81445.48</v>
      </c>
      <c r="AI90" s="52">
        <v>81833.22</v>
      </c>
      <c r="AJ90" s="52">
        <v>83333.429999999993</v>
      </c>
      <c r="AK90" s="52">
        <v>84647.01</v>
      </c>
      <c r="AL90" s="52">
        <v>86692.7</v>
      </c>
      <c r="AM90" s="52">
        <v>115422.5</v>
      </c>
      <c r="AN90" s="52">
        <v>115882.48</v>
      </c>
      <c r="AO90" s="52">
        <v>114698.6</v>
      </c>
      <c r="AP90" s="52">
        <v>118054.86</v>
      </c>
      <c r="AQ90" s="52">
        <v>120387.71</v>
      </c>
      <c r="AR90" s="52">
        <v>117585.39</v>
      </c>
      <c r="AS90" s="52">
        <v>118751.93</v>
      </c>
      <c r="AT90" s="52">
        <v>119901.52</v>
      </c>
      <c r="AU90" s="52">
        <v>118975.26</v>
      </c>
      <c r="AV90" s="52">
        <v>118480.1</v>
      </c>
      <c r="AW90" s="52">
        <v>119193.5</v>
      </c>
      <c r="AX90" s="52">
        <v>120833.8</v>
      </c>
      <c r="AY90" s="52">
        <v>121974.61</v>
      </c>
      <c r="AZ90" s="52">
        <v>121805.96</v>
      </c>
      <c r="BA90" s="52">
        <v>120818.36</v>
      </c>
      <c r="BB90" s="52">
        <v>119993.04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531</v>
      </c>
      <c r="C91" s="4" t="s">
        <v>532</v>
      </c>
      <c r="D91" s="7" t="s">
        <v>19</v>
      </c>
      <c r="E91" s="7" t="s">
        <v>77</v>
      </c>
      <c r="F91" s="7" t="s">
        <v>215</v>
      </c>
      <c r="G91" s="7" t="e">
        <f t="shared" ca="1" si="0"/>
        <v>#NAME?</v>
      </c>
      <c r="H91" s="46" t="s">
        <v>205</v>
      </c>
      <c r="I91" s="46" t="s">
        <v>58</v>
      </c>
      <c r="J91" s="7" t="str">
        <f t="shared" si="8"/>
        <v>Não</v>
      </c>
      <c r="K91" s="47">
        <v>45001</v>
      </c>
      <c r="L91" s="7"/>
      <c r="M91" s="7" t="s">
        <v>57</v>
      </c>
      <c r="N91" s="48">
        <v>0.01</v>
      </c>
      <c r="O91" s="7" t="s">
        <v>58</v>
      </c>
      <c r="P91" s="49">
        <v>0</v>
      </c>
      <c r="Q91" s="50"/>
      <c r="R91" s="50"/>
      <c r="S91" s="7" t="s">
        <v>199</v>
      </c>
      <c r="T91" s="7" t="s">
        <v>533</v>
      </c>
      <c r="U91" s="7" t="s">
        <v>77</v>
      </c>
      <c r="V91" s="46" t="e">
        <f t="shared" ca="1" si="2"/>
        <v>#NAME?</v>
      </c>
      <c r="W91" s="7"/>
      <c r="X91" s="7"/>
      <c r="Y91" s="51" t="s">
        <v>201</v>
      </c>
      <c r="Z91" s="52"/>
      <c r="AA91" s="53">
        <v>45001</v>
      </c>
      <c r="AB91" s="54">
        <v>49075100010234</v>
      </c>
      <c r="AC91" s="52"/>
      <c r="AD91" s="52"/>
      <c r="AE91" s="52"/>
      <c r="AF91" s="52">
        <v>0</v>
      </c>
      <c r="AG91" s="52">
        <v>0</v>
      </c>
      <c r="AH91" s="52">
        <v>48822.54</v>
      </c>
      <c r="AI91" s="52">
        <v>84549.19</v>
      </c>
      <c r="AJ91" s="52">
        <v>107103.66</v>
      </c>
      <c r="AK91" s="52">
        <v>108032.27</v>
      </c>
      <c r="AL91" s="52">
        <v>224043.27</v>
      </c>
      <c r="AM91" s="52">
        <v>238446.53</v>
      </c>
      <c r="AN91" s="52">
        <v>243260.86</v>
      </c>
      <c r="AO91" s="52">
        <v>258437.49</v>
      </c>
      <c r="AP91" s="52">
        <v>260336.98</v>
      </c>
      <c r="AQ91" s="52">
        <v>265381.57</v>
      </c>
      <c r="AR91" s="52">
        <v>274443.32</v>
      </c>
      <c r="AS91" s="52">
        <v>278310.59000000003</v>
      </c>
      <c r="AT91" s="52">
        <v>282668.5</v>
      </c>
      <c r="AU91" s="52">
        <v>287205.11</v>
      </c>
      <c r="AV91" s="52">
        <v>291116.2</v>
      </c>
      <c r="AW91" s="52">
        <v>296289.3</v>
      </c>
      <c r="AX91" s="52">
        <v>301185.40000000002</v>
      </c>
      <c r="AY91" s="52">
        <v>304535.37</v>
      </c>
      <c r="AZ91" s="52">
        <v>308158.71999999997</v>
      </c>
      <c r="BA91" s="52">
        <v>312167.07</v>
      </c>
      <c r="BB91" s="52">
        <v>316288.86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15" t="s">
        <v>534</v>
      </c>
      <c r="C92" s="63" t="s">
        <v>535</v>
      </c>
      <c r="D92" s="7" t="s">
        <v>19</v>
      </c>
      <c r="E92" s="7" t="s">
        <v>77</v>
      </c>
      <c r="F92" s="7" t="s">
        <v>215</v>
      </c>
      <c r="G92" s="7" t="e">
        <f t="shared" ca="1" si="0"/>
        <v>#NAME?</v>
      </c>
      <c r="H92" s="46" t="s">
        <v>205</v>
      </c>
      <c r="I92" s="46" t="s">
        <v>58</v>
      </c>
      <c r="J92" s="7" t="str">
        <f t="shared" si="8"/>
        <v>Sim</v>
      </c>
      <c r="K92" s="47">
        <v>45183</v>
      </c>
      <c r="L92" s="7"/>
      <c r="M92" s="7" t="s">
        <v>57</v>
      </c>
      <c r="N92" s="48">
        <v>1.2E-2</v>
      </c>
      <c r="O92" s="7" t="s">
        <v>58</v>
      </c>
      <c r="P92" s="49">
        <v>0</v>
      </c>
      <c r="Q92" s="89" t="s">
        <v>536</v>
      </c>
      <c r="R92" s="50"/>
      <c r="S92" s="7" t="s">
        <v>199</v>
      </c>
      <c r="T92" s="7" t="s">
        <v>537</v>
      </c>
      <c r="U92" s="7" t="s">
        <v>77</v>
      </c>
      <c r="V92" s="46" t="e">
        <f t="shared" ca="1" si="2"/>
        <v>#NAME?</v>
      </c>
      <c r="W92" s="7"/>
      <c r="X92" s="7"/>
      <c r="Y92" s="51" t="s">
        <v>201</v>
      </c>
      <c r="Z92" s="52"/>
      <c r="AA92" s="53">
        <v>45183</v>
      </c>
      <c r="AB92" s="54">
        <v>49075100011222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70254.3</v>
      </c>
      <c r="AO92" s="52">
        <v>71890.2</v>
      </c>
      <c r="AP92" s="52">
        <v>72434.009999999995</v>
      </c>
      <c r="AQ92" s="52">
        <v>72968.67</v>
      </c>
      <c r="AR92" s="52">
        <v>73597.210000000006</v>
      </c>
      <c r="AS92" s="52">
        <v>74171.41</v>
      </c>
      <c r="AT92" s="52">
        <v>74734.14</v>
      </c>
      <c r="AU92" s="52">
        <v>75319.83</v>
      </c>
      <c r="AV92" s="52">
        <v>75857.87</v>
      </c>
      <c r="AW92" s="52">
        <v>76423.100000000006</v>
      </c>
      <c r="AX92" s="52">
        <v>77073.64</v>
      </c>
      <c r="AY92" s="52">
        <v>77718.66</v>
      </c>
      <c r="AZ92" s="52">
        <v>77799.42</v>
      </c>
      <c r="BA92" s="52">
        <v>74218.05</v>
      </c>
      <c r="BB92" s="52">
        <v>74692.08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62" t="s">
        <v>538</v>
      </c>
      <c r="C93" s="63" t="s">
        <v>539</v>
      </c>
      <c r="D93" s="7" t="s">
        <v>19</v>
      </c>
      <c r="E93" s="7" t="s">
        <v>77</v>
      </c>
      <c r="F93" s="90" t="s">
        <v>540</v>
      </c>
      <c r="G93" s="7" t="e">
        <f t="shared" ca="1" si="0"/>
        <v>#NAME?</v>
      </c>
      <c r="H93" s="46" t="s">
        <v>216</v>
      </c>
      <c r="I93" s="46" t="s">
        <v>217</v>
      </c>
      <c r="J93" s="7" t="str">
        <f t="shared" si="8"/>
        <v>Não</v>
      </c>
      <c r="K93" s="47">
        <v>45191</v>
      </c>
      <c r="L93" s="7"/>
      <c r="M93" s="7" t="s">
        <v>541</v>
      </c>
      <c r="N93" s="48">
        <v>7.0000000000000001E-3</v>
      </c>
      <c r="O93" s="7" t="s">
        <v>58</v>
      </c>
      <c r="P93" s="49">
        <v>0</v>
      </c>
      <c r="Q93" s="89"/>
      <c r="R93" s="50"/>
      <c r="S93" s="7" t="s">
        <v>242</v>
      </c>
      <c r="T93" s="7" t="s">
        <v>542</v>
      </c>
      <c r="U93" s="7" t="s">
        <v>77</v>
      </c>
      <c r="V93" s="46" t="e">
        <f t="shared" ca="1" si="2"/>
        <v>#NAME?</v>
      </c>
      <c r="W93" s="7"/>
      <c r="X93" s="7"/>
      <c r="Y93" s="51" t="s">
        <v>201</v>
      </c>
      <c r="Z93" s="52"/>
      <c r="AA93" s="53">
        <v>45191</v>
      </c>
      <c r="AB93" s="54">
        <v>49075100011230</v>
      </c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>
        <v>3001534.49</v>
      </c>
      <c r="AO93" s="52">
        <v>3031897.57</v>
      </c>
      <c r="AP93" s="52">
        <v>3052799.55</v>
      </c>
      <c r="AQ93" s="52">
        <v>3079102.94</v>
      </c>
      <c r="AR93" s="52">
        <v>3103296.77</v>
      </c>
      <c r="AS93" s="52">
        <v>3124030.29</v>
      </c>
      <c r="AT93" s="52">
        <v>2130656.17</v>
      </c>
      <c r="AU93" s="52">
        <v>0</v>
      </c>
      <c r="AV93" s="52">
        <v>0</v>
      </c>
      <c r="AW93" s="52">
        <v>300.27999999999997</v>
      </c>
      <c r="AX93" s="52">
        <v>302.39999999999998</v>
      </c>
      <c r="AY93" s="52">
        <v>305</v>
      </c>
      <c r="AZ93" s="52">
        <v>307.54000000000002</v>
      </c>
      <c r="BA93" s="52">
        <v>310.39999999999998</v>
      </c>
      <c r="BB93" s="52">
        <v>310.99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543</v>
      </c>
      <c r="C94" s="4" t="s">
        <v>544</v>
      </c>
      <c r="D94" s="7" t="s">
        <v>19</v>
      </c>
      <c r="E94" s="7" t="s">
        <v>20</v>
      </c>
      <c r="F94" s="7" t="s">
        <v>270</v>
      </c>
      <c r="G94" s="7" t="e">
        <f t="shared" ca="1" si="0"/>
        <v>#NAME?</v>
      </c>
      <c r="H94" s="46" t="s">
        <v>195</v>
      </c>
      <c r="I94" s="46" t="s">
        <v>58</v>
      </c>
      <c r="J94" s="7" t="str">
        <f t="shared" si="8"/>
        <v>Não</v>
      </c>
      <c r="K94" s="47">
        <v>45163</v>
      </c>
      <c r="L94" s="47">
        <v>45383</v>
      </c>
      <c r="M94" s="7" t="s">
        <v>71</v>
      </c>
      <c r="N94" s="48">
        <v>2.5000000000000001E-2</v>
      </c>
      <c r="O94" s="7" t="s">
        <v>236</v>
      </c>
      <c r="P94" s="49">
        <v>0.2</v>
      </c>
      <c r="Q94" s="45"/>
      <c r="R94" s="50" t="s">
        <v>545</v>
      </c>
      <c r="S94" s="7" t="s">
        <v>199</v>
      </c>
      <c r="T94" s="7" t="s">
        <v>546</v>
      </c>
      <c r="U94" s="7" t="s">
        <v>273</v>
      </c>
      <c r="V94" s="46" t="e">
        <f t="shared" ca="1" si="2"/>
        <v>#NAME?</v>
      </c>
      <c r="W94" s="7"/>
      <c r="X94" s="7"/>
      <c r="Y94" s="51" t="s">
        <v>201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639942.68000000005</v>
      </c>
      <c r="AN94" s="52">
        <v>670430.24</v>
      </c>
      <c r="AO94" s="52">
        <v>420511.08</v>
      </c>
      <c r="AP94" s="52">
        <v>425435.34</v>
      </c>
      <c r="AQ94" s="52">
        <v>446569.35</v>
      </c>
      <c r="AR94" s="52">
        <v>409645.1</v>
      </c>
      <c r="AS94" s="52">
        <v>414810.38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15" t="s">
        <v>543</v>
      </c>
      <c r="C95" s="4" t="s">
        <v>547</v>
      </c>
      <c r="D95" s="7" t="s">
        <v>19</v>
      </c>
      <c r="E95" s="7" t="s">
        <v>20</v>
      </c>
      <c r="F95" s="7" t="s">
        <v>270</v>
      </c>
      <c r="G95" s="7" t="e">
        <f t="shared" ca="1" si="0"/>
        <v>#NAME?</v>
      </c>
      <c r="H95" s="46" t="s">
        <v>195</v>
      </c>
      <c r="I95" s="46" t="s">
        <v>58</v>
      </c>
      <c r="J95" s="7" t="str">
        <f t="shared" si="8"/>
        <v>Não</v>
      </c>
      <c r="K95" s="47">
        <v>45163</v>
      </c>
      <c r="L95" s="47">
        <v>45383</v>
      </c>
      <c r="M95" s="7" t="s">
        <v>57</v>
      </c>
      <c r="N95" s="48">
        <v>1.2E-2</v>
      </c>
      <c r="O95" s="7" t="s">
        <v>58</v>
      </c>
      <c r="P95" s="49">
        <v>0</v>
      </c>
      <c r="Q95" s="50"/>
      <c r="R95" s="50" t="s">
        <v>545</v>
      </c>
      <c r="S95" s="7" t="s">
        <v>199</v>
      </c>
      <c r="T95" s="7" t="s">
        <v>546</v>
      </c>
      <c r="U95" s="7" t="s">
        <v>273</v>
      </c>
      <c r="V95" s="46" t="e">
        <f t="shared" ca="1" si="2"/>
        <v>#NAME?</v>
      </c>
      <c r="W95" s="7"/>
      <c r="X95" s="7"/>
      <c r="Y95" s="51" t="s">
        <v>201</v>
      </c>
      <c r="Z95" s="52"/>
      <c r="AA95" s="53">
        <v>45163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>
        <v>1155551.7</v>
      </c>
      <c r="AN95" s="52">
        <v>1186917.76</v>
      </c>
      <c r="AO95" s="52">
        <v>437400.25</v>
      </c>
      <c r="AP95" s="52">
        <v>440335.02</v>
      </c>
      <c r="AQ95" s="52">
        <v>443817.26</v>
      </c>
      <c r="AR95" s="52">
        <v>447861.32</v>
      </c>
      <c r="AS95" s="52">
        <v>91645.86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62" t="s">
        <v>543</v>
      </c>
      <c r="C96" s="63" t="s">
        <v>548</v>
      </c>
      <c r="D96" s="7" t="s">
        <v>19</v>
      </c>
      <c r="E96" s="7" t="s">
        <v>20</v>
      </c>
      <c r="F96" s="7" t="s">
        <v>270</v>
      </c>
      <c r="G96" s="7" t="e">
        <f t="shared" ca="1" si="0"/>
        <v>#NAME?</v>
      </c>
      <c r="H96" s="46" t="s">
        <v>195</v>
      </c>
      <c r="I96" s="46" t="s">
        <v>58</v>
      </c>
      <c r="J96" s="7" t="str">
        <f t="shared" si="8"/>
        <v>Não</v>
      </c>
      <c r="K96" s="47">
        <v>45197</v>
      </c>
      <c r="L96" s="47">
        <v>45383</v>
      </c>
      <c r="M96" s="7" t="s">
        <v>112</v>
      </c>
      <c r="N96" s="48">
        <v>0</v>
      </c>
      <c r="O96" s="7" t="s">
        <v>58</v>
      </c>
      <c r="P96" s="49">
        <v>0</v>
      </c>
      <c r="Q96" s="50"/>
      <c r="R96" s="50"/>
      <c r="S96" s="7" t="s">
        <v>199</v>
      </c>
      <c r="T96" s="7" t="s">
        <v>546</v>
      </c>
      <c r="U96" s="7" t="s">
        <v>273</v>
      </c>
      <c r="V96" s="46" t="e">
        <f t="shared" ca="1" si="2"/>
        <v>#NAME?</v>
      </c>
      <c r="W96" s="7"/>
      <c r="X96" s="7"/>
      <c r="Y96" s="51" t="s">
        <v>201</v>
      </c>
      <c r="Z96" s="52"/>
      <c r="AA96" s="53">
        <v>45197</v>
      </c>
      <c r="AB96" s="54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>
        <v>0</v>
      </c>
      <c r="AO96" s="52">
        <v>994268.77</v>
      </c>
      <c r="AP96" s="52">
        <v>1018728.75</v>
      </c>
      <c r="AQ96" s="52">
        <v>1051464.1299999999</v>
      </c>
      <c r="AR96" s="52">
        <v>1074749.3899999999</v>
      </c>
      <c r="AS96" s="52">
        <v>290707.78999999998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3" t="s">
        <v>549</v>
      </c>
      <c r="C97" s="4" t="s">
        <v>550</v>
      </c>
      <c r="D97" s="7" t="s">
        <v>19</v>
      </c>
      <c r="E97" s="7" t="s">
        <v>68</v>
      </c>
      <c r="F97" s="7" t="s">
        <v>255</v>
      </c>
      <c r="G97" s="7" t="e">
        <f t="shared" ca="1" si="0"/>
        <v>#NAME?</v>
      </c>
      <c r="H97" s="46" t="s">
        <v>216</v>
      </c>
      <c r="I97" s="46" t="s">
        <v>58</v>
      </c>
      <c r="J97" s="7" t="str">
        <f t="shared" si="8"/>
        <v>Sim</v>
      </c>
      <c r="K97" s="47">
        <v>45364</v>
      </c>
      <c r="L97" s="7"/>
      <c r="M97" s="7" t="s">
        <v>227</v>
      </c>
      <c r="N97" s="48">
        <v>0</v>
      </c>
      <c r="O97" s="7" t="s">
        <v>58</v>
      </c>
      <c r="P97" s="49">
        <v>0</v>
      </c>
      <c r="Q97" s="50" t="s">
        <v>551</v>
      </c>
      <c r="R97" s="50"/>
      <c r="S97" s="7" t="s">
        <v>199</v>
      </c>
      <c r="T97" s="6" t="s">
        <v>552</v>
      </c>
      <c r="U97" s="7" t="s">
        <v>68</v>
      </c>
      <c r="V97" s="46" t="e">
        <f t="shared" ca="1" si="2"/>
        <v>#NAME?</v>
      </c>
      <c r="W97" s="7"/>
      <c r="X97" s="7"/>
      <c r="Y97" s="51" t="s">
        <v>201</v>
      </c>
      <c r="Z97" s="52"/>
      <c r="AA97" s="53">
        <v>45364</v>
      </c>
      <c r="AB97" s="54">
        <v>49075100013731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>
        <v>6000</v>
      </c>
      <c r="AU97" s="52">
        <v>12048.81</v>
      </c>
      <c r="AV97" s="52">
        <v>12143.78</v>
      </c>
      <c r="AW97" s="52">
        <v>12219.3</v>
      </c>
      <c r="AX97" s="52">
        <v>12333.62</v>
      </c>
      <c r="AY97" s="52">
        <v>12438.93</v>
      </c>
      <c r="AZ97" s="52">
        <v>12537.15</v>
      </c>
      <c r="BA97" s="52">
        <v>12657.71</v>
      </c>
      <c r="BB97" s="52">
        <v>12656.24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60" t="s">
        <v>553</v>
      </c>
      <c r="C98" s="61" t="s">
        <v>554</v>
      </c>
      <c r="D98" s="7" t="s">
        <v>109</v>
      </c>
      <c r="E98" s="7" t="s">
        <v>68</v>
      </c>
      <c r="F98" s="7" t="s">
        <v>260</v>
      </c>
      <c r="G98" s="7" t="e">
        <f t="shared" ca="1" si="0"/>
        <v>#NAME?</v>
      </c>
      <c r="H98" s="46" t="s">
        <v>216</v>
      </c>
      <c r="I98" s="46" t="s">
        <v>240</v>
      </c>
      <c r="J98" s="7" t="str">
        <f t="shared" si="8"/>
        <v>Sim</v>
      </c>
      <c r="K98" s="47">
        <v>45414</v>
      </c>
      <c r="L98" s="7"/>
      <c r="M98" s="7" t="s">
        <v>112</v>
      </c>
      <c r="N98" s="48">
        <v>3.0000000000000001E-3</v>
      </c>
      <c r="O98" s="7" t="s">
        <v>58</v>
      </c>
      <c r="P98" s="49">
        <v>0</v>
      </c>
      <c r="Q98" s="35" t="s">
        <v>261</v>
      </c>
      <c r="R98" s="50"/>
      <c r="S98" s="7" t="s">
        <v>199</v>
      </c>
      <c r="T98" s="12" t="s">
        <v>555</v>
      </c>
      <c r="U98" s="7" t="s">
        <v>73</v>
      </c>
      <c r="V98" s="46" t="e">
        <f t="shared" ca="1" si="2"/>
        <v>#NAME?</v>
      </c>
      <c r="W98" s="7"/>
      <c r="X98" s="7" t="s">
        <v>27</v>
      </c>
      <c r="Y98" s="51" t="s">
        <v>201</v>
      </c>
      <c r="Z98" s="52"/>
      <c r="AA98" s="53">
        <v>45414</v>
      </c>
      <c r="AB98" s="54">
        <v>49075100014434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15" t="s">
        <v>556</v>
      </c>
      <c r="C99" s="4" t="s">
        <v>557</v>
      </c>
      <c r="D99" s="7" t="s">
        <v>19</v>
      </c>
      <c r="E99" s="7" t="s">
        <v>20</v>
      </c>
      <c r="F99" s="7" t="s">
        <v>270</v>
      </c>
      <c r="G99" s="7" t="e">
        <f t="shared" ca="1" si="0"/>
        <v>#NAME?</v>
      </c>
      <c r="H99" s="46" t="s">
        <v>205</v>
      </c>
      <c r="I99" s="46" t="s">
        <v>58</v>
      </c>
      <c r="J99" s="7" t="str">
        <f t="shared" si="8"/>
        <v>Não</v>
      </c>
      <c r="K99" s="47">
        <v>45315</v>
      </c>
      <c r="L99" s="7"/>
      <c r="M99" s="7" t="s">
        <v>227</v>
      </c>
      <c r="N99" s="48">
        <v>0</v>
      </c>
      <c r="O99" s="7" t="s">
        <v>58</v>
      </c>
      <c r="P99" s="49">
        <v>0</v>
      </c>
      <c r="Q99" s="50"/>
      <c r="R99" s="50"/>
      <c r="S99" s="7" t="s">
        <v>199</v>
      </c>
      <c r="T99" s="7" t="s">
        <v>558</v>
      </c>
      <c r="U99" s="7" t="s">
        <v>273</v>
      </c>
      <c r="V99" s="46" t="e">
        <f t="shared" ca="1" si="2"/>
        <v>#NAME?</v>
      </c>
      <c r="W99" s="7"/>
      <c r="X99" s="7"/>
      <c r="Y99" s="51" t="s">
        <v>201</v>
      </c>
      <c r="Z99" s="52"/>
      <c r="AA99" s="53">
        <v>45315</v>
      </c>
      <c r="AB99" s="54">
        <v>49075100013136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>
        <v>0</v>
      </c>
      <c r="AS99" s="52">
        <v>0</v>
      </c>
      <c r="AT99" s="52">
        <v>7188.3</v>
      </c>
      <c r="AU99" s="52">
        <v>7220.99</v>
      </c>
      <c r="AV99" s="52">
        <v>7277.91</v>
      </c>
      <c r="AW99" s="52">
        <v>7321.3</v>
      </c>
      <c r="AX99" s="52">
        <v>7389.79</v>
      </c>
      <c r="AY99" s="52">
        <v>7452.89</v>
      </c>
      <c r="AZ99" s="52">
        <v>7511.74</v>
      </c>
      <c r="BA99" s="52">
        <v>7583.97</v>
      </c>
      <c r="BB99" s="52">
        <v>7620.31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70" t="s">
        <v>559</v>
      </c>
      <c r="C100" s="83" t="s">
        <v>560</v>
      </c>
      <c r="D100" s="7" t="s">
        <v>19</v>
      </c>
      <c r="E100" s="7" t="s">
        <v>20</v>
      </c>
      <c r="F100" s="7" t="s">
        <v>321</v>
      </c>
      <c r="G100" s="7" t="e">
        <f t="shared" ca="1" si="0"/>
        <v>#NAME?</v>
      </c>
      <c r="H100" s="46" t="s">
        <v>205</v>
      </c>
      <c r="I100" s="46" t="s">
        <v>58</v>
      </c>
      <c r="J100" s="7" t="str">
        <f t="shared" si="8"/>
        <v>Não</v>
      </c>
      <c r="K100" s="47">
        <v>45212</v>
      </c>
      <c r="L100" s="7"/>
      <c r="M100" s="7" t="s">
        <v>196</v>
      </c>
      <c r="N100" s="48">
        <v>1.2E-2</v>
      </c>
      <c r="O100" s="7" t="s">
        <v>197</v>
      </c>
      <c r="P100" s="49">
        <v>0.1</v>
      </c>
      <c r="Q100" s="45"/>
      <c r="R100" s="50" t="s">
        <v>561</v>
      </c>
      <c r="S100" s="7" t="s">
        <v>199</v>
      </c>
      <c r="T100" s="7" t="s">
        <v>562</v>
      </c>
      <c r="U100" s="7" t="s">
        <v>273</v>
      </c>
      <c r="V100" s="46" t="e">
        <f t="shared" ca="1" si="2"/>
        <v>#NAME?</v>
      </c>
      <c r="W100" s="7"/>
      <c r="X100" s="7"/>
      <c r="Y100" s="51" t="s">
        <v>201</v>
      </c>
      <c r="Z100" s="52"/>
      <c r="AA100" s="53">
        <v>45212</v>
      </c>
      <c r="AB100" s="54">
        <v>49075100012199</v>
      </c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>
        <v>100266.31</v>
      </c>
      <c r="AP100" s="52">
        <v>142155.29</v>
      </c>
      <c r="AQ100" s="52">
        <v>164016.57</v>
      </c>
      <c r="AR100" s="52">
        <v>183966.57</v>
      </c>
      <c r="AS100" s="52">
        <v>205524.11</v>
      </c>
      <c r="AT100" s="52">
        <v>227436.61</v>
      </c>
      <c r="AU100" s="52">
        <v>227492.11</v>
      </c>
      <c r="AV100" s="52">
        <v>248080.3</v>
      </c>
      <c r="AW100" s="52">
        <v>249776.6</v>
      </c>
      <c r="AX100" s="52">
        <v>242034.3</v>
      </c>
      <c r="AY100" s="52">
        <v>244423.35</v>
      </c>
      <c r="AZ100" s="52">
        <v>275345.39</v>
      </c>
      <c r="BA100" s="52">
        <v>300479.28999999998</v>
      </c>
      <c r="BB100" s="52">
        <v>300362.8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563</v>
      </c>
      <c r="C101" s="4" t="s">
        <v>564</v>
      </c>
      <c r="D101" s="7" t="s">
        <v>109</v>
      </c>
      <c r="E101" s="7" t="s">
        <v>68</v>
      </c>
      <c r="F101" s="7" t="s">
        <v>565</v>
      </c>
      <c r="G101" s="7" t="e">
        <f t="shared" ca="1" si="0"/>
        <v>#NAME?</v>
      </c>
      <c r="H101" s="46" t="s">
        <v>195</v>
      </c>
      <c r="I101" s="46" t="s">
        <v>58</v>
      </c>
      <c r="J101" s="7" t="str">
        <f t="shared" si="8"/>
        <v>Não</v>
      </c>
      <c r="K101" s="47">
        <v>45083</v>
      </c>
      <c r="L101" s="47">
        <v>45565</v>
      </c>
      <c r="M101" s="7" t="s">
        <v>57</v>
      </c>
      <c r="N101" s="48">
        <v>7.0000000000000001E-3</v>
      </c>
      <c r="O101" s="7" t="s">
        <v>58</v>
      </c>
      <c r="P101" s="49">
        <v>0</v>
      </c>
      <c r="Q101" s="50"/>
      <c r="R101" s="50"/>
      <c r="S101" s="7" t="s">
        <v>199</v>
      </c>
      <c r="T101" s="7" t="s">
        <v>566</v>
      </c>
      <c r="U101" s="7" t="s">
        <v>68</v>
      </c>
      <c r="V101" s="46" t="e">
        <f t="shared" ca="1" si="2"/>
        <v>#NAME?</v>
      </c>
      <c r="W101" s="7"/>
      <c r="X101" s="7"/>
      <c r="Y101" s="51" t="s">
        <v>201</v>
      </c>
      <c r="Z101" s="52"/>
      <c r="AA101" s="53">
        <v>45083</v>
      </c>
      <c r="AB101" s="54">
        <v>49075100007871</v>
      </c>
      <c r="AC101" s="52"/>
      <c r="AD101" s="52"/>
      <c r="AE101" s="52"/>
      <c r="AF101" s="52"/>
      <c r="AG101" s="52"/>
      <c r="AH101" s="52"/>
      <c r="AI101" s="52"/>
      <c r="AJ101" s="52"/>
      <c r="AK101" s="52">
        <v>3553838.57</v>
      </c>
      <c r="AL101" s="52">
        <v>3583128.63</v>
      </c>
      <c r="AM101" s="52">
        <v>3606773.39</v>
      </c>
      <c r="AN101" s="52">
        <v>3627523.86</v>
      </c>
      <c r="AO101" s="52">
        <v>3653413.64</v>
      </c>
      <c r="AP101" s="52">
        <v>3688194.04</v>
      </c>
      <c r="AQ101" s="52">
        <v>3717376.72</v>
      </c>
      <c r="AR101" s="52">
        <v>3749944.01</v>
      </c>
      <c r="AS101" s="52">
        <v>3780231.62</v>
      </c>
      <c r="AT101" s="52">
        <v>3819221.34</v>
      </c>
      <c r="AU101" s="52">
        <v>3828588.27</v>
      </c>
      <c r="AV101" s="52">
        <v>3822686</v>
      </c>
      <c r="AW101" s="52">
        <v>3850951</v>
      </c>
      <c r="AX101" s="52">
        <v>3888839</v>
      </c>
      <c r="AY101" s="52">
        <v>0</v>
      </c>
      <c r="AZ101" s="52">
        <v>0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567</v>
      </c>
      <c r="C102" s="4" t="s">
        <v>568</v>
      </c>
      <c r="D102" s="7" t="s">
        <v>19</v>
      </c>
      <c r="E102" s="7" t="s">
        <v>68</v>
      </c>
      <c r="F102" s="7" t="s">
        <v>438</v>
      </c>
      <c r="G102" s="7" t="e">
        <f t="shared" ca="1" si="0"/>
        <v>#NAME?</v>
      </c>
      <c r="H102" s="46" t="s">
        <v>216</v>
      </c>
      <c r="I102" s="46" t="s">
        <v>266</v>
      </c>
      <c r="J102" s="7" t="str">
        <f t="shared" si="8"/>
        <v>Não</v>
      </c>
      <c r="K102" s="47">
        <v>44909</v>
      </c>
      <c r="L102" s="7"/>
      <c r="M102" s="7" t="s">
        <v>71</v>
      </c>
      <c r="N102" s="48">
        <v>2.5000000000000001E-2</v>
      </c>
      <c r="O102" s="7" t="s">
        <v>236</v>
      </c>
      <c r="P102" s="49">
        <v>0.2</v>
      </c>
      <c r="Q102" s="50"/>
      <c r="R102" s="50"/>
      <c r="S102" s="7" t="s">
        <v>199</v>
      </c>
      <c r="T102" s="7" t="s">
        <v>569</v>
      </c>
      <c r="U102" s="7" t="s">
        <v>68</v>
      </c>
      <c r="V102" s="46" t="e">
        <f t="shared" ca="1" si="2"/>
        <v>#NAME?</v>
      </c>
      <c r="W102" s="7"/>
      <c r="X102" s="7"/>
      <c r="Y102" s="51" t="s">
        <v>312</v>
      </c>
      <c r="Z102" s="52"/>
      <c r="AA102" s="53">
        <v>44909</v>
      </c>
      <c r="AB102" s="54">
        <v>49075100009732</v>
      </c>
      <c r="AC102" s="52"/>
      <c r="AD102" s="52"/>
      <c r="AE102" s="52">
        <v>208225.34</v>
      </c>
      <c r="AF102" s="52">
        <v>199132.11</v>
      </c>
      <c r="AG102" s="52">
        <v>445715.68</v>
      </c>
      <c r="AH102" s="52">
        <v>484136.36</v>
      </c>
      <c r="AI102" s="52">
        <v>292820.86</v>
      </c>
      <c r="AJ102" s="52">
        <v>430183.62</v>
      </c>
      <c r="AK102" s="52">
        <v>458436.4</v>
      </c>
      <c r="AL102" s="52">
        <v>480581.05</v>
      </c>
      <c r="AM102" s="52">
        <v>460141.61</v>
      </c>
      <c r="AN102" s="52">
        <v>454523.52</v>
      </c>
      <c r="AO102" s="52">
        <v>432464.51</v>
      </c>
      <c r="AP102" s="52">
        <v>464777.09</v>
      </c>
      <c r="AQ102" s="52">
        <v>486661.08</v>
      </c>
      <c r="AR102" s="52">
        <v>452304.01</v>
      </c>
      <c r="AS102" s="52">
        <v>458425.63</v>
      </c>
      <c r="AT102" s="52">
        <v>466830.27</v>
      </c>
      <c r="AU102" s="52">
        <v>448658.28</v>
      </c>
      <c r="AV102" s="52">
        <v>434181.2</v>
      </c>
      <c r="AW102" s="52">
        <v>435247.7</v>
      </c>
      <c r="AX102" s="52">
        <v>446535.8</v>
      </c>
      <c r="AY102" s="52">
        <v>505731.73</v>
      </c>
      <c r="AZ102" s="52">
        <v>497974.23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567</v>
      </c>
      <c r="C103" s="4" t="s">
        <v>570</v>
      </c>
      <c r="D103" s="7" t="s">
        <v>19</v>
      </c>
      <c r="E103" s="7" t="s">
        <v>68</v>
      </c>
      <c r="F103" s="7" t="s">
        <v>438</v>
      </c>
      <c r="G103" s="7" t="e">
        <f t="shared" ca="1" si="0"/>
        <v>#NAME?</v>
      </c>
      <c r="H103" s="46" t="s">
        <v>216</v>
      </c>
      <c r="I103" s="46" t="s">
        <v>266</v>
      </c>
      <c r="J103" s="7" t="str">
        <f t="shared" si="8"/>
        <v>Não</v>
      </c>
      <c r="K103" s="47">
        <v>45000</v>
      </c>
      <c r="L103" s="7"/>
      <c r="M103" s="7" t="s">
        <v>571</v>
      </c>
      <c r="N103" s="48">
        <v>0.02</v>
      </c>
      <c r="O103" s="7" t="s">
        <v>236</v>
      </c>
      <c r="P103" s="49">
        <v>0.2</v>
      </c>
      <c r="Q103" s="50"/>
      <c r="R103" s="50"/>
      <c r="S103" s="7" t="s">
        <v>199</v>
      </c>
      <c r="T103" s="7" t="s">
        <v>569</v>
      </c>
      <c r="U103" s="7" t="s">
        <v>68</v>
      </c>
      <c r="V103" s="46" t="e">
        <f t="shared" ca="1" si="2"/>
        <v>#NAME?</v>
      </c>
      <c r="W103" s="7"/>
      <c r="X103" s="7"/>
      <c r="Y103" s="51" t="s">
        <v>312</v>
      </c>
      <c r="Z103" s="52"/>
      <c r="AA103" s="53">
        <v>45000</v>
      </c>
      <c r="AB103" s="54">
        <v>49075100008655</v>
      </c>
      <c r="AC103" s="52"/>
      <c r="AD103" s="52"/>
      <c r="AE103" s="52"/>
      <c r="AF103" s="52">
        <v>0</v>
      </c>
      <c r="AG103" s="52">
        <v>0</v>
      </c>
      <c r="AH103" s="52">
        <v>38619.74</v>
      </c>
      <c r="AI103" s="52">
        <v>39585.71</v>
      </c>
      <c r="AJ103" s="52">
        <v>43353.84</v>
      </c>
      <c r="AK103" s="52">
        <v>46351.99</v>
      </c>
      <c r="AL103" s="52">
        <v>50159.6</v>
      </c>
      <c r="AM103" s="52">
        <v>51186.8</v>
      </c>
      <c r="AN103" s="52">
        <v>50747.86</v>
      </c>
      <c r="AO103" s="52">
        <v>46192.47</v>
      </c>
      <c r="AP103" s="52">
        <v>49495</v>
      </c>
      <c r="AQ103" s="52">
        <v>52418.97</v>
      </c>
      <c r="AR103" s="52">
        <v>49646.1</v>
      </c>
      <c r="AS103" s="52">
        <v>49063.18</v>
      </c>
      <c r="AT103" s="52">
        <v>51054.53</v>
      </c>
      <c r="AU103" s="52">
        <v>47973.39</v>
      </c>
      <c r="AV103" s="52">
        <v>44787.31</v>
      </c>
      <c r="AW103" s="52">
        <v>44765.22</v>
      </c>
      <c r="AX103" s="52">
        <v>47476.75</v>
      </c>
      <c r="AY103" s="52">
        <v>48270.03</v>
      </c>
      <c r="AZ103" s="52">
        <v>46154.53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567</v>
      </c>
      <c r="C104" s="4" t="s">
        <v>572</v>
      </c>
      <c r="D104" s="7" t="s">
        <v>19</v>
      </c>
      <c r="E104" s="7" t="s">
        <v>68</v>
      </c>
      <c r="F104" s="7" t="s">
        <v>438</v>
      </c>
      <c r="G104" s="7" t="e">
        <f t="shared" ca="1" si="0"/>
        <v>#NAME?</v>
      </c>
      <c r="H104" s="46" t="s">
        <v>216</v>
      </c>
      <c r="I104" s="46" t="s">
        <v>266</v>
      </c>
      <c r="J104" s="7" t="str">
        <f t="shared" si="8"/>
        <v>Não</v>
      </c>
      <c r="K104" s="47">
        <v>44914</v>
      </c>
      <c r="L104" s="7"/>
      <c r="M104" s="7" t="s">
        <v>573</v>
      </c>
      <c r="N104" s="48">
        <v>7.0000000000000001E-3</v>
      </c>
      <c r="O104" s="7" t="s">
        <v>58</v>
      </c>
      <c r="P104" s="49">
        <v>0</v>
      </c>
      <c r="Q104" s="50"/>
      <c r="R104" s="50"/>
      <c r="S104" s="7" t="s">
        <v>199</v>
      </c>
      <c r="T104" s="7" t="s">
        <v>569</v>
      </c>
      <c r="U104" s="7" t="s">
        <v>68</v>
      </c>
      <c r="V104" s="46" t="e">
        <f t="shared" ca="1" si="2"/>
        <v>#NAME?</v>
      </c>
      <c r="W104" s="7"/>
      <c r="X104" s="7"/>
      <c r="Y104" s="51" t="s">
        <v>312</v>
      </c>
      <c r="Z104" s="52"/>
      <c r="AA104" s="53">
        <v>44914</v>
      </c>
      <c r="AB104" s="54">
        <v>49075100005516</v>
      </c>
      <c r="AC104" s="52"/>
      <c r="AD104" s="52"/>
      <c r="AE104" s="52">
        <v>251665.93</v>
      </c>
      <c r="AF104" s="52">
        <v>253101.08</v>
      </c>
      <c r="AG104" s="52">
        <v>253309.58</v>
      </c>
      <c r="AH104" s="52">
        <v>254947.94</v>
      </c>
      <c r="AI104" s="52">
        <v>256691.1</v>
      </c>
      <c r="AJ104" s="52">
        <v>259544.42</v>
      </c>
      <c r="AK104" s="52">
        <v>262967.65000000002</v>
      </c>
      <c r="AL104" s="52">
        <v>266291.46999999997</v>
      </c>
      <c r="AM104" s="52">
        <v>267662.59000000003</v>
      </c>
      <c r="AN104" s="52">
        <v>268625.62</v>
      </c>
      <c r="AO104" s="52">
        <v>269955.31</v>
      </c>
      <c r="AP104" s="52">
        <v>275516.03000000003</v>
      </c>
      <c r="AQ104" s="52">
        <v>281427.46000000002</v>
      </c>
      <c r="AR104" s="52">
        <v>282605.19</v>
      </c>
      <c r="AS104" s="52">
        <v>284292.03999999998</v>
      </c>
      <c r="AT104" s="52">
        <v>286943.12</v>
      </c>
      <c r="AU104" s="52">
        <v>287652.28000000003</v>
      </c>
      <c r="AV104" s="52">
        <v>289949.09999999998</v>
      </c>
      <c r="AW104" s="52">
        <v>292522.59999999998</v>
      </c>
      <c r="AX104" s="52">
        <v>295898.5</v>
      </c>
      <c r="AY104" s="52">
        <v>297135.75</v>
      </c>
      <c r="AZ104" s="52">
        <v>300088.24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567</v>
      </c>
      <c r="C105" s="4" t="s">
        <v>574</v>
      </c>
      <c r="D105" s="7" t="s">
        <v>19</v>
      </c>
      <c r="E105" s="7" t="s">
        <v>68</v>
      </c>
      <c r="F105" s="7" t="s">
        <v>438</v>
      </c>
      <c r="G105" s="7" t="e">
        <f t="shared" ca="1" si="0"/>
        <v>#NAME?</v>
      </c>
      <c r="H105" s="46" t="s">
        <v>216</v>
      </c>
      <c r="I105" s="46" t="s">
        <v>266</v>
      </c>
      <c r="J105" s="7" t="str">
        <f t="shared" si="8"/>
        <v>Não</v>
      </c>
      <c r="K105" s="47">
        <v>45026</v>
      </c>
      <c r="L105" s="7"/>
      <c r="M105" s="7" t="s">
        <v>57</v>
      </c>
      <c r="N105" s="48">
        <v>1.2E-2</v>
      </c>
      <c r="O105" s="7" t="s">
        <v>58</v>
      </c>
      <c r="P105" s="49">
        <v>0</v>
      </c>
      <c r="Q105" s="50"/>
      <c r="R105" s="50"/>
      <c r="S105" s="7" t="s">
        <v>199</v>
      </c>
      <c r="T105" s="7" t="s">
        <v>569</v>
      </c>
      <c r="U105" s="7" t="s">
        <v>68</v>
      </c>
      <c r="V105" s="46" t="e">
        <f t="shared" ca="1" si="2"/>
        <v>#NAME?</v>
      </c>
      <c r="W105" s="7"/>
      <c r="X105" s="7"/>
      <c r="Y105" s="51" t="s">
        <v>312</v>
      </c>
      <c r="Z105" s="52"/>
      <c r="AA105" s="53">
        <v>45026</v>
      </c>
      <c r="AB105" s="54">
        <v>49075100012202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180408.94</v>
      </c>
      <c r="AJ105" s="52">
        <v>182350.83</v>
      </c>
      <c r="AK105" s="52">
        <v>184021.08</v>
      </c>
      <c r="AL105" s="52">
        <v>185673.7</v>
      </c>
      <c r="AM105" s="52">
        <v>187477.34</v>
      </c>
      <c r="AN105" s="52">
        <v>189009.11</v>
      </c>
      <c r="AO105" s="52">
        <v>190678.08</v>
      </c>
      <c r="AP105" s="52">
        <v>192060.09</v>
      </c>
      <c r="AQ105" s="52">
        <v>193515.77</v>
      </c>
      <c r="AR105" s="52">
        <v>192079.67</v>
      </c>
      <c r="AS105" s="52">
        <v>193429.54</v>
      </c>
      <c r="AT105" s="52">
        <v>194882.55</v>
      </c>
      <c r="AU105" s="52">
        <v>195978.42</v>
      </c>
      <c r="AV105" s="52">
        <v>197386.4</v>
      </c>
      <c r="AW105" s="52">
        <v>198823.4</v>
      </c>
      <c r="AX105" s="52">
        <v>200003.7</v>
      </c>
      <c r="AY105" s="52">
        <v>201499.45</v>
      </c>
      <c r="AZ105" s="52">
        <v>303546.38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567</v>
      </c>
      <c r="C106" s="4" t="s">
        <v>575</v>
      </c>
      <c r="D106" s="7" t="s">
        <v>19</v>
      </c>
      <c r="E106" s="7" t="s">
        <v>68</v>
      </c>
      <c r="F106" s="7" t="s">
        <v>438</v>
      </c>
      <c r="G106" s="7" t="e">
        <f t="shared" ca="1" si="0"/>
        <v>#NAME?</v>
      </c>
      <c r="H106" s="46" t="s">
        <v>216</v>
      </c>
      <c r="I106" s="46" t="s">
        <v>266</v>
      </c>
      <c r="J106" s="7" t="str">
        <f t="shared" si="8"/>
        <v>Não</v>
      </c>
      <c r="K106" s="47">
        <v>45166</v>
      </c>
      <c r="L106" s="47"/>
      <c r="M106" s="7" t="s">
        <v>316</v>
      </c>
      <c r="N106" s="48">
        <v>8.0000000000000002E-3</v>
      </c>
      <c r="O106" s="7" t="s">
        <v>317</v>
      </c>
      <c r="P106" s="49">
        <v>0.1</v>
      </c>
      <c r="Q106" s="66"/>
      <c r="R106" s="50" t="s">
        <v>576</v>
      </c>
      <c r="S106" s="7" t="s">
        <v>199</v>
      </c>
      <c r="T106" s="7" t="s">
        <v>569</v>
      </c>
      <c r="U106" s="7" t="s">
        <v>68</v>
      </c>
      <c r="V106" s="46" t="e">
        <f t="shared" ca="1" si="2"/>
        <v>#NAME?</v>
      </c>
      <c r="W106" s="7"/>
      <c r="X106" s="7"/>
      <c r="Y106" s="51" t="s">
        <v>312</v>
      </c>
      <c r="Z106" s="52"/>
      <c r="AA106" s="53">
        <v>45166</v>
      </c>
      <c r="AB106" s="54">
        <v>49075100011257</v>
      </c>
      <c r="AC106" s="52"/>
      <c r="AD106" s="52"/>
      <c r="AE106" s="52"/>
      <c r="AF106" s="52">
        <v>0</v>
      </c>
      <c r="AG106" s="52">
        <v>0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0</v>
      </c>
      <c r="AN106" s="52">
        <v>0</v>
      </c>
      <c r="AO106" s="52">
        <v>0</v>
      </c>
      <c r="AP106" s="52">
        <v>0</v>
      </c>
      <c r="AQ106" s="52">
        <v>0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577</v>
      </c>
      <c r="C107" s="14" t="s">
        <v>578</v>
      </c>
      <c r="D107" s="7" t="s">
        <v>19</v>
      </c>
      <c r="E107" s="7" t="s">
        <v>68</v>
      </c>
      <c r="F107" s="7" t="s">
        <v>438</v>
      </c>
      <c r="G107" s="7" t="e">
        <f t="shared" ca="1" si="0"/>
        <v>#NAME?</v>
      </c>
      <c r="H107" s="46" t="s">
        <v>216</v>
      </c>
      <c r="I107" s="46" t="s">
        <v>266</v>
      </c>
      <c r="J107" s="7" t="str">
        <f t="shared" si="8"/>
        <v>Não</v>
      </c>
      <c r="K107" s="47">
        <v>45350</v>
      </c>
      <c r="L107" s="7"/>
      <c r="M107" s="7" t="s">
        <v>57</v>
      </c>
      <c r="N107" s="48">
        <v>1.2E-2</v>
      </c>
      <c r="O107" s="7" t="s">
        <v>58</v>
      </c>
      <c r="P107" s="49">
        <v>0</v>
      </c>
      <c r="Q107" s="50"/>
      <c r="R107" s="50" t="s">
        <v>579</v>
      </c>
      <c r="S107" s="7" t="s">
        <v>199</v>
      </c>
      <c r="T107" s="12" t="s">
        <v>580</v>
      </c>
      <c r="U107" s="7" t="s">
        <v>73</v>
      </c>
      <c r="V107" s="46" t="e">
        <f t="shared" ca="1" si="2"/>
        <v>#NAME?</v>
      </c>
      <c r="W107" s="7"/>
      <c r="X107" s="7"/>
      <c r="Y107" s="51" t="s">
        <v>201</v>
      </c>
      <c r="Z107" s="52"/>
      <c r="AA107" s="53">
        <v>45350</v>
      </c>
      <c r="AB107" s="54">
        <v>49075100013306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>
        <v>397851.93</v>
      </c>
      <c r="AT107" s="52">
        <v>1000991.59</v>
      </c>
      <c r="AU107" s="52">
        <v>998239.39</v>
      </c>
      <c r="AV107" s="52">
        <v>1001239</v>
      </c>
      <c r="AW107" s="52">
        <v>1008290</v>
      </c>
      <c r="AX107" s="52">
        <v>1036785</v>
      </c>
      <c r="AY107" s="52">
        <v>1043968.84</v>
      </c>
      <c r="AZ107" s="52">
        <v>1013749.31</v>
      </c>
      <c r="BA107" s="52">
        <v>1023061.78</v>
      </c>
      <c r="BB107" s="52">
        <v>0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15" t="s">
        <v>581</v>
      </c>
      <c r="C108" s="91" t="s">
        <v>582</v>
      </c>
      <c r="D108" s="7" t="s">
        <v>19</v>
      </c>
      <c r="E108" s="7" t="s">
        <v>68</v>
      </c>
      <c r="F108" s="7" t="s">
        <v>583</v>
      </c>
      <c r="G108" s="7" t="e">
        <f t="shared" ca="1" si="0"/>
        <v>#NAME?</v>
      </c>
      <c r="H108" s="46" t="s">
        <v>216</v>
      </c>
      <c r="I108" s="46" t="s">
        <v>240</v>
      </c>
      <c r="J108" s="7" t="str">
        <f t="shared" si="8"/>
        <v>Não</v>
      </c>
      <c r="K108" s="47">
        <v>45573</v>
      </c>
      <c r="L108" s="7"/>
      <c r="M108" s="7" t="s">
        <v>112</v>
      </c>
      <c r="N108" s="48">
        <v>0</v>
      </c>
      <c r="O108" s="7" t="s">
        <v>58</v>
      </c>
      <c r="P108" s="49">
        <v>0</v>
      </c>
      <c r="Q108" s="50"/>
      <c r="R108" s="50"/>
      <c r="S108" s="7" t="s">
        <v>199</v>
      </c>
      <c r="T108" s="12" t="s">
        <v>584</v>
      </c>
      <c r="U108" s="7" t="s">
        <v>68</v>
      </c>
      <c r="V108" s="46" t="e">
        <f t="shared" ca="1" si="2"/>
        <v>#NAME?</v>
      </c>
      <c r="W108" s="7"/>
      <c r="X108" s="7" t="s">
        <v>24</v>
      </c>
      <c r="Y108" s="51"/>
      <c r="Z108" s="52"/>
      <c r="AA108" s="52"/>
      <c r="AB108" s="54">
        <v>49075100016127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>
        <v>10634.48</v>
      </c>
      <c r="BB108" s="52">
        <v>18569.310000000001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60" t="s">
        <v>585</v>
      </c>
      <c r="C109" s="61" t="s">
        <v>586</v>
      </c>
      <c r="D109" s="7" t="s">
        <v>19</v>
      </c>
      <c r="E109" s="7" t="s">
        <v>68</v>
      </c>
      <c r="F109" s="7" t="s">
        <v>255</v>
      </c>
      <c r="G109" s="7" t="e">
        <f t="shared" ca="1" si="0"/>
        <v>#NAME?</v>
      </c>
      <c r="H109" s="46" t="s">
        <v>205</v>
      </c>
      <c r="I109" s="46" t="s">
        <v>58</v>
      </c>
      <c r="J109" s="7" t="str">
        <f t="shared" si="8"/>
        <v>Não</v>
      </c>
      <c r="K109" s="47">
        <v>45390</v>
      </c>
      <c r="L109" s="7"/>
      <c r="M109" s="7" t="s">
        <v>256</v>
      </c>
      <c r="N109" s="48">
        <v>1.4999999999999999E-2</v>
      </c>
      <c r="O109" s="7" t="s">
        <v>197</v>
      </c>
      <c r="P109" s="49">
        <v>0.1</v>
      </c>
      <c r="Q109" s="50"/>
      <c r="R109" s="50"/>
      <c r="S109" s="7" t="s">
        <v>199</v>
      </c>
      <c r="T109" s="6" t="s">
        <v>587</v>
      </c>
      <c r="U109" s="7" t="s">
        <v>68</v>
      </c>
      <c r="V109" s="46" t="e">
        <f t="shared" ca="1" si="2"/>
        <v>#NAME?</v>
      </c>
      <c r="W109" s="7"/>
      <c r="X109" s="7" t="s">
        <v>27</v>
      </c>
      <c r="Y109" s="51" t="s">
        <v>201</v>
      </c>
      <c r="Z109" s="52"/>
      <c r="AA109" s="53">
        <v>45390</v>
      </c>
      <c r="AB109" s="54">
        <v>49075100014027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>
        <v>211189.07</v>
      </c>
      <c r="AV109" s="52">
        <v>200754.9</v>
      </c>
      <c r="AW109" s="52">
        <v>201925.5</v>
      </c>
      <c r="AX109" s="52">
        <v>204803.1</v>
      </c>
      <c r="AY109" s="52">
        <v>207257.87</v>
      </c>
      <c r="AZ109" s="52">
        <v>206351.39</v>
      </c>
      <c r="BA109" s="52">
        <v>204839.57</v>
      </c>
      <c r="BB109" s="52">
        <v>203841.28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588</v>
      </c>
      <c r="C110" s="4" t="s">
        <v>589</v>
      </c>
      <c r="D110" s="7" t="s">
        <v>19</v>
      </c>
      <c r="E110" s="7" t="s">
        <v>77</v>
      </c>
      <c r="F110" s="7" t="s">
        <v>215</v>
      </c>
      <c r="G110" s="7" t="e">
        <f t="shared" ca="1" si="0"/>
        <v>#NAME?</v>
      </c>
      <c r="H110" s="46" t="s">
        <v>205</v>
      </c>
      <c r="I110" s="46" t="s">
        <v>58</v>
      </c>
      <c r="J110" s="7" t="str">
        <f t="shared" si="8"/>
        <v>Não</v>
      </c>
      <c r="K110" s="47">
        <v>44964</v>
      </c>
      <c r="L110" s="7"/>
      <c r="M110" s="7" t="s">
        <v>57</v>
      </c>
      <c r="N110" s="48">
        <v>1.2E-2</v>
      </c>
      <c r="O110" s="7" t="s">
        <v>58</v>
      </c>
      <c r="P110" s="49">
        <v>0</v>
      </c>
      <c r="Q110" s="50"/>
      <c r="R110" s="50"/>
      <c r="S110" s="7" t="s">
        <v>242</v>
      </c>
      <c r="T110" s="7" t="s">
        <v>590</v>
      </c>
      <c r="U110" s="7" t="s">
        <v>77</v>
      </c>
      <c r="V110" s="46" t="e">
        <f t="shared" ca="1" si="2"/>
        <v>#NAME?</v>
      </c>
      <c r="W110" s="7"/>
      <c r="X110" s="7" t="s">
        <v>106</v>
      </c>
      <c r="Y110" s="51" t="s">
        <v>312</v>
      </c>
      <c r="Z110" s="52"/>
      <c r="AA110" s="53">
        <v>44964</v>
      </c>
      <c r="AB110" s="54">
        <v>49075100009708</v>
      </c>
      <c r="AC110" s="52"/>
      <c r="AD110" s="52"/>
      <c r="AE110" s="52"/>
      <c r="AF110" s="52">
        <v>0</v>
      </c>
      <c r="AG110" s="52">
        <v>424706.47</v>
      </c>
      <c r="AH110" s="52">
        <v>428705.7</v>
      </c>
      <c r="AI110" s="52">
        <v>431156.36</v>
      </c>
      <c r="AJ110" s="52">
        <v>439840.02</v>
      </c>
      <c r="AK110" s="52">
        <v>446395.97</v>
      </c>
      <c r="AL110" s="52">
        <v>449077.62</v>
      </c>
      <c r="AM110" s="52">
        <v>447110.31</v>
      </c>
      <c r="AN110" s="52">
        <v>449892.29</v>
      </c>
      <c r="AO110" s="52">
        <v>449202.07</v>
      </c>
      <c r="AP110" s="52">
        <v>458954.86</v>
      </c>
      <c r="AQ110" s="52">
        <v>618719.07999999996</v>
      </c>
      <c r="AR110" s="52">
        <v>613591.21</v>
      </c>
      <c r="AS110" s="52">
        <v>619436.47</v>
      </c>
      <c r="AT110" s="52">
        <v>626479.97</v>
      </c>
      <c r="AU110" s="52">
        <v>622178.18999999994</v>
      </c>
      <c r="AV110" s="52">
        <v>619409.80000000005</v>
      </c>
      <c r="AW110" s="52">
        <v>621983.19999999995</v>
      </c>
      <c r="AX110" s="52">
        <v>630768.80000000005</v>
      </c>
      <c r="AY110" s="52">
        <v>635184.64000000001</v>
      </c>
      <c r="AZ110" s="52">
        <v>634705.64</v>
      </c>
      <c r="BA110" s="52">
        <v>629108.19999999995</v>
      </c>
      <c r="BB110" s="52">
        <v>625054.55000000005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591</v>
      </c>
      <c r="C111" s="4" t="s">
        <v>592</v>
      </c>
      <c r="D111" s="7" t="s">
        <v>19</v>
      </c>
      <c r="E111" s="7" t="s">
        <v>68</v>
      </c>
      <c r="F111" s="7" t="s">
        <v>19</v>
      </c>
      <c r="G111" s="7" t="e">
        <f t="shared" ca="1" si="0"/>
        <v>#NAME?</v>
      </c>
      <c r="H111" s="46" t="s">
        <v>216</v>
      </c>
      <c r="I111" s="46" t="s">
        <v>240</v>
      </c>
      <c r="J111" s="7" t="str">
        <f t="shared" si="8"/>
        <v>Não</v>
      </c>
      <c r="K111" s="92">
        <v>45415</v>
      </c>
      <c r="L111" s="7"/>
      <c r="M111" s="7" t="s">
        <v>112</v>
      </c>
      <c r="N111" s="48">
        <v>0</v>
      </c>
      <c r="O111" s="7" t="s">
        <v>58</v>
      </c>
      <c r="P111" s="7">
        <v>0</v>
      </c>
      <c r="Q111" s="50"/>
      <c r="R111" s="50"/>
      <c r="S111" s="7" t="s">
        <v>242</v>
      </c>
      <c r="T111" s="7" t="s">
        <v>593</v>
      </c>
      <c r="U111" s="7" t="s">
        <v>68</v>
      </c>
      <c r="V111" s="46" t="e">
        <f t="shared" ca="1" si="2"/>
        <v>#NAME?</v>
      </c>
      <c r="W111" s="7"/>
      <c r="X111" s="7"/>
      <c r="Y111" s="51" t="s">
        <v>509</v>
      </c>
      <c r="Z111" s="52"/>
      <c r="AA111" s="93">
        <v>45415</v>
      </c>
      <c r="AB111" s="54">
        <v>49075100014442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>
        <v>5233.53</v>
      </c>
      <c r="AW111" s="52">
        <v>713.12</v>
      </c>
      <c r="AX111" s="52">
        <v>9826.69</v>
      </c>
      <c r="AY111" s="52">
        <v>24552.58</v>
      </c>
      <c r="AZ111" s="52">
        <v>21641.69</v>
      </c>
      <c r="BA111" s="52">
        <v>12492.56</v>
      </c>
      <c r="BB111" s="52">
        <v>1461.76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3" t="s">
        <v>594</v>
      </c>
      <c r="C112" s="4" t="s">
        <v>595</v>
      </c>
      <c r="D112" s="7" t="s">
        <v>210</v>
      </c>
      <c r="E112" s="7" t="s">
        <v>68</v>
      </c>
      <c r="F112" s="7" t="s">
        <v>403</v>
      </c>
      <c r="G112" s="7" t="e">
        <f t="shared" ca="1" si="0"/>
        <v>#NAME?</v>
      </c>
      <c r="H112" s="46" t="s">
        <v>205</v>
      </c>
      <c r="I112" s="46" t="s">
        <v>58</v>
      </c>
      <c r="J112" s="7" t="str">
        <f t="shared" si="8"/>
        <v>Não</v>
      </c>
      <c r="K112" s="47">
        <v>44993</v>
      </c>
      <c r="L112" s="7"/>
      <c r="M112" s="7" t="s">
        <v>412</v>
      </c>
      <c r="N112" s="48">
        <v>0.02</v>
      </c>
      <c r="O112" s="7" t="s">
        <v>197</v>
      </c>
      <c r="P112" s="49">
        <v>0.2</v>
      </c>
      <c r="Q112" s="50"/>
      <c r="R112" s="50"/>
      <c r="S112" s="7" t="s">
        <v>242</v>
      </c>
      <c r="T112" s="7" t="s">
        <v>596</v>
      </c>
      <c r="U112" s="7" t="s">
        <v>68</v>
      </c>
      <c r="V112" s="46" t="e">
        <f t="shared" ca="1" si="2"/>
        <v>#NAME?</v>
      </c>
      <c r="W112" s="7"/>
      <c r="X112" s="7"/>
      <c r="Y112" s="51" t="s">
        <v>201</v>
      </c>
      <c r="Z112" s="52"/>
      <c r="AA112" s="53">
        <v>44993</v>
      </c>
      <c r="AB112" s="54">
        <v>49075100009491</v>
      </c>
      <c r="AC112" s="52"/>
      <c r="AD112" s="52"/>
      <c r="AE112" s="52"/>
      <c r="AF112" s="52"/>
      <c r="AG112" s="52"/>
      <c r="AH112" s="52">
        <v>2346598.11</v>
      </c>
      <c r="AI112" s="52">
        <v>3047635.57</v>
      </c>
      <c r="AJ112" s="52">
        <v>3122146.91</v>
      </c>
      <c r="AK112" s="52">
        <v>3243875.86</v>
      </c>
      <c r="AL112" s="52">
        <v>3303894.64</v>
      </c>
      <c r="AM112" s="52">
        <v>3242700.75</v>
      </c>
      <c r="AN112" s="52">
        <v>3246859.38</v>
      </c>
      <c r="AO112" s="52">
        <v>4104623.12</v>
      </c>
      <c r="AP112" s="52">
        <v>4251143.04</v>
      </c>
      <c r="AQ112" s="52">
        <v>4357260.2</v>
      </c>
      <c r="AR112" s="52">
        <v>4220625.0599999996</v>
      </c>
      <c r="AS112" s="52">
        <v>4260472.45</v>
      </c>
      <c r="AT112" s="52">
        <v>4312662.84</v>
      </c>
      <c r="AU112" s="52">
        <v>4234923.8600000003</v>
      </c>
      <c r="AV112" s="52">
        <v>4187826</v>
      </c>
      <c r="AW112" s="52">
        <v>4205193</v>
      </c>
      <c r="AX112" s="52">
        <v>4268893</v>
      </c>
      <c r="AY112" s="52">
        <v>4327970.47</v>
      </c>
      <c r="AZ112" s="52">
        <v>4298658.34</v>
      </c>
      <c r="BA112" s="52">
        <v>4209978.58</v>
      </c>
      <c r="BB112" s="52">
        <v>4131592.74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597</v>
      </c>
      <c r="C113" s="4" t="s">
        <v>598</v>
      </c>
      <c r="D113" s="7" t="s">
        <v>19</v>
      </c>
      <c r="E113" s="7" t="s">
        <v>77</v>
      </c>
      <c r="F113" s="7" t="s">
        <v>215</v>
      </c>
      <c r="G113" s="7" t="e">
        <f t="shared" ca="1" si="0"/>
        <v>#NAME?</v>
      </c>
      <c r="H113" s="46" t="s">
        <v>205</v>
      </c>
      <c r="I113" s="46" t="s">
        <v>58</v>
      </c>
      <c r="J113" s="7" t="str">
        <f t="shared" si="8"/>
        <v>Não</v>
      </c>
      <c r="K113" s="47">
        <v>45261</v>
      </c>
      <c r="L113" s="7"/>
      <c r="M113" s="7" t="s">
        <v>57</v>
      </c>
      <c r="N113" s="10">
        <v>1.2E-2</v>
      </c>
      <c r="O113" s="6" t="s">
        <v>58</v>
      </c>
      <c r="P113" s="11">
        <v>0</v>
      </c>
      <c r="Q113" s="50"/>
      <c r="R113" s="50"/>
      <c r="S113" s="7" t="s">
        <v>242</v>
      </c>
      <c r="T113" s="7" t="s">
        <v>599</v>
      </c>
      <c r="U113" s="7" t="s">
        <v>77</v>
      </c>
      <c r="V113" s="46" t="e">
        <f t="shared" ca="1" si="2"/>
        <v>#NAME?</v>
      </c>
      <c r="W113" s="7"/>
      <c r="X113" s="7"/>
      <c r="Y113" s="51" t="s">
        <v>201</v>
      </c>
      <c r="Z113" s="52"/>
      <c r="AA113" s="53">
        <v>45261</v>
      </c>
      <c r="AB113" s="54">
        <v>49075100012921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>
        <v>0</v>
      </c>
      <c r="AQ113" s="52">
        <v>533982.56999999995</v>
      </c>
      <c r="AR113" s="52">
        <v>539299.94999999995</v>
      </c>
      <c r="AS113" s="52">
        <v>2632293.06</v>
      </c>
      <c r="AT113" s="52">
        <v>2756883.68</v>
      </c>
      <c r="AU113" s="52">
        <v>2845937.21</v>
      </c>
      <c r="AV113" s="52">
        <v>2868951</v>
      </c>
      <c r="AW113" s="52">
        <v>2892247</v>
      </c>
      <c r="AX113" s="52">
        <v>2916364</v>
      </c>
      <c r="AY113" s="52">
        <v>2936960.82</v>
      </c>
      <c r="AZ113" s="52">
        <v>2955328.36</v>
      </c>
      <c r="BA113" s="52">
        <v>2981736.08</v>
      </c>
      <c r="BB113" s="52">
        <v>3003041.21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15" t="s">
        <v>600</v>
      </c>
      <c r="C114" s="4" t="s">
        <v>601</v>
      </c>
      <c r="D114" s="7" t="s">
        <v>19</v>
      </c>
      <c r="E114" s="7" t="s">
        <v>20</v>
      </c>
      <c r="F114" s="7" t="s">
        <v>270</v>
      </c>
      <c r="G114" s="7" t="e">
        <f t="shared" ca="1" si="0"/>
        <v>#NAME?</v>
      </c>
      <c r="H114" s="46" t="s">
        <v>205</v>
      </c>
      <c r="I114" s="46" t="s">
        <v>58</v>
      </c>
      <c r="J114" s="7" t="str">
        <f t="shared" si="8"/>
        <v>Não</v>
      </c>
      <c r="K114" s="47">
        <v>45607</v>
      </c>
      <c r="L114" s="7"/>
      <c r="M114" s="7" t="s">
        <v>57</v>
      </c>
      <c r="N114" s="10">
        <v>1.2E-2</v>
      </c>
      <c r="O114" s="6" t="s">
        <v>58</v>
      </c>
      <c r="P114" s="11">
        <v>0</v>
      </c>
      <c r="Q114" s="50"/>
      <c r="R114" s="50"/>
      <c r="S114" s="7" t="s">
        <v>199</v>
      </c>
      <c r="T114" s="7" t="s">
        <v>602</v>
      </c>
      <c r="U114" s="7" t="s">
        <v>114</v>
      </c>
      <c r="V114" s="46" t="e">
        <f t="shared" ca="1" si="2"/>
        <v>#NAME?</v>
      </c>
      <c r="W114" s="7"/>
      <c r="X114" s="7" t="s">
        <v>27</v>
      </c>
      <c r="Y114" s="51"/>
      <c r="Z114" s="52"/>
      <c r="AA114" s="53">
        <v>45608</v>
      </c>
      <c r="AB114" s="54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>
        <v>44757.51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94" t="s">
        <v>603</v>
      </c>
      <c r="C115" s="14" t="s">
        <v>604</v>
      </c>
      <c r="D115" s="7" t="s">
        <v>19</v>
      </c>
      <c r="E115" s="7" t="s">
        <v>68</v>
      </c>
      <c r="F115" s="7" t="s">
        <v>583</v>
      </c>
      <c r="G115" s="7" t="e">
        <f t="shared" ca="1" si="0"/>
        <v>#NAME?</v>
      </c>
      <c r="H115" s="46" t="s">
        <v>216</v>
      </c>
      <c r="I115" s="46" t="s">
        <v>240</v>
      </c>
      <c r="J115" s="7" t="str">
        <f t="shared" si="8"/>
        <v>Não</v>
      </c>
      <c r="K115" s="47">
        <v>45377</v>
      </c>
      <c r="L115" s="7"/>
      <c r="M115" s="7" t="s">
        <v>112</v>
      </c>
      <c r="N115" s="48">
        <v>0</v>
      </c>
      <c r="O115" s="7" t="s">
        <v>58</v>
      </c>
      <c r="P115" s="49">
        <v>0</v>
      </c>
      <c r="Q115" s="50"/>
      <c r="R115" s="50"/>
      <c r="S115" s="7" t="s">
        <v>199</v>
      </c>
      <c r="T115" s="12" t="s">
        <v>605</v>
      </c>
      <c r="U115" s="7" t="s">
        <v>68</v>
      </c>
      <c r="V115" s="46" t="e">
        <f t="shared" ca="1" si="2"/>
        <v>#NAME?</v>
      </c>
      <c r="W115" s="7"/>
      <c r="X115" s="7"/>
      <c r="Y115" s="51" t="s">
        <v>201</v>
      </c>
      <c r="Z115" s="52"/>
      <c r="AA115" s="53">
        <v>45377</v>
      </c>
      <c r="AB115" s="54">
        <v>49075100013748</v>
      </c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5194.78</v>
      </c>
      <c r="AU115" s="52">
        <v>5244.49</v>
      </c>
      <c r="AV115" s="52">
        <v>16430.55</v>
      </c>
      <c r="AW115" s="52">
        <v>23232.19</v>
      </c>
      <c r="AX115" s="52">
        <v>25418.47</v>
      </c>
      <c r="AY115" s="52">
        <v>25708.52</v>
      </c>
      <c r="AZ115" s="52">
        <v>31266.37</v>
      </c>
      <c r="BA115" s="52">
        <v>22898.26</v>
      </c>
      <c r="BB115" s="52">
        <v>15211.88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3" t="s">
        <v>606</v>
      </c>
      <c r="C116" s="4" t="s">
        <v>607</v>
      </c>
      <c r="D116" s="7" t="s">
        <v>19</v>
      </c>
      <c r="E116" s="7" t="s">
        <v>77</v>
      </c>
      <c r="F116" s="7" t="s">
        <v>215</v>
      </c>
      <c r="G116" s="7" t="e">
        <f t="shared" ca="1" si="0"/>
        <v>#NAME?</v>
      </c>
      <c r="H116" s="46" t="s">
        <v>216</v>
      </c>
      <c r="I116" s="46" t="s">
        <v>217</v>
      </c>
      <c r="J116" s="7" t="str">
        <f t="shared" si="8"/>
        <v>Não</v>
      </c>
      <c r="K116" s="47">
        <v>44950</v>
      </c>
      <c r="L116" s="7"/>
      <c r="M116" s="7" t="s">
        <v>57</v>
      </c>
      <c r="N116" s="48">
        <v>0.01</v>
      </c>
      <c r="O116" s="7" t="s">
        <v>58</v>
      </c>
      <c r="P116" s="49">
        <v>0</v>
      </c>
      <c r="Q116" s="50"/>
      <c r="R116" s="50"/>
      <c r="S116" s="7" t="s">
        <v>199</v>
      </c>
      <c r="T116" s="7" t="s">
        <v>608</v>
      </c>
      <c r="U116" s="7" t="s">
        <v>77</v>
      </c>
      <c r="V116" s="46" t="e">
        <f t="shared" ca="1" si="2"/>
        <v>#NAME?</v>
      </c>
      <c r="W116" s="7"/>
      <c r="X116" s="7"/>
      <c r="Y116" s="51" t="s">
        <v>201</v>
      </c>
      <c r="Z116" s="52"/>
      <c r="AA116" s="53">
        <v>44950</v>
      </c>
      <c r="AB116" s="54">
        <v>49075100005532</v>
      </c>
      <c r="AC116" s="52"/>
      <c r="AD116" s="52"/>
      <c r="AE116" s="52"/>
      <c r="AF116" s="52">
        <v>50146.76</v>
      </c>
      <c r="AG116" s="52">
        <v>50596.26</v>
      </c>
      <c r="AH116" s="52">
        <v>51063.01</v>
      </c>
      <c r="AI116" s="52">
        <v>52548.06</v>
      </c>
      <c r="AJ116" s="52">
        <v>38402.559999999998</v>
      </c>
      <c r="AK116" s="52">
        <v>20613.259999999998</v>
      </c>
      <c r="AL116" s="52">
        <v>20817.53</v>
      </c>
      <c r="AM116" s="52">
        <v>21044.03</v>
      </c>
      <c r="AN116" s="52">
        <v>21235.62</v>
      </c>
      <c r="AO116" s="52">
        <v>0</v>
      </c>
      <c r="AP116" s="52">
        <v>0</v>
      </c>
      <c r="AQ116" s="52">
        <v>0</v>
      </c>
      <c r="AR116" s="52">
        <v>0</v>
      </c>
      <c r="AS116" s="52">
        <v>0.78</v>
      </c>
      <c r="AT116" s="52">
        <v>0.78</v>
      </c>
      <c r="AU116" s="52">
        <v>0.78</v>
      </c>
      <c r="AV116" s="52">
        <v>0.78</v>
      </c>
      <c r="AW116" s="52">
        <v>0.78</v>
      </c>
      <c r="AX116" s="52">
        <v>0.78</v>
      </c>
      <c r="AY116" s="52">
        <v>0.78</v>
      </c>
      <c r="AZ116" s="52">
        <v>0.78</v>
      </c>
      <c r="BA116" s="52">
        <v>0.78</v>
      </c>
      <c r="BB116" s="52">
        <v>0.78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25</v>
      </c>
      <c r="C117" s="4" t="s">
        <v>26</v>
      </c>
      <c r="D117" s="7" t="s">
        <v>19</v>
      </c>
      <c r="E117" s="7" t="s">
        <v>20</v>
      </c>
      <c r="F117" s="7" t="s">
        <v>270</v>
      </c>
      <c r="G117" s="7" t="e">
        <f t="shared" ca="1" si="0"/>
        <v>#NAME?</v>
      </c>
      <c r="H117" s="46" t="s">
        <v>216</v>
      </c>
      <c r="I117" s="46" t="s">
        <v>432</v>
      </c>
      <c r="J117" s="7" t="str">
        <f t="shared" si="8"/>
        <v>Não</v>
      </c>
      <c r="K117" s="47">
        <v>45070</v>
      </c>
      <c r="L117" s="47"/>
      <c r="M117" s="7" t="s">
        <v>256</v>
      </c>
      <c r="N117" s="48">
        <v>1.4999999999999999E-2</v>
      </c>
      <c r="O117" s="7" t="s">
        <v>197</v>
      </c>
      <c r="P117" s="49">
        <v>0.1</v>
      </c>
      <c r="Q117" s="50"/>
      <c r="R117" s="50"/>
      <c r="S117" s="7" t="s">
        <v>199</v>
      </c>
      <c r="T117" s="7" t="s">
        <v>609</v>
      </c>
      <c r="U117" s="7" t="s">
        <v>610</v>
      </c>
      <c r="V117" s="46" t="e">
        <f t="shared" ca="1" si="2"/>
        <v>#NAME?</v>
      </c>
      <c r="W117" s="7"/>
      <c r="X117" s="7"/>
      <c r="Y117" s="51" t="s">
        <v>201</v>
      </c>
      <c r="Z117" s="52"/>
      <c r="AA117" s="53">
        <v>45070</v>
      </c>
      <c r="AB117" s="54">
        <v>49075100008574</v>
      </c>
      <c r="AC117" s="52"/>
      <c r="AD117" s="52"/>
      <c r="AE117" s="52"/>
      <c r="AF117" s="52"/>
      <c r="AG117" s="52"/>
      <c r="AH117" s="52"/>
      <c r="AI117" s="52">
        <v>0</v>
      </c>
      <c r="AJ117" s="52">
        <v>0</v>
      </c>
      <c r="AK117" s="52">
        <v>153290.85999999999</v>
      </c>
      <c r="AL117" s="52">
        <v>156154.21</v>
      </c>
      <c r="AM117" s="52">
        <v>159693.13</v>
      </c>
      <c r="AN117" s="52">
        <v>160546.72</v>
      </c>
      <c r="AO117" s="52">
        <v>177487.27</v>
      </c>
      <c r="AP117" s="52">
        <v>181353.63</v>
      </c>
      <c r="AQ117" s="52">
        <v>191895.27</v>
      </c>
      <c r="AR117" s="52">
        <v>195075.61</v>
      </c>
      <c r="AS117" s="52">
        <v>198908.76</v>
      </c>
      <c r="AT117" s="52">
        <v>205686.07</v>
      </c>
      <c r="AU117" s="52">
        <v>214463.58</v>
      </c>
      <c r="AV117" s="52">
        <v>218645.7</v>
      </c>
      <c r="AW117" s="52">
        <v>234039.8</v>
      </c>
      <c r="AX117" s="52">
        <v>251872.1</v>
      </c>
      <c r="AY117" s="52">
        <v>266395.7</v>
      </c>
      <c r="AZ117" s="52">
        <v>273483.83</v>
      </c>
      <c r="BA117" s="52">
        <v>280258.11</v>
      </c>
      <c r="BB117" s="52">
        <v>283082.3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15" t="s">
        <v>611</v>
      </c>
      <c r="C118" s="4" t="s">
        <v>612</v>
      </c>
      <c r="D118" s="7" t="s">
        <v>19</v>
      </c>
      <c r="E118" s="7" t="s">
        <v>68</v>
      </c>
      <c r="F118" s="7" t="s">
        <v>226</v>
      </c>
      <c r="G118" s="7" t="e">
        <f t="shared" ca="1" si="0"/>
        <v>#NAME?</v>
      </c>
      <c r="H118" s="46" t="s">
        <v>216</v>
      </c>
      <c r="I118" s="46" t="s">
        <v>240</v>
      </c>
      <c r="J118" s="7" t="str">
        <f t="shared" si="8"/>
        <v>Não</v>
      </c>
      <c r="K118" s="47">
        <v>45281</v>
      </c>
      <c r="L118" s="47"/>
      <c r="M118" s="7" t="s">
        <v>112</v>
      </c>
      <c r="N118" s="48">
        <v>0</v>
      </c>
      <c r="O118" s="7" t="s">
        <v>58</v>
      </c>
      <c r="P118" s="49">
        <v>0</v>
      </c>
      <c r="Q118" s="50"/>
      <c r="R118" s="50"/>
      <c r="S118" s="7" t="s">
        <v>199</v>
      </c>
      <c r="T118" s="7" t="s">
        <v>613</v>
      </c>
      <c r="U118" s="7" t="s">
        <v>68</v>
      </c>
      <c r="V118" s="46" t="e">
        <f t="shared" ca="1" si="2"/>
        <v>#NAME?</v>
      </c>
      <c r="W118" s="7"/>
      <c r="X118" s="7"/>
      <c r="Y118" s="51" t="s">
        <v>201</v>
      </c>
      <c r="Z118" s="52"/>
      <c r="AA118" s="53">
        <v>45281</v>
      </c>
      <c r="AB118" s="54">
        <v>49075100013314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>
        <v>548.45000000000005</v>
      </c>
      <c r="AR118" s="52">
        <v>1812.67</v>
      </c>
      <c r="AS118" s="52">
        <v>1735.32</v>
      </c>
      <c r="AT118" s="52">
        <v>2050.86</v>
      </c>
      <c r="AU118" s="52">
        <v>2085.39</v>
      </c>
      <c r="AV118" s="52">
        <v>2197.64</v>
      </c>
      <c r="AW118" s="52">
        <v>2898.31</v>
      </c>
      <c r="AX118" s="52">
        <v>3446.23</v>
      </c>
      <c r="AY118" s="52">
        <v>4447.58</v>
      </c>
      <c r="AZ118" s="52">
        <v>4212.1499999999996</v>
      </c>
      <c r="BA118" s="52">
        <v>4702.63</v>
      </c>
      <c r="BB118" s="52">
        <v>5072.78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28</v>
      </c>
      <c r="C119" s="14" t="s">
        <v>29</v>
      </c>
      <c r="D119" s="7" t="s">
        <v>19</v>
      </c>
      <c r="E119" s="7" t="s">
        <v>20</v>
      </c>
      <c r="F119" s="9" t="s">
        <v>270</v>
      </c>
      <c r="G119" s="7" t="e">
        <f t="shared" ca="1" si="0"/>
        <v>#NAME?</v>
      </c>
      <c r="H119" s="46" t="s">
        <v>216</v>
      </c>
      <c r="I119" s="46" t="s">
        <v>432</v>
      </c>
      <c r="J119" s="7" t="str">
        <f t="shared" si="8"/>
        <v>Não</v>
      </c>
      <c r="K119" s="47">
        <v>45222</v>
      </c>
      <c r="L119" s="47"/>
      <c r="M119" s="7" t="s">
        <v>412</v>
      </c>
      <c r="N119" s="48">
        <v>0.02</v>
      </c>
      <c r="O119" s="7" t="s">
        <v>197</v>
      </c>
      <c r="P119" s="49">
        <v>0.2</v>
      </c>
      <c r="Q119" s="50"/>
      <c r="R119" s="50"/>
      <c r="S119" s="7" t="s">
        <v>199</v>
      </c>
      <c r="T119" s="7" t="s">
        <v>614</v>
      </c>
      <c r="U119" s="7" t="s">
        <v>273</v>
      </c>
      <c r="V119" s="46" t="e">
        <f t="shared" ca="1" si="2"/>
        <v>#NAME?</v>
      </c>
      <c r="W119" s="7"/>
      <c r="X119" s="7"/>
      <c r="Y119" s="51" t="s">
        <v>201</v>
      </c>
      <c r="Z119" s="52"/>
      <c r="AA119" s="53">
        <v>45222</v>
      </c>
      <c r="AB119" s="54">
        <v>49075100012210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>
        <v>0</v>
      </c>
      <c r="AP119" s="52">
        <v>277932.23</v>
      </c>
      <c r="AQ119" s="52">
        <v>289239.67</v>
      </c>
      <c r="AR119" s="52">
        <v>278382.03999999998</v>
      </c>
      <c r="AS119" s="52">
        <v>220820.08</v>
      </c>
      <c r="AT119" s="52">
        <v>223808.12</v>
      </c>
      <c r="AU119" s="52">
        <v>219655.87</v>
      </c>
      <c r="AV119" s="52">
        <v>217168.4</v>
      </c>
      <c r="AW119" s="52">
        <v>218200.6</v>
      </c>
      <c r="AX119" s="52">
        <v>222044.79999999999</v>
      </c>
      <c r="AY119" s="52">
        <v>225233.45</v>
      </c>
      <c r="AZ119" s="52">
        <v>223646.41</v>
      </c>
      <c r="BA119" s="52">
        <v>219974.49</v>
      </c>
      <c r="BB119" s="52">
        <v>216316.15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615</v>
      </c>
      <c r="C120" s="4" t="s">
        <v>616</v>
      </c>
      <c r="D120" s="7" t="s">
        <v>19</v>
      </c>
      <c r="E120" s="7" t="s">
        <v>20</v>
      </c>
      <c r="F120" s="7" t="s">
        <v>321</v>
      </c>
      <c r="G120" s="7" t="e">
        <f t="shared" ca="1" si="0"/>
        <v>#NAME?</v>
      </c>
      <c r="H120" s="46" t="s">
        <v>205</v>
      </c>
      <c r="I120" s="46" t="s">
        <v>58</v>
      </c>
      <c r="J120" s="7" t="str">
        <f t="shared" si="8"/>
        <v>Não</v>
      </c>
      <c r="K120" s="47">
        <v>45042</v>
      </c>
      <c r="L120" s="7"/>
      <c r="M120" s="7" t="s">
        <v>256</v>
      </c>
      <c r="N120" s="48">
        <v>1.4999999999999999E-2</v>
      </c>
      <c r="O120" s="7" t="s">
        <v>197</v>
      </c>
      <c r="P120" s="49">
        <v>0.1</v>
      </c>
      <c r="Q120" s="50"/>
      <c r="R120" s="50"/>
      <c r="S120" s="7" t="s">
        <v>199</v>
      </c>
      <c r="T120" s="7" t="s">
        <v>617</v>
      </c>
      <c r="U120" s="7" t="s">
        <v>273</v>
      </c>
      <c r="V120" s="46" t="e">
        <f t="shared" ca="1" si="2"/>
        <v>#NAME?</v>
      </c>
      <c r="W120" s="7"/>
      <c r="X120" s="7"/>
      <c r="Y120" s="51" t="s">
        <v>201</v>
      </c>
      <c r="Z120" s="52"/>
      <c r="AA120" s="53">
        <v>45042</v>
      </c>
      <c r="AB120" s="54">
        <v>49075100008485</v>
      </c>
      <c r="AC120" s="52"/>
      <c r="AD120" s="52"/>
      <c r="AE120" s="52"/>
      <c r="AF120" s="52"/>
      <c r="AG120" s="52"/>
      <c r="AH120" s="52">
        <v>0</v>
      </c>
      <c r="AI120" s="52">
        <v>542346.66</v>
      </c>
      <c r="AJ120" s="52">
        <v>584340.22</v>
      </c>
      <c r="AK120" s="52">
        <v>594830.28</v>
      </c>
      <c r="AL120" s="52">
        <v>602056.04</v>
      </c>
      <c r="AM120" s="52">
        <v>598199.86</v>
      </c>
      <c r="AN120" s="52">
        <v>600995.9</v>
      </c>
      <c r="AO120" s="52">
        <v>599761.88</v>
      </c>
      <c r="AP120" s="52">
        <v>613288.51</v>
      </c>
      <c r="AQ120" s="52">
        <v>625453.34</v>
      </c>
      <c r="AR120" s="52">
        <v>616152.86</v>
      </c>
      <c r="AS120" s="52">
        <v>620014.59</v>
      </c>
      <c r="AT120" s="52">
        <v>626625.64</v>
      </c>
      <c r="AU120" s="52">
        <v>617212.34</v>
      </c>
      <c r="AV120" s="52">
        <v>614698.6</v>
      </c>
      <c r="AW120" s="52">
        <v>618528</v>
      </c>
      <c r="AX120" s="52">
        <v>622875.80000000005</v>
      </c>
      <c r="AY120" s="52">
        <v>630161.31000000006</v>
      </c>
      <c r="AZ120" s="52">
        <v>629345.31999999995</v>
      </c>
      <c r="BA120" s="52">
        <v>624399.68999999994</v>
      </c>
      <c r="BB120" s="52">
        <v>621087.52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618</v>
      </c>
      <c r="C121" s="4" t="s">
        <v>619</v>
      </c>
      <c r="D121" s="7" t="s">
        <v>76</v>
      </c>
      <c r="E121" s="7" t="s">
        <v>77</v>
      </c>
      <c r="F121" s="7" t="s">
        <v>78</v>
      </c>
      <c r="G121" s="7" t="e">
        <f t="shared" ca="1" si="0"/>
        <v>#NAME?</v>
      </c>
      <c r="H121" s="46" t="s">
        <v>205</v>
      </c>
      <c r="I121" s="46" t="s">
        <v>58</v>
      </c>
      <c r="J121" s="7" t="str">
        <f t="shared" si="8"/>
        <v>Não</v>
      </c>
      <c r="K121" s="47">
        <v>45483</v>
      </c>
      <c r="L121" s="7"/>
      <c r="M121" s="7" t="s">
        <v>57</v>
      </c>
      <c r="N121" s="48">
        <v>1.2E-2</v>
      </c>
      <c r="O121" s="7" t="s">
        <v>58</v>
      </c>
      <c r="P121" s="49">
        <v>0</v>
      </c>
      <c r="Q121" s="50"/>
      <c r="R121" s="50"/>
      <c r="S121" s="7" t="s">
        <v>199</v>
      </c>
      <c r="T121" s="7" t="s">
        <v>620</v>
      </c>
      <c r="U121" s="7" t="s">
        <v>77</v>
      </c>
      <c r="V121" s="46" t="e">
        <f t="shared" ca="1" si="2"/>
        <v>#NAME?</v>
      </c>
      <c r="W121" s="7"/>
      <c r="X121" s="7" t="s">
        <v>27</v>
      </c>
      <c r="Y121" s="51" t="s">
        <v>201</v>
      </c>
      <c r="Z121" s="52"/>
      <c r="AA121" s="53">
        <v>45483</v>
      </c>
      <c r="AB121" s="54">
        <v>49075100015376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>
        <v>581501.69999999995</v>
      </c>
      <c r="AY121" s="52">
        <v>598304.03</v>
      </c>
      <c r="AZ121" s="52">
        <v>666676.44999999995</v>
      </c>
      <c r="BA121" s="52">
        <v>681733.41</v>
      </c>
      <c r="BB121" s="52">
        <v>677770.38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3" t="s">
        <v>621</v>
      </c>
      <c r="C122" s="4" t="s">
        <v>622</v>
      </c>
      <c r="D122" s="7" t="s">
        <v>19</v>
      </c>
      <c r="E122" s="7" t="s">
        <v>20</v>
      </c>
      <c r="F122" s="7" t="s">
        <v>270</v>
      </c>
      <c r="G122" s="7" t="e">
        <f t="shared" ca="1" si="0"/>
        <v>#NAME?</v>
      </c>
      <c r="H122" s="46" t="s">
        <v>205</v>
      </c>
      <c r="I122" s="46" t="s">
        <v>58</v>
      </c>
      <c r="J122" s="7" t="str">
        <f t="shared" si="8"/>
        <v>Não</v>
      </c>
      <c r="K122" s="47">
        <v>45069</v>
      </c>
      <c r="L122" s="7"/>
      <c r="M122" s="7" t="s">
        <v>83</v>
      </c>
      <c r="N122" s="48">
        <v>1.4999999999999999E-2</v>
      </c>
      <c r="O122" s="7" t="s">
        <v>58</v>
      </c>
      <c r="P122" s="49">
        <v>0</v>
      </c>
      <c r="Q122" s="50"/>
      <c r="R122" s="50" t="s">
        <v>623</v>
      </c>
      <c r="S122" s="7" t="s">
        <v>199</v>
      </c>
      <c r="T122" s="7" t="s">
        <v>624</v>
      </c>
      <c r="U122" s="7" t="s">
        <v>273</v>
      </c>
      <c r="V122" s="46" t="e">
        <f t="shared" ca="1" si="2"/>
        <v>#NAME?</v>
      </c>
      <c r="W122" s="7"/>
      <c r="X122" s="7" t="s">
        <v>27</v>
      </c>
      <c r="Y122" s="51" t="s">
        <v>201</v>
      </c>
      <c r="Z122" s="52"/>
      <c r="AA122" s="53">
        <v>45069</v>
      </c>
      <c r="AB122" s="54">
        <v>49075100008493</v>
      </c>
      <c r="AC122" s="52"/>
      <c r="AD122" s="52"/>
      <c r="AE122" s="52"/>
      <c r="AF122" s="52"/>
      <c r="AG122" s="52"/>
      <c r="AH122" s="52">
        <v>0</v>
      </c>
      <c r="AI122" s="52">
        <v>0</v>
      </c>
      <c r="AJ122" s="52">
        <v>2070022.35</v>
      </c>
      <c r="AK122" s="52">
        <v>2103502.64</v>
      </c>
      <c r="AL122" s="52">
        <v>2127232.4900000002</v>
      </c>
      <c r="AM122" s="52">
        <v>2116358.0699999998</v>
      </c>
      <c r="AN122" s="52">
        <v>2243640.5499999998</v>
      </c>
      <c r="AO122" s="52">
        <v>2235994.67</v>
      </c>
      <c r="AP122" s="52">
        <v>2377416.4900000002</v>
      </c>
      <c r="AQ122" s="52">
        <v>2415030.5699999998</v>
      </c>
      <c r="AR122" s="52">
        <v>2380802.7799999998</v>
      </c>
      <c r="AS122" s="52">
        <v>2399647.77</v>
      </c>
      <c r="AT122" s="52">
        <v>2426511.5099999998</v>
      </c>
      <c r="AU122" s="52">
        <v>2528771.0299999998</v>
      </c>
      <c r="AV122" s="52">
        <v>2517554</v>
      </c>
      <c r="AW122" s="52">
        <v>2532958</v>
      </c>
      <c r="AX122" s="52">
        <v>2568443</v>
      </c>
      <c r="AY122" s="52">
        <v>2601018.17</v>
      </c>
      <c r="AZ122" s="52">
        <v>2776688.94</v>
      </c>
      <c r="BA122" s="52">
        <v>2753016.07</v>
      </c>
      <c r="BB122" s="52">
        <v>3268402.99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59" t="s">
        <v>621</v>
      </c>
      <c r="C123" s="14" t="s">
        <v>625</v>
      </c>
      <c r="D123" s="7" t="s">
        <v>19</v>
      </c>
      <c r="E123" s="7" t="s">
        <v>20</v>
      </c>
      <c r="F123" s="7" t="s">
        <v>270</v>
      </c>
      <c r="G123" s="7" t="e">
        <f t="shared" ca="1" si="0"/>
        <v>#NAME?</v>
      </c>
      <c r="H123" s="46" t="s">
        <v>216</v>
      </c>
      <c r="I123" s="46" t="s">
        <v>217</v>
      </c>
      <c r="J123" s="7" t="str">
        <f t="shared" si="8"/>
        <v>Não</v>
      </c>
      <c r="K123" s="47">
        <v>45238</v>
      </c>
      <c r="L123" s="7"/>
      <c r="M123" s="7" t="s">
        <v>71</v>
      </c>
      <c r="N123" s="48">
        <v>2.5000000000000001E-2</v>
      </c>
      <c r="O123" s="7" t="s">
        <v>236</v>
      </c>
      <c r="P123" s="49">
        <v>0.2</v>
      </c>
      <c r="Q123" s="50"/>
      <c r="R123" s="50" t="s">
        <v>626</v>
      </c>
      <c r="S123" s="7" t="s">
        <v>199</v>
      </c>
      <c r="T123" s="7" t="s">
        <v>624</v>
      </c>
      <c r="U123" s="7" t="s">
        <v>273</v>
      </c>
      <c r="V123" s="46" t="e">
        <f t="shared" ca="1" si="2"/>
        <v>#NAME?</v>
      </c>
      <c r="W123" s="7"/>
      <c r="X123" s="7"/>
      <c r="Y123" s="51" t="s">
        <v>201</v>
      </c>
      <c r="Z123" s="52"/>
      <c r="AA123" s="53">
        <v>45238</v>
      </c>
      <c r="AB123" s="54">
        <v>49075100012229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>
        <v>652851.99</v>
      </c>
      <c r="AQ123" s="52">
        <v>684298.56</v>
      </c>
      <c r="AR123" s="52">
        <v>637688.03</v>
      </c>
      <c r="AS123" s="52">
        <v>645978.53</v>
      </c>
      <c r="AT123" s="52">
        <v>656283.35</v>
      </c>
      <c r="AU123" s="52">
        <v>626648.49</v>
      </c>
      <c r="AV123" s="52">
        <v>616981.80000000005</v>
      </c>
      <c r="AW123" s="52">
        <v>618421.30000000005</v>
      </c>
      <c r="AX123" s="52">
        <v>634907.69999999995</v>
      </c>
      <c r="AY123" s="52">
        <v>648656.62</v>
      </c>
      <c r="AZ123" s="52">
        <v>637359.26</v>
      </c>
      <c r="BA123" s="52">
        <v>608549.78</v>
      </c>
      <c r="BB123" s="52">
        <v>50831.41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627</v>
      </c>
      <c r="D124" s="7" t="s">
        <v>19</v>
      </c>
      <c r="E124" s="7" t="s">
        <v>20</v>
      </c>
      <c r="F124" s="7" t="s">
        <v>270</v>
      </c>
      <c r="G124" s="7" t="e">
        <f t="shared" ca="1" si="0"/>
        <v>#NAME?</v>
      </c>
      <c r="H124" s="46" t="s">
        <v>216</v>
      </c>
      <c r="I124" s="46" t="s">
        <v>217</v>
      </c>
      <c r="J124" s="7" t="str">
        <f t="shared" si="8"/>
        <v>Não</v>
      </c>
      <c r="K124" s="47">
        <v>45113</v>
      </c>
      <c r="L124" s="47"/>
      <c r="M124" s="7" t="s">
        <v>71</v>
      </c>
      <c r="N124" s="48">
        <v>2.5000000000000001E-2</v>
      </c>
      <c r="O124" s="7" t="s">
        <v>236</v>
      </c>
      <c r="P124" s="49">
        <v>0.2</v>
      </c>
      <c r="Q124" s="50"/>
      <c r="R124" s="50"/>
      <c r="S124" s="7" t="s">
        <v>199</v>
      </c>
      <c r="T124" s="7" t="s">
        <v>628</v>
      </c>
      <c r="U124" s="7" t="s">
        <v>273</v>
      </c>
      <c r="V124" s="46" t="e">
        <f t="shared" ca="1" si="2"/>
        <v>#NAME?</v>
      </c>
      <c r="W124" s="7"/>
      <c r="X124" s="7"/>
      <c r="Y124" s="51" t="s">
        <v>201</v>
      </c>
      <c r="Z124" s="52"/>
      <c r="AA124" s="53">
        <v>45113</v>
      </c>
      <c r="AB124" s="54">
        <v>49075100012237</v>
      </c>
      <c r="AC124" s="52"/>
      <c r="AD124" s="52"/>
      <c r="AE124" s="52"/>
      <c r="AF124" s="52"/>
      <c r="AG124" s="52"/>
      <c r="AH124" s="52"/>
      <c r="AI124" s="52"/>
      <c r="AJ124" s="52"/>
      <c r="AK124" s="52">
        <v>0</v>
      </c>
      <c r="AL124" s="52">
        <v>51041.15</v>
      </c>
      <c r="AM124" s="52">
        <v>49917.84</v>
      </c>
      <c r="AN124" s="52">
        <v>49755.82</v>
      </c>
      <c r="AO124" s="52">
        <v>47504.14</v>
      </c>
      <c r="AP124" s="52">
        <v>51103.35</v>
      </c>
      <c r="AQ124" s="52">
        <v>53544.78</v>
      </c>
      <c r="AR124" s="52">
        <v>49830.07</v>
      </c>
      <c r="AS124" s="52">
        <v>99800.43</v>
      </c>
      <c r="AT124" s="52">
        <v>101505.39</v>
      </c>
      <c r="AU124" s="52">
        <v>97140.19</v>
      </c>
      <c r="AV124" s="52">
        <v>94921.19</v>
      </c>
      <c r="AW124" s="52">
        <v>94769.16</v>
      </c>
      <c r="AX124" s="52">
        <v>96896.35</v>
      </c>
      <c r="AY124" s="52">
        <v>98107.41</v>
      </c>
      <c r="AZ124" s="52">
        <v>96448.11</v>
      </c>
      <c r="BA124" s="52">
        <v>93253.98</v>
      </c>
      <c r="BB124" s="52">
        <v>30506.1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30</v>
      </c>
      <c r="C125" s="4" t="s">
        <v>31</v>
      </c>
      <c r="D125" s="7" t="s">
        <v>19</v>
      </c>
      <c r="E125" s="7" t="s">
        <v>20</v>
      </c>
      <c r="F125" s="7" t="s">
        <v>270</v>
      </c>
      <c r="G125" s="7" t="e">
        <f t="shared" ca="1" si="0"/>
        <v>#NAME?</v>
      </c>
      <c r="H125" s="46" t="s">
        <v>216</v>
      </c>
      <c r="I125" s="46" t="s">
        <v>629</v>
      </c>
      <c r="J125" s="7" t="str">
        <f t="shared" si="8"/>
        <v>Não</v>
      </c>
      <c r="K125" s="47">
        <v>45075</v>
      </c>
      <c r="L125" s="7"/>
      <c r="M125" s="7" t="s">
        <v>57</v>
      </c>
      <c r="N125" s="48">
        <v>1.2E-2</v>
      </c>
      <c r="O125" s="7" t="s">
        <v>58</v>
      </c>
      <c r="P125" s="49">
        <v>0</v>
      </c>
      <c r="Q125" s="50"/>
      <c r="R125" s="50"/>
      <c r="S125" s="7" t="s">
        <v>199</v>
      </c>
      <c r="T125" s="7" t="s">
        <v>628</v>
      </c>
      <c r="U125" s="7" t="s">
        <v>273</v>
      </c>
      <c r="V125" s="46" t="e">
        <f t="shared" ca="1" si="2"/>
        <v>#NAME?</v>
      </c>
      <c r="W125" s="7"/>
      <c r="X125" s="7"/>
      <c r="Y125" s="51" t="s">
        <v>201</v>
      </c>
      <c r="Z125" s="52"/>
      <c r="AA125" s="53">
        <v>45075</v>
      </c>
      <c r="AB125" s="54">
        <v>49075100008051</v>
      </c>
      <c r="AC125" s="52"/>
      <c r="AD125" s="52"/>
      <c r="AE125" s="52"/>
      <c r="AF125" s="52"/>
      <c r="AG125" s="52"/>
      <c r="AH125" s="52">
        <v>0</v>
      </c>
      <c r="AI125" s="52">
        <v>0</v>
      </c>
      <c r="AJ125" s="52">
        <v>625317.48</v>
      </c>
      <c r="AK125" s="52">
        <v>675434.06</v>
      </c>
      <c r="AL125" s="52">
        <v>628805.12</v>
      </c>
      <c r="AM125" s="52">
        <v>634687.11</v>
      </c>
      <c r="AN125" s="52">
        <v>637617.82999999996</v>
      </c>
      <c r="AO125" s="52">
        <v>640660.17000000004</v>
      </c>
      <c r="AP125" s="52">
        <v>625126.21</v>
      </c>
      <c r="AQ125" s="52">
        <v>610235.55000000005</v>
      </c>
      <c r="AR125" s="52">
        <v>593915.89</v>
      </c>
      <c r="AS125" s="52">
        <v>546034.44999999995</v>
      </c>
      <c r="AT125" s="52">
        <v>550621</v>
      </c>
      <c r="AU125" s="52">
        <v>549433.34</v>
      </c>
      <c r="AV125" s="52">
        <v>552019.19999999995</v>
      </c>
      <c r="AW125" s="52">
        <v>556363.9</v>
      </c>
      <c r="AX125" s="52">
        <v>559725.4</v>
      </c>
      <c r="AY125" s="52">
        <v>564370.63</v>
      </c>
      <c r="AZ125" s="52">
        <v>566794.89</v>
      </c>
      <c r="BA125" s="52">
        <v>571305.71</v>
      </c>
      <c r="BB125" s="52">
        <v>634143.68000000005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630</v>
      </c>
      <c r="C126" s="4" t="s">
        <v>631</v>
      </c>
      <c r="D126" s="7" t="s">
        <v>19</v>
      </c>
      <c r="E126" s="7" t="s">
        <v>20</v>
      </c>
      <c r="F126" s="7" t="s">
        <v>321</v>
      </c>
      <c r="G126" s="7" t="e">
        <f t="shared" ca="1" si="0"/>
        <v>#NAME?</v>
      </c>
      <c r="H126" s="46" t="s">
        <v>205</v>
      </c>
      <c r="I126" s="46" t="s">
        <v>58</v>
      </c>
      <c r="J126" s="7" t="str">
        <f t="shared" si="8"/>
        <v>Não</v>
      </c>
      <c r="K126" s="47">
        <v>45093</v>
      </c>
      <c r="L126" s="7"/>
      <c r="M126" s="7" t="s">
        <v>196</v>
      </c>
      <c r="N126" s="48">
        <v>1.2E-2</v>
      </c>
      <c r="O126" s="7" t="s">
        <v>58</v>
      </c>
      <c r="P126" s="49">
        <v>0</v>
      </c>
      <c r="Q126" s="66"/>
      <c r="R126" s="50"/>
      <c r="S126" s="7" t="s">
        <v>199</v>
      </c>
      <c r="T126" s="7" t="s">
        <v>632</v>
      </c>
      <c r="U126" s="7" t="s">
        <v>273</v>
      </c>
      <c r="V126" s="46" t="e">
        <f t="shared" ca="1" si="2"/>
        <v>#NAME?</v>
      </c>
      <c r="W126" s="7"/>
      <c r="X126" s="7"/>
      <c r="Y126" s="51" t="s">
        <v>201</v>
      </c>
      <c r="Z126" s="52"/>
      <c r="AA126" s="53">
        <v>45093</v>
      </c>
      <c r="AB126" s="54">
        <v>49075100007780</v>
      </c>
      <c r="AC126" s="52"/>
      <c r="AD126" s="52"/>
      <c r="AE126" s="52"/>
      <c r="AF126" s="52"/>
      <c r="AG126" s="52"/>
      <c r="AH126" s="52"/>
      <c r="AI126" s="52">
        <v>0</v>
      </c>
      <c r="AJ126" s="52">
        <v>5000</v>
      </c>
      <c r="AK126" s="52">
        <v>5026.08</v>
      </c>
      <c r="AL126" s="52">
        <v>242504.57</v>
      </c>
      <c r="AM126" s="52">
        <v>251998.2</v>
      </c>
      <c r="AN126" s="52">
        <v>258335.65</v>
      </c>
      <c r="AO126" s="52">
        <v>258603.46</v>
      </c>
      <c r="AP126" s="52">
        <v>263284.06</v>
      </c>
      <c r="AQ126" s="52">
        <v>267096.93</v>
      </c>
      <c r="AR126" s="52">
        <v>266200.21000000002</v>
      </c>
      <c r="AS126" s="52">
        <v>268175.67</v>
      </c>
      <c r="AT126" s="52">
        <v>267033.96999999997</v>
      </c>
      <c r="AU126" s="52">
        <v>267120.61</v>
      </c>
      <c r="AV126" s="52">
        <v>267699.59999999998</v>
      </c>
      <c r="AW126" s="52">
        <v>269730.40000000002</v>
      </c>
      <c r="AX126" s="52">
        <v>272815.2</v>
      </c>
      <c r="AY126" s="52">
        <v>275641.94</v>
      </c>
      <c r="AZ126" s="52">
        <v>276025.31</v>
      </c>
      <c r="BA126" s="52">
        <v>276422.3</v>
      </c>
      <c r="BB126" s="52">
        <v>277104.07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633</v>
      </c>
      <c r="C127" s="4" t="s">
        <v>634</v>
      </c>
      <c r="D127" s="7" t="s">
        <v>19</v>
      </c>
      <c r="E127" s="7" t="s">
        <v>20</v>
      </c>
      <c r="F127" s="7" t="s">
        <v>321</v>
      </c>
      <c r="G127" s="7" t="e">
        <f t="shared" ca="1" si="0"/>
        <v>#NAME?</v>
      </c>
      <c r="H127" s="46" t="s">
        <v>216</v>
      </c>
      <c r="I127" s="46" t="s">
        <v>266</v>
      </c>
      <c r="J127" s="7" t="str">
        <f t="shared" si="8"/>
        <v>Não</v>
      </c>
      <c r="K127" s="47">
        <v>45043</v>
      </c>
      <c r="L127" s="7"/>
      <c r="M127" s="7" t="s">
        <v>196</v>
      </c>
      <c r="N127" s="48">
        <v>1.2E-2</v>
      </c>
      <c r="O127" s="7" t="s">
        <v>197</v>
      </c>
      <c r="P127" s="49">
        <v>0.1</v>
      </c>
      <c r="Q127" s="45"/>
      <c r="R127" s="50" t="s">
        <v>635</v>
      </c>
      <c r="S127" s="7" t="s">
        <v>199</v>
      </c>
      <c r="T127" s="7" t="s">
        <v>636</v>
      </c>
      <c r="U127" s="7" t="s">
        <v>273</v>
      </c>
      <c r="V127" s="46" t="e">
        <f t="shared" ca="1" si="2"/>
        <v>#NAME?</v>
      </c>
      <c r="W127" s="7"/>
      <c r="X127" s="7"/>
      <c r="Y127" s="51" t="s">
        <v>201</v>
      </c>
      <c r="Z127" s="52"/>
      <c r="AA127" s="53">
        <v>45043</v>
      </c>
      <c r="AB127" s="54">
        <v>49075100007381</v>
      </c>
      <c r="AC127" s="52"/>
      <c r="AD127" s="52"/>
      <c r="AE127" s="52"/>
      <c r="AF127" s="52"/>
      <c r="AG127" s="52"/>
      <c r="AH127" s="52">
        <v>0</v>
      </c>
      <c r="AI127" s="52">
        <v>13680.76</v>
      </c>
      <c r="AJ127" s="52">
        <v>82180.02</v>
      </c>
      <c r="AK127" s="52">
        <v>154130.79</v>
      </c>
      <c r="AL127" s="52">
        <v>157675.4</v>
      </c>
      <c r="AM127" s="52">
        <v>194857.67</v>
      </c>
      <c r="AN127" s="52">
        <v>197754.37</v>
      </c>
      <c r="AO127" s="52">
        <v>205526.47</v>
      </c>
      <c r="AP127" s="52">
        <v>213038.45</v>
      </c>
      <c r="AQ127" s="52">
        <v>217649.15</v>
      </c>
      <c r="AR127" s="52">
        <v>201823.01</v>
      </c>
      <c r="AS127" s="52">
        <v>204980.68</v>
      </c>
      <c r="AT127" s="52">
        <v>209678.1</v>
      </c>
      <c r="AU127" s="52">
        <v>227132.7</v>
      </c>
      <c r="AV127" s="52">
        <v>233041.9</v>
      </c>
      <c r="AW127" s="52">
        <v>235324.79999999999</v>
      </c>
      <c r="AX127" s="52">
        <v>244747.4</v>
      </c>
      <c r="AY127" s="52">
        <v>248774.66</v>
      </c>
      <c r="AZ127" s="52">
        <v>232627.43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637</v>
      </c>
      <c r="C128" s="63" t="s">
        <v>638</v>
      </c>
      <c r="D128" s="7" t="s">
        <v>19</v>
      </c>
      <c r="E128" s="7" t="s">
        <v>68</v>
      </c>
      <c r="F128" s="7" t="s">
        <v>438</v>
      </c>
      <c r="G128" s="7" t="e">
        <f t="shared" ca="1" si="0"/>
        <v>#NAME?</v>
      </c>
      <c r="H128" s="46" t="s">
        <v>195</v>
      </c>
      <c r="I128" s="46" t="s">
        <v>58</v>
      </c>
      <c r="J128" s="7" t="str">
        <f t="shared" si="8"/>
        <v>Não</v>
      </c>
      <c r="K128" s="47">
        <v>45174</v>
      </c>
      <c r="L128" s="95">
        <v>45590</v>
      </c>
      <c r="M128" s="7" t="s">
        <v>196</v>
      </c>
      <c r="N128" s="48">
        <v>1.2E-2</v>
      </c>
      <c r="O128" s="7" t="s">
        <v>197</v>
      </c>
      <c r="P128" s="49">
        <v>0.1</v>
      </c>
      <c r="Q128" s="96"/>
      <c r="R128" s="50"/>
      <c r="S128" s="7" t="s">
        <v>199</v>
      </c>
      <c r="T128" s="7" t="s">
        <v>639</v>
      </c>
      <c r="U128" s="7" t="s">
        <v>68</v>
      </c>
      <c r="V128" s="46" t="e">
        <f t="shared" ca="1" si="2"/>
        <v>#NAME?</v>
      </c>
      <c r="W128" s="7"/>
      <c r="X128" s="7"/>
      <c r="Y128" s="51" t="s">
        <v>201</v>
      </c>
      <c r="Z128" s="52"/>
      <c r="AA128" s="53">
        <v>45174</v>
      </c>
      <c r="AB128" s="54">
        <v>49075100011265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>
        <v>0</v>
      </c>
      <c r="AN128" s="52">
        <v>302072.36</v>
      </c>
      <c r="AO128" s="52">
        <v>354108.05</v>
      </c>
      <c r="AP128" s="52">
        <v>377820.02</v>
      </c>
      <c r="AQ128" s="52">
        <v>404903.88</v>
      </c>
      <c r="AR128" s="52">
        <v>414156.46</v>
      </c>
      <c r="AS128" s="52">
        <v>422660.17</v>
      </c>
      <c r="AT128" s="52">
        <v>427208</v>
      </c>
      <c r="AU128" s="52">
        <v>427330.42</v>
      </c>
      <c r="AV128" s="52">
        <v>451626.5</v>
      </c>
      <c r="AW128" s="52">
        <v>474984.9</v>
      </c>
      <c r="AX128" s="52">
        <v>494935.4</v>
      </c>
      <c r="AY128" s="52">
        <v>511034.27</v>
      </c>
      <c r="AZ128" s="52">
        <v>522270.14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640</v>
      </c>
      <c r="C129" s="4" t="s">
        <v>641</v>
      </c>
      <c r="D129" s="7" t="s">
        <v>19</v>
      </c>
      <c r="E129" s="7" t="s">
        <v>68</v>
      </c>
      <c r="F129" s="7" t="s">
        <v>255</v>
      </c>
      <c r="G129" s="7" t="e">
        <f t="shared" ca="1" si="0"/>
        <v>#NAME?</v>
      </c>
      <c r="H129" s="46" t="s">
        <v>216</v>
      </c>
      <c r="I129" s="46" t="s">
        <v>217</v>
      </c>
      <c r="J129" s="7" t="str">
        <f t="shared" si="8"/>
        <v>Não</v>
      </c>
      <c r="K129" s="47">
        <v>45264</v>
      </c>
      <c r="L129" s="7"/>
      <c r="M129" s="7" t="s">
        <v>424</v>
      </c>
      <c r="N129" s="48">
        <v>7.0000000000000001E-3</v>
      </c>
      <c r="O129" s="7" t="s">
        <v>58</v>
      </c>
      <c r="P129" s="49">
        <v>0</v>
      </c>
      <c r="Q129" s="50"/>
      <c r="R129" s="50"/>
      <c r="S129" s="7" t="s">
        <v>199</v>
      </c>
      <c r="T129" s="7" t="s">
        <v>642</v>
      </c>
      <c r="U129" s="7" t="s">
        <v>68</v>
      </c>
      <c r="V129" s="46" t="e">
        <f t="shared" ca="1" si="2"/>
        <v>#NAME?</v>
      </c>
      <c r="W129" s="7"/>
      <c r="X129" s="7"/>
      <c r="Y129" s="51" t="s">
        <v>201</v>
      </c>
      <c r="Z129" s="52"/>
      <c r="AA129" s="53">
        <v>45264</v>
      </c>
      <c r="AB129" s="54">
        <v>49075100012938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643</v>
      </c>
      <c r="C130" s="4" t="s">
        <v>644</v>
      </c>
      <c r="D130" s="7" t="s">
        <v>76</v>
      </c>
      <c r="E130" s="7" t="s">
        <v>77</v>
      </c>
      <c r="F130" s="7" t="s">
        <v>78</v>
      </c>
      <c r="G130" s="7" t="e">
        <f t="shared" ca="1" si="0"/>
        <v>#NAME?</v>
      </c>
      <c r="H130" s="46" t="s">
        <v>205</v>
      </c>
      <c r="I130" s="46" t="s">
        <v>58</v>
      </c>
      <c r="J130" s="7" t="str">
        <f t="shared" si="8"/>
        <v>Não</v>
      </c>
      <c r="K130" s="47">
        <v>45516</v>
      </c>
      <c r="L130" s="7"/>
      <c r="M130" s="7" t="s">
        <v>57</v>
      </c>
      <c r="N130" s="48">
        <v>1.2E-2</v>
      </c>
      <c r="O130" s="7" t="s">
        <v>58</v>
      </c>
      <c r="P130" s="49">
        <v>0</v>
      </c>
      <c r="Q130" s="50"/>
      <c r="R130" s="50"/>
      <c r="S130" s="7" t="s">
        <v>199</v>
      </c>
      <c r="T130" s="7" t="s">
        <v>645</v>
      </c>
      <c r="U130" s="7" t="s">
        <v>68</v>
      </c>
      <c r="V130" s="46" t="e">
        <f t="shared" ca="1" si="2"/>
        <v>#NAME?</v>
      </c>
      <c r="W130" s="7"/>
      <c r="X130" s="7" t="s">
        <v>27</v>
      </c>
      <c r="Y130" s="51" t="s">
        <v>201</v>
      </c>
      <c r="Z130" s="52"/>
      <c r="AA130" s="52"/>
      <c r="AB130" s="54">
        <v>49075100015589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>
        <v>257291.1</v>
      </c>
      <c r="AZ130" s="52">
        <v>296383.76</v>
      </c>
      <c r="BA130" s="52">
        <v>297315.96999999997</v>
      </c>
      <c r="BB130" s="52">
        <v>297868.06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646</v>
      </c>
      <c r="C131" s="4" t="s">
        <v>647</v>
      </c>
      <c r="D131" s="7" t="s">
        <v>19</v>
      </c>
      <c r="E131" s="7" t="s">
        <v>68</v>
      </c>
      <c r="F131" s="7" t="s">
        <v>438</v>
      </c>
      <c r="G131" s="7" t="e">
        <f t="shared" ca="1" si="0"/>
        <v>#NAME?</v>
      </c>
      <c r="H131" s="46" t="s">
        <v>195</v>
      </c>
      <c r="I131" s="46" t="s">
        <v>58</v>
      </c>
      <c r="J131" s="7" t="str">
        <f t="shared" si="8"/>
        <v>Não</v>
      </c>
      <c r="K131" s="47">
        <v>45470</v>
      </c>
      <c r="L131" s="95">
        <v>45580</v>
      </c>
      <c r="M131" s="7" t="s">
        <v>541</v>
      </c>
      <c r="N131" s="48">
        <v>7.0000000000000001E-3</v>
      </c>
      <c r="O131" s="7" t="s">
        <v>58</v>
      </c>
      <c r="P131" s="49">
        <v>0</v>
      </c>
      <c r="Q131" s="13"/>
      <c r="R131" s="50"/>
      <c r="S131" s="7" t="s">
        <v>199</v>
      </c>
      <c r="T131" s="7" t="s">
        <v>648</v>
      </c>
      <c r="U131" s="7" t="s">
        <v>68</v>
      </c>
      <c r="V131" s="46" t="e">
        <f t="shared" ca="1" si="2"/>
        <v>#NAME?</v>
      </c>
      <c r="W131" s="7"/>
      <c r="X131" s="7" t="s">
        <v>106</v>
      </c>
      <c r="Y131" s="51" t="s">
        <v>201</v>
      </c>
      <c r="Z131" s="52"/>
      <c r="AA131" s="53">
        <v>45470</v>
      </c>
      <c r="AB131" s="54">
        <v>49075100014949</v>
      </c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>
        <v>0</v>
      </c>
      <c r="AX131" s="52">
        <v>301532.3</v>
      </c>
      <c r="AY131" s="52">
        <v>304023.59000000003</v>
      </c>
      <c r="AZ131" s="52">
        <v>306377.34999999998</v>
      </c>
      <c r="BA131" s="52">
        <v>0</v>
      </c>
      <c r="BB131" s="52">
        <v>0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649</v>
      </c>
      <c r="C132" s="4" t="s">
        <v>650</v>
      </c>
      <c r="D132" s="7" t="s">
        <v>90</v>
      </c>
      <c r="E132" s="7" t="s">
        <v>20</v>
      </c>
      <c r="F132" s="7" t="s">
        <v>651</v>
      </c>
      <c r="G132" s="7" t="e">
        <f t="shared" ca="1" si="0"/>
        <v>#NAME?</v>
      </c>
      <c r="H132" s="46" t="s">
        <v>205</v>
      </c>
      <c r="I132" s="46" t="s">
        <v>58</v>
      </c>
      <c r="J132" s="7" t="str">
        <f t="shared" si="8"/>
        <v>Não</v>
      </c>
      <c r="K132" s="47">
        <v>45625</v>
      </c>
      <c r="L132" s="95"/>
      <c r="M132" s="7" t="s">
        <v>196</v>
      </c>
      <c r="N132" s="48">
        <v>8.9999999999999993E-3</v>
      </c>
      <c r="O132" s="7" t="s">
        <v>197</v>
      </c>
      <c r="P132" s="49">
        <v>0.1</v>
      </c>
      <c r="Q132" s="13"/>
      <c r="R132" s="50"/>
      <c r="S132" s="7" t="s">
        <v>199</v>
      </c>
      <c r="T132" s="7" t="s">
        <v>652</v>
      </c>
      <c r="U132" s="7" t="s">
        <v>73</v>
      </c>
      <c r="V132" s="46" t="e">
        <f t="shared" ca="1" si="2"/>
        <v>#NAME?</v>
      </c>
      <c r="W132" s="7"/>
      <c r="X132" s="7" t="s">
        <v>27</v>
      </c>
      <c r="Y132" s="51"/>
      <c r="Z132" s="52"/>
      <c r="AA132" s="53">
        <v>45625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1386565.51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653</v>
      </c>
      <c r="C133" s="4" t="s">
        <v>654</v>
      </c>
      <c r="D133" s="7" t="s">
        <v>19</v>
      </c>
      <c r="E133" s="7" t="s">
        <v>77</v>
      </c>
      <c r="F133" s="7" t="s">
        <v>123</v>
      </c>
      <c r="G133" s="7" t="e">
        <f t="shared" ca="1" si="0"/>
        <v>#NAME?</v>
      </c>
      <c r="H133" s="46" t="s">
        <v>205</v>
      </c>
      <c r="I133" s="46" t="s">
        <v>58</v>
      </c>
      <c r="J133" s="7" t="str">
        <f t="shared" si="8"/>
        <v>Sim</v>
      </c>
      <c r="K133" s="47">
        <v>45615</v>
      </c>
      <c r="L133" s="7"/>
      <c r="M133" s="7" t="s">
        <v>57</v>
      </c>
      <c r="N133" s="48">
        <v>1.2E-2</v>
      </c>
      <c r="O133" s="7" t="s">
        <v>58</v>
      </c>
      <c r="P133" s="49">
        <v>0</v>
      </c>
      <c r="Q133" s="13" t="s">
        <v>655</v>
      </c>
      <c r="R133" s="50"/>
      <c r="S133" s="7" t="s">
        <v>199</v>
      </c>
      <c r="T133" s="7" t="s">
        <v>656</v>
      </c>
      <c r="U133" s="7" t="s">
        <v>77</v>
      </c>
      <c r="V133" s="46" t="e">
        <f t="shared" ca="1" si="2"/>
        <v>#NAME?</v>
      </c>
      <c r="W133" s="7"/>
      <c r="X133" s="7" t="s">
        <v>24</v>
      </c>
      <c r="Y133" s="51"/>
      <c r="Z133" s="52"/>
      <c r="AA133" s="53">
        <v>45617</v>
      </c>
      <c r="AB133" s="54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>
        <v>54976.62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657</v>
      </c>
      <c r="C134" s="4" t="s">
        <v>658</v>
      </c>
      <c r="D134" s="7" t="s">
        <v>19</v>
      </c>
      <c r="E134" s="7" t="s">
        <v>68</v>
      </c>
      <c r="F134" s="7" t="s">
        <v>438</v>
      </c>
      <c r="G134" s="7" t="e">
        <f t="shared" ca="1" si="0"/>
        <v>#NAME?</v>
      </c>
      <c r="H134" s="46" t="s">
        <v>216</v>
      </c>
      <c r="I134" s="46" t="s">
        <v>217</v>
      </c>
      <c r="J134" s="7" t="str">
        <f t="shared" si="8"/>
        <v>Não</v>
      </c>
      <c r="K134" s="47">
        <v>44999</v>
      </c>
      <c r="L134" s="7"/>
      <c r="M134" s="7" t="s">
        <v>57</v>
      </c>
      <c r="N134" s="48">
        <v>0.01</v>
      </c>
      <c r="O134" s="7" t="s">
        <v>58</v>
      </c>
      <c r="P134" s="49">
        <v>0</v>
      </c>
      <c r="Q134" s="50"/>
      <c r="R134" s="50"/>
      <c r="S134" s="7" t="s">
        <v>199</v>
      </c>
      <c r="T134" s="7" t="s">
        <v>659</v>
      </c>
      <c r="U134" s="7" t="s">
        <v>68</v>
      </c>
      <c r="V134" s="46" t="e">
        <f t="shared" ca="1" si="2"/>
        <v>#NAME?</v>
      </c>
      <c r="W134" s="7"/>
      <c r="X134" s="7"/>
      <c r="Y134" s="51" t="s">
        <v>201</v>
      </c>
      <c r="Z134" s="52"/>
      <c r="AA134" s="53">
        <v>44999</v>
      </c>
      <c r="AB134" s="54">
        <v>49075100005826</v>
      </c>
      <c r="AC134" s="52"/>
      <c r="AD134" s="52"/>
      <c r="AE134" s="52"/>
      <c r="AF134" s="52"/>
      <c r="AG134" s="52">
        <v>0</v>
      </c>
      <c r="AH134" s="52">
        <v>70041.45</v>
      </c>
      <c r="AI134" s="52">
        <v>70577.149999999994</v>
      </c>
      <c r="AJ134" s="52">
        <v>64526.73</v>
      </c>
      <c r="AK134" s="52">
        <v>65262.09</v>
      </c>
      <c r="AL134" s="52">
        <v>65965.11</v>
      </c>
      <c r="AM134" s="52">
        <v>66693.429999999993</v>
      </c>
      <c r="AN134" s="52">
        <v>47363.79</v>
      </c>
      <c r="AO134" s="52">
        <v>47815.83</v>
      </c>
      <c r="AP134" s="52">
        <v>32941.81</v>
      </c>
      <c r="AQ134" s="52">
        <v>33240.639999999999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660</v>
      </c>
      <c r="C135" s="4" t="s">
        <v>661</v>
      </c>
      <c r="D135" s="7" t="s">
        <v>19</v>
      </c>
      <c r="E135" s="7" t="s">
        <v>77</v>
      </c>
      <c r="F135" s="7" t="s">
        <v>215</v>
      </c>
      <c r="G135" s="7" t="e">
        <f t="shared" ca="1" si="0"/>
        <v>#NAME?</v>
      </c>
      <c r="H135" s="46" t="s">
        <v>205</v>
      </c>
      <c r="I135" s="46" t="s">
        <v>58</v>
      </c>
      <c r="J135" s="7" t="str">
        <f t="shared" si="8"/>
        <v>Não</v>
      </c>
      <c r="K135" s="47">
        <v>45086</v>
      </c>
      <c r="L135" s="47"/>
      <c r="M135" s="7" t="s">
        <v>57</v>
      </c>
      <c r="N135" s="48">
        <v>1.2E-2</v>
      </c>
      <c r="O135" s="7" t="s">
        <v>58</v>
      </c>
      <c r="P135" s="49">
        <v>0</v>
      </c>
      <c r="Q135" s="50"/>
      <c r="R135" s="50"/>
      <c r="S135" s="7" t="s">
        <v>199</v>
      </c>
      <c r="T135" s="7" t="s">
        <v>662</v>
      </c>
      <c r="U135" s="7" t="s">
        <v>77</v>
      </c>
      <c r="V135" s="46" t="e">
        <f t="shared" ca="1" si="2"/>
        <v>#NAME?</v>
      </c>
      <c r="W135" s="7"/>
      <c r="X135" s="7"/>
      <c r="Y135" s="51" t="s">
        <v>312</v>
      </c>
      <c r="Z135" s="52"/>
      <c r="AA135" s="53">
        <v>45086</v>
      </c>
      <c r="AB135" s="54">
        <v>49075100008914</v>
      </c>
      <c r="AC135" s="52"/>
      <c r="AD135" s="52"/>
      <c r="AE135" s="52"/>
      <c r="AF135" s="52"/>
      <c r="AG135" s="52"/>
      <c r="AH135" s="52"/>
      <c r="AI135" s="52"/>
      <c r="AJ135" s="52"/>
      <c r="AK135" s="52">
        <v>88076.51</v>
      </c>
      <c r="AL135" s="52">
        <v>89551.9</v>
      </c>
      <c r="AM135" s="52">
        <v>90224.01</v>
      </c>
      <c r="AN135" s="52">
        <v>91564.82</v>
      </c>
      <c r="AO135" s="52">
        <v>98424.87</v>
      </c>
      <c r="AP135" s="52">
        <v>99288.58</v>
      </c>
      <c r="AQ135" s="52">
        <v>102257.13</v>
      </c>
      <c r="AR135" s="52">
        <v>102853.11</v>
      </c>
      <c r="AS135" s="52">
        <v>106572.92</v>
      </c>
      <c r="AT135" s="52">
        <v>107205.88</v>
      </c>
      <c r="AU135" s="52">
        <v>107003.63</v>
      </c>
      <c r="AV135" s="52">
        <v>107293.9</v>
      </c>
      <c r="AW135" s="52">
        <v>107780.3</v>
      </c>
      <c r="AX135" s="52">
        <v>108858.5</v>
      </c>
      <c r="AY135" s="52">
        <v>113453.39</v>
      </c>
      <c r="AZ135" s="52">
        <v>121739.06</v>
      </c>
      <c r="BA135" s="52">
        <v>107127.67999999999</v>
      </c>
      <c r="BB135" s="52">
        <v>122655.16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15" t="s">
        <v>663</v>
      </c>
      <c r="C136" s="4" t="s">
        <v>664</v>
      </c>
      <c r="D136" s="7" t="s">
        <v>109</v>
      </c>
      <c r="E136" s="7" t="s">
        <v>68</v>
      </c>
      <c r="F136" s="7" t="s">
        <v>194</v>
      </c>
      <c r="G136" s="7" t="e">
        <f t="shared" ca="1" si="0"/>
        <v>#NAME?</v>
      </c>
      <c r="H136" s="46" t="s">
        <v>195</v>
      </c>
      <c r="I136" s="46" t="s">
        <v>58</v>
      </c>
      <c r="J136" s="7" t="str">
        <f t="shared" si="8"/>
        <v>Não</v>
      </c>
      <c r="K136" s="47">
        <v>45104</v>
      </c>
      <c r="L136" s="47">
        <v>45516</v>
      </c>
      <c r="M136" s="7" t="s">
        <v>424</v>
      </c>
      <c r="N136" s="48">
        <v>7.0000000000000001E-3</v>
      </c>
      <c r="O136" s="7" t="s">
        <v>58</v>
      </c>
      <c r="P136" s="49">
        <v>0</v>
      </c>
      <c r="Q136" s="50"/>
      <c r="R136" s="50" t="s">
        <v>348</v>
      </c>
      <c r="S136" s="7" t="s">
        <v>199</v>
      </c>
      <c r="T136" s="7" t="s">
        <v>665</v>
      </c>
      <c r="U136" s="7" t="s">
        <v>666</v>
      </c>
      <c r="V136" s="46" t="e">
        <f t="shared" ca="1" si="2"/>
        <v>#NAME?</v>
      </c>
      <c r="W136" s="7"/>
      <c r="X136" s="7"/>
      <c r="Y136" s="51" t="s">
        <v>201</v>
      </c>
      <c r="Z136" s="52"/>
      <c r="AA136" s="53">
        <v>45104</v>
      </c>
      <c r="AB136" s="54">
        <v>49075100007187</v>
      </c>
      <c r="AC136" s="52"/>
      <c r="AD136" s="52"/>
      <c r="AE136" s="52"/>
      <c r="AF136" s="52"/>
      <c r="AG136" s="52"/>
      <c r="AH136" s="52"/>
      <c r="AI136" s="52"/>
      <c r="AJ136" s="52"/>
      <c r="AK136" s="52">
        <v>20667.09</v>
      </c>
      <c r="AL136" s="52">
        <v>508181.96</v>
      </c>
      <c r="AM136" s="52">
        <v>513461.7</v>
      </c>
      <c r="AN136" s="52">
        <v>518951.57</v>
      </c>
      <c r="AO136" s="52">
        <v>523946.66</v>
      </c>
      <c r="AP136" s="52">
        <v>528165.19999999995</v>
      </c>
      <c r="AQ136" s="52">
        <v>532668.43000000005</v>
      </c>
      <c r="AR136" s="52">
        <v>537204.05000000005</v>
      </c>
      <c r="AS136" s="52">
        <v>541302.71</v>
      </c>
      <c r="AT136" s="52">
        <v>545892.12</v>
      </c>
      <c r="AU136" s="52">
        <v>550361.38</v>
      </c>
      <c r="AV136" s="52">
        <v>554654.30000000005</v>
      </c>
      <c r="AW136" s="52">
        <v>558846.6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60" t="s">
        <v>667</v>
      </c>
      <c r="C137" s="61" t="s">
        <v>668</v>
      </c>
      <c r="D137" s="7" t="s">
        <v>19</v>
      </c>
      <c r="E137" s="7" t="s">
        <v>68</v>
      </c>
      <c r="F137" s="7" t="s">
        <v>260</v>
      </c>
      <c r="G137" s="7" t="e">
        <f t="shared" ca="1" si="0"/>
        <v>#NAME?</v>
      </c>
      <c r="H137" s="46" t="s">
        <v>195</v>
      </c>
      <c r="I137" s="46" t="s">
        <v>58</v>
      </c>
      <c r="J137" s="7" t="str">
        <f t="shared" si="8"/>
        <v>Não</v>
      </c>
      <c r="K137" s="47">
        <v>45405</v>
      </c>
      <c r="L137" s="47">
        <v>45565</v>
      </c>
      <c r="M137" s="7" t="s">
        <v>112</v>
      </c>
      <c r="N137" s="48">
        <v>2E-3</v>
      </c>
      <c r="O137" s="7" t="s">
        <v>58</v>
      </c>
      <c r="P137" s="49">
        <v>0</v>
      </c>
      <c r="Q137" s="50"/>
      <c r="R137" s="50"/>
      <c r="S137" s="7" t="s">
        <v>199</v>
      </c>
      <c r="T137" s="12" t="s">
        <v>669</v>
      </c>
      <c r="U137" s="7" t="s">
        <v>114</v>
      </c>
      <c r="V137" s="46" t="e">
        <f t="shared" ca="1" si="2"/>
        <v>#NAME?</v>
      </c>
      <c r="W137" s="7"/>
      <c r="X137" s="7" t="s">
        <v>27</v>
      </c>
      <c r="Y137" s="51" t="s">
        <v>201</v>
      </c>
      <c r="Z137" s="52"/>
      <c r="AA137" s="53">
        <v>45405</v>
      </c>
      <c r="AB137" s="54">
        <v>49075100014035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670</v>
      </c>
      <c r="C138" s="4" t="s">
        <v>671</v>
      </c>
      <c r="D138" s="7" t="s">
        <v>19</v>
      </c>
      <c r="E138" s="7" t="s">
        <v>77</v>
      </c>
      <c r="F138" s="7" t="s">
        <v>99</v>
      </c>
      <c r="G138" s="7" t="e">
        <f t="shared" ca="1" si="0"/>
        <v>#NAME?</v>
      </c>
      <c r="H138" s="46" t="s">
        <v>205</v>
      </c>
      <c r="I138" s="46" t="s">
        <v>58</v>
      </c>
      <c r="J138" s="7" t="str">
        <f t="shared" si="8"/>
        <v>Não</v>
      </c>
      <c r="K138" s="47">
        <v>44944</v>
      </c>
      <c r="L138" s="7"/>
      <c r="M138" s="7" t="s">
        <v>196</v>
      </c>
      <c r="N138" s="48">
        <v>1.2E-2</v>
      </c>
      <c r="O138" s="7" t="s">
        <v>58</v>
      </c>
      <c r="P138" s="49">
        <v>0</v>
      </c>
      <c r="Q138" s="50"/>
      <c r="R138" s="50"/>
      <c r="S138" s="7" t="s">
        <v>199</v>
      </c>
      <c r="T138" s="7" t="s">
        <v>672</v>
      </c>
      <c r="U138" s="7" t="s">
        <v>77</v>
      </c>
      <c r="V138" s="46" t="e">
        <f t="shared" ca="1" si="2"/>
        <v>#NAME?</v>
      </c>
      <c r="W138" s="7"/>
      <c r="X138" s="7"/>
      <c r="Y138" s="51" t="s">
        <v>312</v>
      </c>
      <c r="Z138" s="52"/>
      <c r="AA138" s="53">
        <v>44944</v>
      </c>
      <c r="AB138" s="54">
        <v>49075100005540</v>
      </c>
      <c r="AC138" s="52"/>
      <c r="AD138" s="52"/>
      <c r="AE138" s="52"/>
      <c r="AF138" s="52">
        <v>334399.81</v>
      </c>
      <c r="AG138" s="52">
        <v>336441.18</v>
      </c>
      <c r="AH138" s="52">
        <v>339644.96</v>
      </c>
      <c r="AI138" s="52">
        <v>341771.9</v>
      </c>
      <c r="AJ138" s="52">
        <v>344793.73</v>
      </c>
      <c r="AK138" s="52">
        <v>347244.02</v>
      </c>
      <c r="AL138" s="52">
        <v>349078.77</v>
      </c>
      <c r="AM138" s="52">
        <v>351131.1</v>
      </c>
      <c r="AN138" s="52">
        <v>352988.04</v>
      </c>
      <c r="AO138" s="52">
        <v>353935.74</v>
      </c>
      <c r="AP138" s="52">
        <v>359144.86</v>
      </c>
      <c r="AQ138" s="52">
        <v>363969.67</v>
      </c>
      <c r="AR138" s="52">
        <v>362470.15</v>
      </c>
      <c r="AS138" s="52">
        <v>365282.26</v>
      </c>
      <c r="AT138" s="52">
        <v>368564.59</v>
      </c>
      <c r="AU138" s="52">
        <v>368325.36</v>
      </c>
      <c r="AV138" s="52">
        <v>368284.2</v>
      </c>
      <c r="AW138" s="52">
        <v>370590.7</v>
      </c>
      <c r="AX138" s="52">
        <v>373061.3</v>
      </c>
      <c r="AY138" s="52">
        <v>375643.54</v>
      </c>
      <c r="AZ138" s="52">
        <v>376421.25</v>
      </c>
      <c r="BA138" s="52">
        <v>376945.78</v>
      </c>
      <c r="BB138" s="52">
        <v>377481.27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673</v>
      </c>
      <c r="C139" s="4" t="s">
        <v>674</v>
      </c>
      <c r="D139" s="7" t="s">
        <v>109</v>
      </c>
      <c r="E139" s="7" t="s">
        <v>68</v>
      </c>
      <c r="F139" s="7" t="s">
        <v>194</v>
      </c>
      <c r="G139" s="7" t="e">
        <f t="shared" ca="1" si="0"/>
        <v>#NAME?</v>
      </c>
      <c r="H139" s="46" t="s">
        <v>195</v>
      </c>
      <c r="I139" s="46" t="s">
        <v>58</v>
      </c>
      <c r="J139" s="7" t="str">
        <f t="shared" si="8"/>
        <v>Não</v>
      </c>
      <c r="K139" s="47">
        <v>45090</v>
      </c>
      <c r="L139" s="47">
        <v>45506</v>
      </c>
      <c r="M139" s="7" t="s">
        <v>196</v>
      </c>
      <c r="N139" s="48">
        <v>1.2E-2</v>
      </c>
      <c r="O139" s="7" t="s">
        <v>58</v>
      </c>
      <c r="P139" s="49">
        <v>0</v>
      </c>
      <c r="Q139" s="50"/>
      <c r="R139" s="50" t="s">
        <v>348</v>
      </c>
      <c r="S139" s="7" t="s">
        <v>199</v>
      </c>
      <c r="T139" s="7" t="s">
        <v>675</v>
      </c>
      <c r="U139" s="7" t="s">
        <v>666</v>
      </c>
      <c r="V139" s="46" t="e">
        <f t="shared" ca="1" si="2"/>
        <v>#NAME?</v>
      </c>
      <c r="W139" s="7"/>
      <c r="X139" s="7"/>
      <c r="Y139" s="51" t="s">
        <v>312</v>
      </c>
      <c r="Z139" s="52"/>
      <c r="AA139" s="53">
        <v>45090</v>
      </c>
      <c r="AB139" s="54">
        <v>49075100008582</v>
      </c>
      <c r="AC139" s="52"/>
      <c r="AD139" s="52"/>
      <c r="AE139" s="52"/>
      <c r="AF139" s="52"/>
      <c r="AG139" s="52"/>
      <c r="AH139" s="52"/>
      <c r="AI139" s="52"/>
      <c r="AJ139" s="52"/>
      <c r="AK139" s="52">
        <v>509914.47</v>
      </c>
      <c r="AL139" s="52">
        <v>625244.89</v>
      </c>
      <c r="AM139" s="52">
        <v>629166.25</v>
      </c>
      <c r="AN139" s="52">
        <v>627167.85</v>
      </c>
      <c r="AO139" s="52">
        <v>627376.06000000006</v>
      </c>
      <c r="AP139" s="52">
        <v>637882.06000000006</v>
      </c>
      <c r="AQ139" s="52">
        <v>650613.93999999994</v>
      </c>
      <c r="AR139" s="52">
        <v>645332.56000000006</v>
      </c>
      <c r="AS139" s="52">
        <v>650998.97</v>
      </c>
      <c r="AT139" s="52">
        <v>655293.54</v>
      </c>
      <c r="AU139" s="52">
        <v>642847.24</v>
      </c>
      <c r="AV139" s="52">
        <v>643971.6</v>
      </c>
      <c r="AW139" s="52">
        <v>167261.79999999999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676</v>
      </c>
      <c r="C140" s="4" t="s">
        <v>677</v>
      </c>
      <c r="D140" s="7" t="s">
        <v>109</v>
      </c>
      <c r="E140" s="7" t="s">
        <v>68</v>
      </c>
      <c r="F140" s="7" t="s">
        <v>194</v>
      </c>
      <c r="G140" s="7" t="e">
        <f t="shared" ca="1" si="0"/>
        <v>#NAME?</v>
      </c>
      <c r="H140" s="46" t="s">
        <v>195</v>
      </c>
      <c r="I140" s="46" t="s">
        <v>58</v>
      </c>
      <c r="J140" s="7" t="s">
        <v>234</v>
      </c>
      <c r="K140" s="47">
        <v>45464</v>
      </c>
      <c r="L140" s="47">
        <v>45506</v>
      </c>
      <c r="M140" s="7" t="s">
        <v>678</v>
      </c>
      <c r="N140" s="48">
        <v>0</v>
      </c>
      <c r="O140" s="7" t="s">
        <v>58</v>
      </c>
      <c r="P140" s="49">
        <v>0</v>
      </c>
      <c r="Q140" s="50"/>
      <c r="R140" s="50" t="s">
        <v>348</v>
      </c>
      <c r="S140" s="7" t="s">
        <v>199</v>
      </c>
      <c r="T140" s="7" t="s">
        <v>675</v>
      </c>
      <c r="U140" s="7" t="s">
        <v>666</v>
      </c>
      <c r="V140" s="46" t="e">
        <f t="shared" ca="1" si="2"/>
        <v>#NAME?</v>
      </c>
      <c r="W140" s="7"/>
      <c r="X140" s="7" t="s">
        <v>27</v>
      </c>
      <c r="Y140" s="51"/>
      <c r="Z140" s="52"/>
      <c r="AA140" s="53">
        <v>45464</v>
      </c>
      <c r="AB140" s="54">
        <v>49075100014922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476732.3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679</v>
      </c>
      <c r="C141" s="4" t="s">
        <v>680</v>
      </c>
      <c r="D141" s="7" t="s">
        <v>76</v>
      </c>
      <c r="E141" s="7" t="s">
        <v>77</v>
      </c>
      <c r="F141" s="7" t="s">
        <v>78</v>
      </c>
      <c r="G141" s="7" t="e">
        <f t="shared" ca="1" si="0"/>
        <v>#NAME?</v>
      </c>
      <c r="H141" s="46" t="s">
        <v>205</v>
      </c>
      <c r="I141" s="46" t="s">
        <v>58</v>
      </c>
      <c r="J141" s="7" t="str">
        <f t="shared" ref="J141:J178" si="9">IF(Q141=0,"Não","Sim")</f>
        <v>Não</v>
      </c>
      <c r="K141" s="47">
        <v>45468</v>
      </c>
      <c r="L141" s="7"/>
      <c r="M141" s="7" t="s">
        <v>57</v>
      </c>
      <c r="N141" s="48">
        <v>1.2E-2</v>
      </c>
      <c r="O141" s="7" t="s">
        <v>58</v>
      </c>
      <c r="P141" s="49">
        <v>0</v>
      </c>
      <c r="Q141" s="50"/>
      <c r="R141" s="50"/>
      <c r="S141" s="7" t="s">
        <v>199</v>
      </c>
      <c r="T141" s="7" t="s">
        <v>681</v>
      </c>
      <c r="U141" s="7" t="s">
        <v>77</v>
      </c>
      <c r="V141" s="46" t="e">
        <f t="shared" ca="1" si="2"/>
        <v>#NAME?</v>
      </c>
      <c r="W141" s="7"/>
      <c r="X141" s="7" t="s">
        <v>27</v>
      </c>
      <c r="Y141" s="51" t="s">
        <v>201</v>
      </c>
      <c r="Z141" s="52"/>
      <c r="AA141" s="53">
        <v>45468</v>
      </c>
      <c r="AB141" s="54">
        <v>49075100014930</v>
      </c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>
        <v>0</v>
      </c>
      <c r="AX141" s="52">
        <v>106763.8</v>
      </c>
      <c r="AY141" s="52">
        <v>107832.01</v>
      </c>
      <c r="AZ141" s="52">
        <v>311181.28000000003</v>
      </c>
      <c r="BA141" s="52">
        <v>313819.15999999997</v>
      </c>
      <c r="BB141" s="52">
        <v>315217.38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15" t="s">
        <v>682</v>
      </c>
      <c r="C142" s="4" t="s">
        <v>683</v>
      </c>
      <c r="D142" s="7" t="s">
        <v>109</v>
      </c>
      <c r="E142" s="7" t="s">
        <v>68</v>
      </c>
      <c r="F142" s="7" t="s">
        <v>194</v>
      </c>
      <c r="G142" s="7" t="e">
        <f t="shared" ca="1" si="0"/>
        <v>#NAME?</v>
      </c>
      <c r="H142" s="46" t="s">
        <v>216</v>
      </c>
      <c r="I142" s="46" t="s">
        <v>217</v>
      </c>
      <c r="J142" s="7" t="str">
        <f t="shared" si="9"/>
        <v>Não</v>
      </c>
      <c r="K142" s="47">
        <v>45082</v>
      </c>
      <c r="L142" s="7"/>
      <c r="M142" s="7" t="s">
        <v>57</v>
      </c>
      <c r="N142" s="48">
        <v>1.2E-2</v>
      </c>
      <c r="O142" s="7" t="s">
        <v>58</v>
      </c>
      <c r="P142" s="49">
        <v>0</v>
      </c>
      <c r="Q142" s="50"/>
      <c r="R142" s="50"/>
      <c r="S142" s="7" t="s">
        <v>199</v>
      </c>
      <c r="T142" s="7" t="s">
        <v>684</v>
      </c>
      <c r="U142" s="7" t="s">
        <v>73</v>
      </c>
      <c r="V142" s="46" t="e">
        <f t="shared" ca="1" si="2"/>
        <v>#NAME?</v>
      </c>
      <c r="W142" s="7"/>
      <c r="X142" s="7"/>
      <c r="Y142" s="51" t="s">
        <v>201</v>
      </c>
      <c r="Z142" s="52"/>
      <c r="AA142" s="53">
        <v>45082</v>
      </c>
      <c r="AB142" s="54">
        <v>49075100006822</v>
      </c>
      <c r="AC142" s="52"/>
      <c r="AD142" s="52"/>
      <c r="AE142" s="52"/>
      <c r="AF142" s="52"/>
      <c r="AG142" s="52"/>
      <c r="AH142" s="52"/>
      <c r="AI142" s="52"/>
      <c r="AJ142" s="52"/>
      <c r="AK142" s="52">
        <v>100855.31</v>
      </c>
      <c r="AL142" s="52">
        <v>101432.92</v>
      </c>
      <c r="AM142" s="52">
        <v>102469.64</v>
      </c>
      <c r="AN142" s="52">
        <v>153675.62</v>
      </c>
      <c r="AO142" s="52">
        <v>155000.13</v>
      </c>
      <c r="AP142" s="52">
        <v>156110.6</v>
      </c>
      <c r="AQ142" s="52">
        <v>157287.9</v>
      </c>
      <c r="AR142" s="52">
        <v>120209.71</v>
      </c>
      <c r="AS142" s="52">
        <v>121112.44</v>
      </c>
      <c r="AT142" s="52">
        <v>121658.89</v>
      </c>
      <c r="AU142" s="52">
        <v>112458.18</v>
      </c>
      <c r="AV142" s="52">
        <v>113330.1</v>
      </c>
      <c r="AW142" s="52">
        <v>114226.1</v>
      </c>
      <c r="AX142" s="52">
        <v>115055.1</v>
      </c>
      <c r="AY142" s="52">
        <v>0.69</v>
      </c>
      <c r="AZ142" s="52">
        <v>0.69</v>
      </c>
      <c r="BA142" s="52">
        <v>0.69</v>
      </c>
      <c r="BB142" s="52">
        <v>0.69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685</v>
      </c>
      <c r="C143" s="4" t="s">
        <v>686</v>
      </c>
      <c r="D143" s="7" t="s">
        <v>19</v>
      </c>
      <c r="E143" s="7" t="s">
        <v>20</v>
      </c>
      <c r="F143" s="7" t="s">
        <v>321</v>
      </c>
      <c r="G143" s="7" t="e">
        <f t="shared" ca="1" si="0"/>
        <v>#NAME?</v>
      </c>
      <c r="H143" s="46" t="s">
        <v>205</v>
      </c>
      <c r="I143" s="46" t="s">
        <v>58</v>
      </c>
      <c r="J143" s="7" t="str">
        <f t="shared" si="9"/>
        <v>Sim</v>
      </c>
      <c r="K143" s="47">
        <v>45029</v>
      </c>
      <c r="L143" s="7"/>
      <c r="M143" s="7" t="s">
        <v>57</v>
      </c>
      <c r="N143" s="48">
        <v>1.2E-2</v>
      </c>
      <c r="O143" s="7" t="s">
        <v>58</v>
      </c>
      <c r="P143" s="49">
        <v>0</v>
      </c>
      <c r="Q143" s="50" t="s">
        <v>687</v>
      </c>
      <c r="R143" s="50"/>
      <c r="S143" s="7" t="s">
        <v>199</v>
      </c>
      <c r="T143" s="7" t="s">
        <v>688</v>
      </c>
      <c r="U143" s="7" t="s">
        <v>273</v>
      </c>
      <c r="V143" s="46" t="e">
        <f t="shared" ca="1" si="2"/>
        <v>#NAME?</v>
      </c>
      <c r="W143" s="7"/>
      <c r="X143" s="7"/>
      <c r="Y143" s="51" t="s">
        <v>201</v>
      </c>
      <c r="Z143" s="52"/>
      <c r="AA143" s="53">
        <v>45029</v>
      </c>
      <c r="AB143" s="54">
        <v>49075100008981</v>
      </c>
      <c r="AC143" s="52"/>
      <c r="AD143" s="52"/>
      <c r="AE143" s="52"/>
      <c r="AF143" s="52">
        <v>0</v>
      </c>
      <c r="AG143" s="52">
        <v>0</v>
      </c>
      <c r="AH143" s="52">
        <v>0</v>
      </c>
      <c r="AI143" s="52">
        <v>160367.74</v>
      </c>
      <c r="AJ143" s="52">
        <v>163569.63</v>
      </c>
      <c r="AK143" s="52">
        <v>165862.5</v>
      </c>
      <c r="AL143" s="52">
        <v>167691.47</v>
      </c>
      <c r="AM143" s="52">
        <v>169137.32</v>
      </c>
      <c r="AN143" s="52">
        <v>170517.88</v>
      </c>
      <c r="AO143" s="52">
        <v>172124.46</v>
      </c>
      <c r="AP143" s="52">
        <v>173490.61</v>
      </c>
      <c r="AQ143" s="52">
        <v>173336.56</v>
      </c>
      <c r="AR143" s="52">
        <v>174958.35</v>
      </c>
      <c r="AS143" s="52">
        <v>176314.09</v>
      </c>
      <c r="AT143" s="52">
        <v>177375.23</v>
      </c>
      <c r="AU143" s="52">
        <v>178666.11</v>
      </c>
      <c r="AV143" s="52">
        <v>180039.3</v>
      </c>
      <c r="AW143" s="52">
        <v>181128.2</v>
      </c>
      <c r="AX143" s="52">
        <v>182702.5</v>
      </c>
      <c r="AY143" s="52">
        <v>184043.14</v>
      </c>
      <c r="AZ143" s="52">
        <v>184040.06</v>
      </c>
      <c r="BA143" s="52">
        <v>185739.62</v>
      </c>
      <c r="BB143" s="52">
        <v>186956.67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689</v>
      </c>
      <c r="C144" s="4" t="s">
        <v>690</v>
      </c>
      <c r="D144" s="7" t="s">
        <v>76</v>
      </c>
      <c r="E144" s="7" t="s">
        <v>77</v>
      </c>
      <c r="F144" s="7" t="s">
        <v>78</v>
      </c>
      <c r="G144" s="7" t="e">
        <f t="shared" ca="1" si="0"/>
        <v>#NAME?</v>
      </c>
      <c r="H144" s="46" t="s">
        <v>205</v>
      </c>
      <c r="I144" s="46" t="s">
        <v>58</v>
      </c>
      <c r="J144" s="7" t="str">
        <f t="shared" si="9"/>
        <v>Não</v>
      </c>
      <c r="K144" s="47">
        <v>45461</v>
      </c>
      <c r="L144" s="7"/>
      <c r="M144" s="7" t="s">
        <v>57</v>
      </c>
      <c r="N144" s="48">
        <v>1.2E-2</v>
      </c>
      <c r="O144" s="7" t="s">
        <v>58</v>
      </c>
      <c r="P144" s="49">
        <v>0</v>
      </c>
      <c r="Q144" s="50"/>
      <c r="R144" s="50"/>
      <c r="S144" s="7" t="s">
        <v>199</v>
      </c>
      <c r="T144" s="7" t="s">
        <v>691</v>
      </c>
      <c r="U144" s="7" t="s">
        <v>77</v>
      </c>
      <c r="V144" s="46" t="e">
        <f t="shared" ca="1" si="2"/>
        <v>#NAME?</v>
      </c>
      <c r="W144" s="7"/>
      <c r="X144" s="7" t="s">
        <v>24</v>
      </c>
      <c r="Y144" s="51" t="s">
        <v>201</v>
      </c>
      <c r="Z144" s="52"/>
      <c r="AA144" s="53">
        <v>45461</v>
      </c>
      <c r="AB144" s="54">
        <v>49075100015181</v>
      </c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>
        <v>272385.8</v>
      </c>
      <c r="AX144" s="52">
        <v>301086.7</v>
      </c>
      <c r="AY144" s="52">
        <v>311991.96000000002</v>
      </c>
      <c r="AZ144" s="52">
        <v>318643.15999999997</v>
      </c>
      <c r="BA144" s="52">
        <v>323826.40000000002</v>
      </c>
      <c r="BB144" s="52">
        <v>328646.09999999998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3" t="s">
        <v>692</v>
      </c>
      <c r="C145" s="4" t="s">
        <v>693</v>
      </c>
      <c r="D145" s="7" t="s">
        <v>19</v>
      </c>
      <c r="E145" s="7" t="s">
        <v>68</v>
      </c>
      <c r="F145" s="7" t="s">
        <v>438</v>
      </c>
      <c r="G145" s="7" t="e">
        <f t="shared" ca="1" si="0"/>
        <v>#NAME?</v>
      </c>
      <c r="H145" s="46" t="s">
        <v>195</v>
      </c>
      <c r="I145" s="46" t="s">
        <v>58</v>
      </c>
      <c r="J145" s="7" t="str">
        <f t="shared" si="9"/>
        <v>Não</v>
      </c>
      <c r="K145" s="47">
        <v>44973</v>
      </c>
      <c r="L145" s="95">
        <v>45586</v>
      </c>
      <c r="M145" s="7" t="s">
        <v>256</v>
      </c>
      <c r="N145" s="48">
        <v>1.4999999999999999E-2</v>
      </c>
      <c r="O145" s="7" t="s">
        <v>197</v>
      </c>
      <c r="P145" s="49">
        <v>0.1</v>
      </c>
      <c r="Q145" s="50"/>
      <c r="R145" s="50"/>
      <c r="S145" s="7" t="s">
        <v>199</v>
      </c>
      <c r="T145" s="7" t="s">
        <v>694</v>
      </c>
      <c r="U145" s="7" t="s">
        <v>68</v>
      </c>
      <c r="V145" s="46" t="e">
        <f t="shared" ca="1" si="2"/>
        <v>#NAME?</v>
      </c>
      <c r="W145" s="7"/>
      <c r="X145" s="7"/>
      <c r="Y145" s="51" t="s">
        <v>201</v>
      </c>
      <c r="Z145" s="52"/>
      <c r="AA145" s="53">
        <v>44973</v>
      </c>
      <c r="AB145" s="54">
        <v>49075100009406</v>
      </c>
      <c r="AC145" s="52"/>
      <c r="AD145" s="52"/>
      <c r="AE145" s="52"/>
      <c r="AF145" s="52">
        <v>0</v>
      </c>
      <c r="AG145" s="52">
        <v>50152.639999999999</v>
      </c>
      <c r="AH145" s="52">
        <v>75711.679999999993</v>
      </c>
      <c r="AI145" s="52">
        <v>98150.6</v>
      </c>
      <c r="AJ145" s="52">
        <v>99754.48</v>
      </c>
      <c r="AK145" s="52">
        <v>101414.15</v>
      </c>
      <c r="AL145" s="52">
        <v>102260.12</v>
      </c>
      <c r="AM145" s="52">
        <v>101772.24</v>
      </c>
      <c r="AN145" s="52">
        <v>182622.03</v>
      </c>
      <c r="AO145" s="52">
        <v>201720.06</v>
      </c>
      <c r="AP145" s="52">
        <v>206168.64</v>
      </c>
      <c r="AQ145" s="52">
        <v>209883.74</v>
      </c>
      <c r="AR145" s="52">
        <v>206949.11</v>
      </c>
      <c r="AS145" s="52">
        <v>208833.41</v>
      </c>
      <c r="AT145" s="52">
        <v>210854.24</v>
      </c>
      <c r="AU145" s="52">
        <v>229237.29</v>
      </c>
      <c r="AV145" s="52">
        <v>228096.4</v>
      </c>
      <c r="AW145" s="52">
        <v>229529.1</v>
      </c>
      <c r="AX145" s="52">
        <v>252694.9</v>
      </c>
      <c r="AY145" s="52">
        <v>265558.83</v>
      </c>
      <c r="AZ145" s="52">
        <v>310153.17</v>
      </c>
      <c r="BA145" s="52">
        <v>0</v>
      </c>
      <c r="BB145" s="52">
        <v>0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15" t="s">
        <v>695</v>
      </c>
      <c r="C146" s="4" t="s">
        <v>696</v>
      </c>
      <c r="D146" s="7" t="s">
        <v>19</v>
      </c>
      <c r="E146" s="7" t="s">
        <v>20</v>
      </c>
      <c r="F146" s="7" t="s">
        <v>697</v>
      </c>
      <c r="G146" s="7" t="e">
        <f t="shared" ca="1" si="0"/>
        <v>#NAME?</v>
      </c>
      <c r="H146" s="46" t="s">
        <v>205</v>
      </c>
      <c r="I146" s="46" t="s">
        <v>58</v>
      </c>
      <c r="J146" s="7" t="str">
        <f t="shared" si="9"/>
        <v>Não</v>
      </c>
      <c r="K146" s="47">
        <v>45035</v>
      </c>
      <c r="L146" s="7"/>
      <c r="M146" s="7" t="s">
        <v>57</v>
      </c>
      <c r="N146" s="48">
        <v>7.0000000000000001E-3</v>
      </c>
      <c r="O146" s="7" t="s">
        <v>58</v>
      </c>
      <c r="P146" s="49">
        <v>0</v>
      </c>
      <c r="Q146" s="50"/>
      <c r="R146" s="50"/>
      <c r="S146" s="7" t="s">
        <v>199</v>
      </c>
      <c r="T146" s="7" t="s">
        <v>698</v>
      </c>
      <c r="U146" s="7" t="s">
        <v>73</v>
      </c>
      <c r="V146" s="46" t="e">
        <f t="shared" ca="1" si="2"/>
        <v>#NAME?</v>
      </c>
      <c r="W146" s="7"/>
      <c r="X146" s="7"/>
      <c r="Y146" s="51" t="s">
        <v>201</v>
      </c>
      <c r="Z146" s="52"/>
      <c r="AA146" s="53">
        <v>45035</v>
      </c>
      <c r="AB146" s="54">
        <v>49075100009082</v>
      </c>
      <c r="AC146" s="52"/>
      <c r="AD146" s="52"/>
      <c r="AE146" s="52"/>
      <c r="AF146" s="52"/>
      <c r="AG146" s="52"/>
      <c r="AH146" s="52">
        <v>0</v>
      </c>
      <c r="AI146" s="52">
        <v>1642101.9</v>
      </c>
      <c r="AJ146" s="52">
        <v>1728001.75</v>
      </c>
      <c r="AK146" s="52">
        <v>1735162.85</v>
      </c>
      <c r="AL146" s="52">
        <v>1750873.41</v>
      </c>
      <c r="AM146" s="52">
        <v>1768651.3</v>
      </c>
      <c r="AN146" s="52">
        <v>1777349.32</v>
      </c>
      <c r="AO146" s="52">
        <v>1786530.17</v>
      </c>
      <c r="AP146" s="52">
        <v>1805961.93</v>
      </c>
      <c r="AQ146" s="52">
        <v>1807968.44</v>
      </c>
      <c r="AR146" s="52">
        <v>1823522.49</v>
      </c>
      <c r="AS146" s="52">
        <v>1836277.05</v>
      </c>
      <c r="AT146" s="52">
        <v>1833654.69</v>
      </c>
      <c r="AU146" s="52">
        <v>1848462.05</v>
      </c>
      <c r="AV146" s="52">
        <v>1863063</v>
      </c>
      <c r="AW146" s="52">
        <v>1877951</v>
      </c>
      <c r="AX146" s="52">
        <v>1893892</v>
      </c>
      <c r="AY146" s="52">
        <v>1909051.85</v>
      </c>
      <c r="AZ146" s="52">
        <v>1918890.65</v>
      </c>
      <c r="BA146" s="52">
        <v>1936558.38</v>
      </c>
      <c r="BB146" s="52">
        <v>1951837.71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699</v>
      </c>
      <c r="C147" s="61" t="s">
        <v>700</v>
      </c>
      <c r="D147" s="7" t="s">
        <v>19</v>
      </c>
      <c r="E147" s="7" t="s">
        <v>68</v>
      </c>
      <c r="F147" s="7" t="s">
        <v>255</v>
      </c>
      <c r="G147" s="7" t="e">
        <f t="shared" ca="1" si="0"/>
        <v>#NAME?</v>
      </c>
      <c r="H147" s="46" t="s">
        <v>205</v>
      </c>
      <c r="I147" s="46" t="s">
        <v>58</v>
      </c>
      <c r="J147" s="7" t="str">
        <f t="shared" si="9"/>
        <v>Sim</v>
      </c>
      <c r="K147" s="47">
        <v>45426</v>
      </c>
      <c r="L147" s="7"/>
      <c r="M147" s="7" t="s">
        <v>57</v>
      </c>
      <c r="N147" s="48">
        <v>0.01</v>
      </c>
      <c r="O147" s="7" t="s">
        <v>58</v>
      </c>
      <c r="P147" s="49">
        <v>0</v>
      </c>
      <c r="Q147" s="50" t="s">
        <v>701</v>
      </c>
      <c r="R147" s="50"/>
      <c r="S147" s="7" t="s">
        <v>199</v>
      </c>
      <c r="T147" s="12" t="s">
        <v>702</v>
      </c>
      <c r="U147" s="7" t="s">
        <v>68</v>
      </c>
      <c r="V147" s="46" t="e">
        <f t="shared" ca="1" si="2"/>
        <v>#NAME?</v>
      </c>
      <c r="W147" s="7"/>
      <c r="X147" s="7" t="s">
        <v>27</v>
      </c>
      <c r="Y147" s="51" t="s">
        <v>201</v>
      </c>
      <c r="Z147" s="52"/>
      <c r="AA147" s="53">
        <v>45426</v>
      </c>
      <c r="AB147" s="54">
        <v>49075100014450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>
        <v>301117.90000000002</v>
      </c>
      <c r="AW147" s="52">
        <v>303804.59999999998</v>
      </c>
      <c r="AX147" s="52">
        <v>306290.7</v>
      </c>
      <c r="AY147" s="52">
        <v>308935.83</v>
      </c>
      <c r="AZ147" s="52">
        <v>310635.84000000003</v>
      </c>
      <c r="BA147" s="52">
        <v>313633.38</v>
      </c>
      <c r="BB147" s="52">
        <v>316189.89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703</v>
      </c>
      <c r="C148" s="61" t="s">
        <v>704</v>
      </c>
      <c r="D148" s="7" t="s">
        <v>19</v>
      </c>
      <c r="E148" s="7" t="s">
        <v>77</v>
      </c>
      <c r="F148" s="7" t="s">
        <v>123</v>
      </c>
      <c r="G148" s="7" t="e">
        <f t="shared" ca="1" si="0"/>
        <v>#NAME?</v>
      </c>
      <c r="H148" s="46" t="s">
        <v>205</v>
      </c>
      <c r="I148" s="46" t="s">
        <v>58</v>
      </c>
      <c r="J148" s="7" t="str">
        <f t="shared" si="9"/>
        <v>Sim</v>
      </c>
      <c r="K148" s="47">
        <v>45460</v>
      </c>
      <c r="L148" s="7"/>
      <c r="M148" s="7" t="s">
        <v>541</v>
      </c>
      <c r="N148" s="48">
        <v>7.0000000000000001E-3</v>
      </c>
      <c r="O148" s="7" t="s">
        <v>58</v>
      </c>
      <c r="P148" s="49">
        <v>0</v>
      </c>
      <c r="Q148" s="50" t="s">
        <v>705</v>
      </c>
      <c r="R148" s="50"/>
      <c r="S148" s="7" t="s">
        <v>242</v>
      </c>
      <c r="T148" s="12" t="s">
        <v>706</v>
      </c>
      <c r="U148" s="7" t="s">
        <v>77</v>
      </c>
      <c r="V148" s="46" t="e">
        <f t="shared" ca="1" si="2"/>
        <v>#NAME?</v>
      </c>
      <c r="W148" s="7"/>
      <c r="X148" s="7" t="s">
        <v>27</v>
      </c>
      <c r="Y148" s="51" t="s">
        <v>201</v>
      </c>
      <c r="Z148" s="52"/>
      <c r="AA148" s="53">
        <v>45460</v>
      </c>
      <c r="AB148" s="54">
        <v>49075100015171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50121.53</v>
      </c>
      <c r="AX148" s="52">
        <v>100976.8</v>
      </c>
      <c r="AY148" s="52">
        <v>101816.52</v>
      </c>
      <c r="AZ148" s="52">
        <v>102622.92</v>
      </c>
      <c r="BA148" s="52">
        <v>103537.86</v>
      </c>
      <c r="BB148" s="52">
        <v>103846.63</v>
      </c>
      <c r="BC148" s="52" t="e">
        <f t="array" aca="1" ref="BC148" ca="1">_xludf.XLOOKUP(C148,'PL TOTAL D0'!A:A,'PL TOTAL D0'!C:C,"")</f>
        <v>#NAME?</v>
      </c>
    </row>
    <row r="149" spans="1:55" ht="15.75" customHeight="1">
      <c r="A149" s="45" t="s">
        <v>18</v>
      </c>
      <c r="B149" s="60" t="s">
        <v>707</v>
      </c>
      <c r="C149" s="61" t="s">
        <v>708</v>
      </c>
      <c r="D149" s="7" t="s">
        <v>109</v>
      </c>
      <c r="E149" s="7" t="s">
        <v>68</v>
      </c>
      <c r="F149" s="7" t="s">
        <v>260</v>
      </c>
      <c r="G149" s="7" t="e">
        <f t="shared" ca="1" si="0"/>
        <v>#NAME?</v>
      </c>
      <c r="H149" s="46" t="s">
        <v>216</v>
      </c>
      <c r="I149" s="46" t="s">
        <v>240</v>
      </c>
      <c r="J149" s="7" t="str">
        <f t="shared" si="9"/>
        <v>Sim</v>
      </c>
      <c r="K149" s="47">
        <v>45449</v>
      </c>
      <c r="L149" s="7"/>
      <c r="M149" s="7" t="s">
        <v>112</v>
      </c>
      <c r="N149" s="48">
        <v>3.0000000000000001E-3</v>
      </c>
      <c r="O149" s="7" t="s">
        <v>58</v>
      </c>
      <c r="P149" s="49">
        <v>0</v>
      </c>
      <c r="Q149" s="50" t="s">
        <v>261</v>
      </c>
      <c r="R149" s="50"/>
      <c r="S149" s="7" t="s">
        <v>199</v>
      </c>
      <c r="T149" s="12" t="s">
        <v>709</v>
      </c>
      <c r="U149" s="7" t="s">
        <v>114</v>
      </c>
      <c r="V149" s="46" t="e">
        <f t="shared" ca="1" si="2"/>
        <v>#NAME?</v>
      </c>
      <c r="W149" s="7"/>
      <c r="X149" s="7" t="s">
        <v>106</v>
      </c>
      <c r="Y149" s="51" t="s">
        <v>201</v>
      </c>
      <c r="Z149" s="52"/>
      <c r="AA149" s="53">
        <v>45449</v>
      </c>
      <c r="AB149" s="54">
        <v>49075100015074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>
        <v>10</v>
      </c>
      <c r="AX149" s="52">
        <v>10</v>
      </c>
      <c r="AY149" s="52">
        <v>10</v>
      </c>
      <c r="AZ149" s="52">
        <v>10</v>
      </c>
      <c r="BA149" s="52">
        <v>0.85</v>
      </c>
      <c r="BB149" s="52">
        <v>0.85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710</v>
      </c>
      <c r="C150" s="4" t="s">
        <v>711</v>
      </c>
      <c r="D150" s="7" t="s">
        <v>19</v>
      </c>
      <c r="E150" s="7" t="s">
        <v>68</v>
      </c>
      <c r="F150" s="7" t="s">
        <v>438</v>
      </c>
      <c r="G150" s="7" t="e">
        <f t="shared" ca="1" si="0"/>
        <v>#NAME?</v>
      </c>
      <c r="H150" s="46" t="s">
        <v>216</v>
      </c>
      <c r="I150" s="46" t="s">
        <v>266</v>
      </c>
      <c r="J150" s="7" t="str">
        <f t="shared" si="9"/>
        <v>Não</v>
      </c>
      <c r="K150" s="47">
        <v>45099</v>
      </c>
      <c r="L150" s="47"/>
      <c r="M150" s="7" t="s">
        <v>227</v>
      </c>
      <c r="N150" s="48">
        <v>0</v>
      </c>
      <c r="O150" s="7" t="s">
        <v>58</v>
      </c>
      <c r="P150" s="49">
        <v>0</v>
      </c>
      <c r="Q150" s="50"/>
      <c r="R150" s="50"/>
      <c r="S150" s="7" t="s">
        <v>199</v>
      </c>
      <c r="T150" s="7" t="s">
        <v>712</v>
      </c>
      <c r="U150" s="7" t="s">
        <v>73</v>
      </c>
      <c r="V150" s="46" t="e">
        <f t="shared" ca="1" si="2"/>
        <v>#NAME?</v>
      </c>
      <c r="W150" s="7"/>
      <c r="X150" s="7"/>
      <c r="Y150" s="51" t="s">
        <v>201</v>
      </c>
      <c r="Z150" s="52"/>
      <c r="AA150" s="53">
        <v>45099</v>
      </c>
      <c r="AB150" s="54">
        <v>49075100008116</v>
      </c>
      <c r="AC150" s="52"/>
      <c r="AD150" s="52"/>
      <c r="AE150" s="52"/>
      <c r="AF150" s="52"/>
      <c r="AG150" s="52"/>
      <c r="AH150" s="52"/>
      <c r="AI150" s="52"/>
      <c r="AJ150" s="52"/>
      <c r="AK150" s="52">
        <v>85172.94</v>
      </c>
      <c r="AL150" s="52">
        <v>43658.82</v>
      </c>
      <c r="AM150" s="52">
        <v>44153.5</v>
      </c>
      <c r="AN150" s="52">
        <v>44559.33</v>
      </c>
      <c r="AO150" s="52">
        <v>45000.800000000003</v>
      </c>
      <c r="AP150" s="52">
        <v>45384.13</v>
      </c>
      <c r="AQ150" s="52">
        <v>45404.86</v>
      </c>
      <c r="AR150" s="52">
        <v>45834.66</v>
      </c>
      <c r="AS150" s="52">
        <v>46119.54</v>
      </c>
      <c r="AT150" s="52">
        <v>46392.12</v>
      </c>
      <c r="AU150" s="52">
        <v>46602.85</v>
      </c>
      <c r="AV150" s="52">
        <v>46969.74</v>
      </c>
      <c r="AW150" s="52">
        <v>47057.42</v>
      </c>
      <c r="AX150" s="52">
        <v>47497.17</v>
      </c>
      <c r="AY150" s="52">
        <v>0</v>
      </c>
      <c r="AZ150" s="52">
        <v>0</v>
      </c>
      <c r="BA150" s="52">
        <v>0</v>
      </c>
      <c r="BB150" s="52">
        <v>0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15" t="s">
        <v>713</v>
      </c>
      <c r="C151" s="67" t="s">
        <v>714</v>
      </c>
      <c r="D151" s="7" t="s">
        <v>109</v>
      </c>
      <c r="E151" s="7" t="s">
        <v>68</v>
      </c>
      <c r="F151" s="7" t="s">
        <v>260</v>
      </c>
      <c r="G151" s="7" t="e">
        <f t="shared" ca="1" si="0"/>
        <v>#NAME?</v>
      </c>
      <c r="H151" s="46" t="s">
        <v>216</v>
      </c>
      <c r="I151" s="46" t="s">
        <v>240</v>
      </c>
      <c r="J151" s="7" t="str">
        <f t="shared" si="9"/>
        <v>Sim</v>
      </c>
      <c r="K151" s="47">
        <v>45575</v>
      </c>
      <c r="L151" s="47"/>
      <c r="M151" s="7" t="s">
        <v>112</v>
      </c>
      <c r="N151" s="48">
        <v>3.0000000000000001E-3</v>
      </c>
      <c r="O151" s="7" t="s">
        <v>58</v>
      </c>
      <c r="P151" s="49">
        <v>0</v>
      </c>
      <c r="Q151" s="50" t="s">
        <v>379</v>
      </c>
      <c r="R151" s="50"/>
      <c r="S151" s="7" t="s">
        <v>199</v>
      </c>
      <c r="T151" s="7" t="s">
        <v>715</v>
      </c>
      <c r="U151" s="7" t="s">
        <v>114</v>
      </c>
      <c r="V151" s="46" t="e">
        <f t="shared" ca="1" si="2"/>
        <v>#NAME?</v>
      </c>
      <c r="W151" s="7"/>
      <c r="X151" s="7" t="s">
        <v>27</v>
      </c>
      <c r="Y151" s="51"/>
      <c r="Z151" s="52"/>
      <c r="AA151" s="55"/>
      <c r="AB151" s="54">
        <v>49075100016046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>
        <v>9.7200000000000006</v>
      </c>
      <c r="BB151" s="52">
        <v>85010.37</v>
      </c>
      <c r="BC151" s="52" t="e">
        <f t="array" aca="1" ref="BC151" ca="1">_xludf.XLOOKUP(C151,'PL TOTAL D0'!A:A,'PL TOTAL D0'!C:C,"")</f>
        <v>#NAME?</v>
      </c>
    </row>
    <row r="152" spans="1:55" ht="18.75" customHeight="1">
      <c r="A152" s="45" t="s">
        <v>18</v>
      </c>
      <c r="B152" s="60" t="s">
        <v>716</v>
      </c>
      <c r="C152" s="61" t="s">
        <v>717</v>
      </c>
      <c r="D152" s="7" t="s">
        <v>109</v>
      </c>
      <c r="E152" s="7" t="s">
        <v>68</v>
      </c>
      <c r="F152" s="7" t="s">
        <v>260</v>
      </c>
      <c r="G152" s="7" t="e">
        <f t="shared" ca="1" si="0"/>
        <v>#NAME?</v>
      </c>
      <c r="H152" s="46" t="s">
        <v>216</v>
      </c>
      <c r="I152" s="46" t="s">
        <v>240</v>
      </c>
      <c r="J152" s="7" t="str">
        <f t="shared" si="9"/>
        <v>Sim</v>
      </c>
      <c r="K152" s="47">
        <v>45412</v>
      </c>
      <c r="L152" s="47"/>
      <c r="M152" s="7" t="s">
        <v>112</v>
      </c>
      <c r="N152" s="48">
        <v>3.0000000000000001E-3</v>
      </c>
      <c r="O152" s="7" t="s">
        <v>58</v>
      </c>
      <c r="P152" s="49">
        <v>0</v>
      </c>
      <c r="Q152" s="66" t="s">
        <v>261</v>
      </c>
      <c r="R152" s="50"/>
      <c r="S152" s="7" t="s">
        <v>199</v>
      </c>
      <c r="T152" s="12" t="s">
        <v>718</v>
      </c>
      <c r="U152" s="7" t="s">
        <v>73</v>
      </c>
      <c r="V152" s="46" t="e">
        <f t="shared" ca="1" si="2"/>
        <v>#NAME?</v>
      </c>
      <c r="W152" s="7"/>
      <c r="X152" s="7" t="s">
        <v>27</v>
      </c>
      <c r="Y152" s="51" t="s">
        <v>509</v>
      </c>
      <c r="Z152" s="52"/>
      <c r="AA152" s="53">
        <v>45412</v>
      </c>
      <c r="AB152" s="54">
        <v>49075100014469</v>
      </c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>
        <v>0</v>
      </c>
      <c r="AV152" s="52">
        <v>727.17</v>
      </c>
      <c r="AW152" s="52">
        <v>732.24</v>
      </c>
      <c r="AX152" s="52">
        <v>738.83</v>
      </c>
      <c r="AY152" s="52">
        <v>745.25</v>
      </c>
      <c r="AZ152" s="52">
        <v>751.45</v>
      </c>
      <c r="BA152" s="52">
        <v>758.46</v>
      </c>
      <c r="BB152" s="52">
        <v>758.93</v>
      </c>
      <c r="BC152" s="52" t="e">
        <f t="array" aca="1" ref="BC152" ca="1">_xludf.XLOOKUP(C152,'PL TOTAL D0'!A:A,'PL TOTAL D0'!C:C,"")</f>
        <v>#NAME?</v>
      </c>
    </row>
    <row r="153" spans="1:55" ht="12.75">
      <c r="A153" s="45" t="s">
        <v>18</v>
      </c>
      <c r="B153" s="3" t="s">
        <v>719</v>
      </c>
      <c r="C153" s="4" t="s">
        <v>720</v>
      </c>
      <c r="D153" s="7" t="s">
        <v>19</v>
      </c>
      <c r="E153" s="7" t="s">
        <v>77</v>
      </c>
      <c r="F153" s="7" t="s">
        <v>99</v>
      </c>
      <c r="G153" s="7" t="e">
        <f t="shared" ca="1" si="0"/>
        <v>#NAME?</v>
      </c>
      <c r="H153" s="46" t="s">
        <v>205</v>
      </c>
      <c r="I153" s="46" t="s">
        <v>58</v>
      </c>
      <c r="J153" s="7" t="str">
        <f t="shared" si="9"/>
        <v>Não</v>
      </c>
      <c r="K153" s="47">
        <v>44916</v>
      </c>
      <c r="L153" s="7"/>
      <c r="M153" s="7" t="s">
        <v>196</v>
      </c>
      <c r="N153" s="48">
        <v>1.2E-2</v>
      </c>
      <c r="O153" s="7" t="s">
        <v>58</v>
      </c>
      <c r="P153" s="49">
        <v>0</v>
      </c>
      <c r="Q153" s="50"/>
      <c r="R153" s="50"/>
      <c r="S153" s="7" t="s">
        <v>199</v>
      </c>
      <c r="T153" s="7" t="s">
        <v>721</v>
      </c>
      <c r="U153" s="7" t="s">
        <v>68</v>
      </c>
      <c r="V153" s="46" t="e">
        <f t="shared" ca="1" si="2"/>
        <v>#NAME?</v>
      </c>
      <c r="W153" s="7"/>
      <c r="X153" s="7"/>
      <c r="Y153" s="51" t="s">
        <v>312</v>
      </c>
      <c r="Z153" s="52"/>
      <c r="AA153" s="53">
        <v>44916</v>
      </c>
      <c r="AB153" s="54">
        <v>49075100005567</v>
      </c>
      <c r="AC153" s="52"/>
      <c r="AD153" s="52"/>
      <c r="AE153" s="52">
        <v>50145.2</v>
      </c>
      <c r="AF153" s="52">
        <v>238921.36</v>
      </c>
      <c r="AG153" s="52">
        <v>240791.65</v>
      </c>
      <c r="AH153" s="52">
        <v>243357.27</v>
      </c>
      <c r="AI153" s="52">
        <v>245077.86</v>
      </c>
      <c r="AJ153" s="52">
        <v>247554.61</v>
      </c>
      <c r="AK153" s="52">
        <v>249107.77</v>
      </c>
      <c r="AL153" s="52">
        <v>251183.31</v>
      </c>
      <c r="AM153" s="52">
        <v>253258.18</v>
      </c>
      <c r="AN153" s="52">
        <v>254304.31</v>
      </c>
      <c r="AO153" s="52">
        <v>254816.15</v>
      </c>
      <c r="AP153" s="52">
        <v>258852.46</v>
      </c>
      <c r="AQ153" s="52">
        <v>262315.46999999997</v>
      </c>
      <c r="AR153" s="52">
        <v>261512.38</v>
      </c>
      <c r="AS153" s="52">
        <v>263682.21999999997</v>
      </c>
      <c r="AT153" s="52">
        <v>265297.84000000003</v>
      </c>
      <c r="AU153" s="52">
        <v>265059.78999999998</v>
      </c>
      <c r="AV153" s="52">
        <v>265615.5</v>
      </c>
      <c r="AW153" s="52">
        <v>267569.59999999998</v>
      </c>
      <c r="AX153" s="52">
        <v>268870.09999999998</v>
      </c>
      <c r="AY153" s="52">
        <v>271680.88</v>
      </c>
      <c r="AZ153" s="52">
        <v>272364.76</v>
      </c>
      <c r="BA153" s="52">
        <v>272307.15999999997</v>
      </c>
      <c r="BB153" s="52">
        <v>272558.71999999997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722</v>
      </c>
      <c r="C154" s="4" t="s">
        <v>723</v>
      </c>
      <c r="D154" s="7" t="s">
        <v>19</v>
      </c>
      <c r="E154" s="7" t="s">
        <v>68</v>
      </c>
      <c r="F154" s="7" t="s">
        <v>255</v>
      </c>
      <c r="G154" s="7" t="e">
        <f t="shared" ca="1" si="0"/>
        <v>#NAME?</v>
      </c>
      <c r="H154" s="46" t="s">
        <v>205</v>
      </c>
      <c r="I154" s="46" t="s">
        <v>58</v>
      </c>
      <c r="J154" s="7" t="str">
        <f t="shared" si="9"/>
        <v>Não</v>
      </c>
      <c r="K154" s="47">
        <v>44993</v>
      </c>
      <c r="L154" s="7"/>
      <c r="M154" s="7" t="s">
        <v>57</v>
      </c>
      <c r="N154" s="48">
        <v>1.2E-2</v>
      </c>
      <c r="O154" s="7" t="s">
        <v>58</v>
      </c>
      <c r="P154" s="49">
        <v>0</v>
      </c>
      <c r="Q154" s="50"/>
      <c r="R154" s="50" t="s">
        <v>724</v>
      </c>
      <c r="S154" s="7" t="s">
        <v>199</v>
      </c>
      <c r="T154" s="7" t="s">
        <v>725</v>
      </c>
      <c r="U154" s="7" t="s">
        <v>68</v>
      </c>
      <c r="V154" s="46" t="e">
        <f t="shared" ca="1" si="2"/>
        <v>#NAME?</v>
      </c>
      <c r="W154" s="7"/>
      <c r="X154" s="7"/>
      <c r="Y154" s="51" t="s">
        <v>201</v>
      </c>
      <c r="Z154" s="52"/>
      <c r="AA154" s="53">
        <v>44993</v>
      </c>
      <c r="AB154" s="54">
        <v>49075100009503</v>
      </c>
      <c r="AC154" s="52"/>
      <c r="AD154" s="52"/>
      <c r="AE154" s="52"/>
      <c r="AF154" s="52"/>
      <c r="AG154" s="52"/>
      <c r="AH154" s="52">
        <v>77129.59</v>
      </c>
      <c r="AI154" s="52">
        <v>59816.41</v>
      </c>
      <c r="AJ154" s="52">
        <v>210494.19</v>
      </c>
      <c r="AK154" s="52">
        <v>194253.16</v>
      </c>
      <c r="AL154" s="52">
        <v>196307.12</v>
      </c>
      <c r="AM154" s="52">
        <v>196880.83</v>
      </c>
      <c r="AN154" s="52">
        <v>191557.41</v>
      </c>
      <c r="AO154" s="52">
        <v>189585.81</v>
      </c>
      <c r="AP154" s="52">
        <v>185233.66</v>
      </c>
      <c r="AQ154" s="52">
        <v>177840.36</v>
      </c>
      <c r="AR154" s="52">
        <v>180851.73</v>
      </c>
      <c r="AS154" s="52">
        <v>141458.68</v>
      </c>
      <c r="AT154" s="52">
        <v>137435.1</v>
      </c>
      <c r="AU154" s="52">
        <v>137408.65</v>
      </c>
      <c r="AV154" s="52">
        <v>131989</v>
      </c>
      <c r="AW154" s="52">
        <v>120566.9</v>
      </c>
      <c r="AX154" s="52">
        <v>121656.4</v>
      </c>
      <c r="AY154" s="52">
        <v>58998.53</v>
      </c>
      <c r="AZ154" s="52">
        <v>59430.12</v>
      </c>
      <c r="BA154" s="52">
        <v>59915.78</v>
      </c>
      <c r="BB154" s="52">
        <v>60339.62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726</v>
      </c>
      <c r="C155" s="4" t="s">
        <v>727</v>
      </c>
      <c r="D155" s="7" t="s">
        <v>250</v>
      </c>
      <c r="E155" s="7" t="s">
        <v>68</v>
      </c>
      <c r="F155" s="7" t="s">
        <v>251</v>
      </c>
      <c r="G155" s="7" t="e">
        <f t="shared" ca="1" si="0"/>
        <v>#NAME?</v>
      </c>
      <c r="H155" s="46" t="s">
        <v>221</v>
      </c>
      <c r="I155" s="46" t="s">
        <v>58</v>
      </c>
      <c r="J155" s="7" t="str">
        <f t="shared" si="9"/>
        <v>Não</v>
      </c>
      <c r="K155" s="47">
        <v>45644</v>
      </c>
      <c r="L155" s="7"/>
      <c r="M155" s="7" t="s">
        <v>57</v>
      </c>
      <c r="N155" s="48">
        <v>1.2E-2</v>
      </c>
      <c r="O155" s="7" t="s">
        <v>58</v>
      </c>
      <c r="P155" s="49">
        <v>0</v>
      </c>
      <c r="Q155" s="50"/>
      <c r="R155" s="50"/>
      <c r="S155" s="7" t="s">
        <v>242</v>
      </c>
      <c r="T155" s="7" t="s">
        <v>728</v>
      </c>
      <c r="U155" s="7" t="s">
        <v>68</v>
      </c>
      <c r="V155" s="46" t="e">
        <f t="shared" ca="1" si="2"/>
        <v>#NAME?</v>
      </c>
      <c r="W155" s="7"/>
      <c r="X155" s="7" t="s">
        <v>27</v>
      </c>
      <c r="Y155" s="51"/>
      <c r="Z155" s="52"/>
      <c r="AA155" s="53"/>
      <c r="AB155" s="54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32</v>
      </c>
      <c r="C156" s="4" t="s">
        <v>33</v>
      </c>
      <c r="D156" s="7" t="s">
        <v>19</v>
      </c>
      <c r="E156" s="7" t="s">
        <v>20</v>
      </c>
      <c r="F156" s="7" t="s">
        <v>270</v>
      </c>
      <c r="G156" s="7" t="e">
        <f t="shared" ca="1" si="0"/>
        <v>#NAME?</v>
      </c>
      <c r="H156" s="46" t="s">
        <v>216</v>
      </c>
      <c r="I156" s="46" t="s">
        <v>432</v>
      </c>
      <c r="J156" s="7" t="str">
        <f t="shared" si="9"/>
        <v>Não</v>
      </c>
      <c r="K156" s="47">
        <v>45166</v>
      </c>
      <c r="L156" s="47"/>
      <c r="M156" s="7" t="s">
        <v>256</v>
      </c>
      <c r="N156" s="48">
        <v>1.4999999999999999E-2</v>
      </c>
      <c r="O156" s="7" t="s">
        <v>197</v>
      </c>
      <c r="P156" s="49">
        <v>0.1</v>
      </c>
      <c r="Q156" s="50"/>
      <c r="R156" s="50" t="s">
        <v>729</v>
      </c>
      <c r="S156" s="7" t="s">
        <v>199</v>
      </c>
      <c r="T156" s="7" t="s">
        <v>730</v>
      </c>
      <c r="U156" s="7" t="s">
        <v>273</v>
      </c>
      <c r="V156" s="46" t="e">
        <f t="shared" ca="1" si="2"/>
        <v>#NAME?</v>
      </c>
      <c r="W156" s="7"/>
      <c r="X156" s="7"/>
      <c r="Y156" s="51" t="s">
        <v>201</v>
      </c>
      <c r="Z156" s="52"/>
      <c r="AA156" s="53">
        <v>45166</v>
      </c>
      <c r="AB156" s="54">
        <v>49075100011273</v>
      </c>
      <c r="AC156" s="52"/>
      <c r="AD156" s="52"/>
      <c r="AE156" s="52"/>
      <c r="AF156" s="52"/>
      <c r="AG156" s="52"/>
      <c r="AH156" s="52"/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407803.29</v>
      </c>
      <c r="AO156" s="52">
        <v>408062.01</v>
      </c>
      <c r="AP156" s="52">
        <v>417765.73</v>
      </c>
      <c r="AQ156" s="52">
        <v>426540.4</v>
      </c>
      <c r="AR156" s="52">
        <v>419110.92</v>
      </c>
      <c r="AS156" s="52">
        <v>422670.41</v>
      </c>
      <c r="AT156" s="52">
        <v>427432.58</v>
      </c>
      <c r="AU156" s="52">
        <v>359025.64</v>
      </c>
      <c r="AV156" s="52">
        <v>357581.9</v>
      </c>
      <c r="AW156" s="52">
        <v>359764.1</v>
      </c>
      <c r="AX156" s="52">
        <v>363834.6</v>
      </c>
      <c r="AY156" s="52">
        <v>367968.81</v>
      </c>
      <c r="AZ156" s="52">
        <v>367450.21</v>
      </c>
      <c r="BA156" s="52">
        <v>364666.74</v>
      </c>
      <c r="BB156" s="52">
        <v>362596.1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52</v>
      </c>
      <c r="C157" s="4" t="s">
        <v>731</v>
      </c>
      <c r="D157" s="7" t="s">
        <v>19</v>
      </c>
      <c r="E157" s="7" t="s">
        <v>20</v>
      </c>
      <c r="F157" s="7" t="s">
        <v>270</v>
      </c>
      <c r="G157" s="7" t="e">
        <f t="shared" ca="1" si="0"/>
        <v>#NAME?</v>
      </c>
      <c r="H157" s="46" t="s">
        <v>216</v>
      </c>
      <c r="I157" s="46" t="s">
        <v>217</v>
      </c>
      <c r="J157" s="7" t="str">
        <f t="shared" si="9"/>
        <v>Não</v>
      </c>
      <c r="K157" s="47">
        <v>45140</v>
      </c>
      <c r="L157" s="47"/>
      <c r="M157" s="7" t="s">
        <v>71</v>
      </c>
      <c r="N157" s="48">
        <v>2.5000000000000001E-2</v>
      </c>
      <c r="O157" s="7" t="s">
        <v>236</v>
      </c>
      <c r="P157" s="49">
        <v>0.2</v>
      </c>
      <c r="Q157" s="50"/>
      <c r="R157" s="50"/>
      <c r="S157" s="7" t="s">
        <v>199</v>
      </c>
      <c r="T157" s="7" t="s">
        <v>732</v>
      </c>
      <c r="U157" s="7" t="s">
        <v>273</v>
      </c>
      <c r="V157" s="46" t="e">
        <f t="shared" ca="1" si="2"/>
        <v>#NAME?</v>
      </c>
      <c r="W157" s="7"/>
      <c r="X157" s="7"/>
      <c r="Y157" s="51" t="s">
        <v>201</v>
      </c>
      <c r="Z157" s="52"/>
      <c r="AA157" s="53">
        <v>45140</v>
      </c>
      <c r="AB157" s="54">
        <v>49075100010129</v>
      </c>
      <c r="AC157" s="52"/>
      <c r="AD157" s="52"/>
      <c r="AE157" s="52"/>
      <c r="AF157" s="52"/>
      <c r="AG157" s="52"/>
      <c r="AH157" s="52"/>
      <c r="AI157" s="52"/>
      <c r="AJ157" s="52"/>
      <c r="AK157" s="52">
        <v>0</v>
      </c>
      <c r="AL157" s="52">
        <v>0</v>
      </c>
      <c r="AM157" s="52">
        <v>52239.98</v>
      </c>
      <c r="AN157" s="52">
        <v>52067.87</v>
      </c>
      <c r="AO157" s="52">
        <v>49764.17</v>
      </c>
      <c r="AP157" s="52">
        <v>53464.25</v>
      </c>
      <c r="AQ157" s="52">
        <v>56014.37</v>
      </c>
      <c r="AR157" s="52">
        <v>52137.23</v>
      </c>
      <c r="AS157" s="52">
        <v>102726.79</v>
      </c>
      <c r="AT157" s="52">
        <v>104501.31</v>
      </c>
      <c r="AU157" s="52">
        <v>99995.86</v>
      </c>
      <c r="AV157" s="52">
        <v>96913.29</v>
      </c>
      <c r="AW157" s="52">
        <v>97073.17</v>
      </c>
      <c r="AX157" s="52">
        <v>99693.53</v>
      </c>
      <c r="AY157" s="52">
        <v>101737.29</v>
      </c>
      <c r="AZ157" s="52">
        <v>99690.01</v>
      </c>
      <c r="BA157" s="52">
        <v>95452.98</v>
      </c>
      <c r="BB157" s="52">
        <v>13295.4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52</v>
      </c>
      <c r="C158" s="4" t="s">
        <v>53</v>
      </c>
      <c r="D158" s="7" t="s">
        <v>19</v>
      </c>
      <c r="E158" s="7" t="s">
        <v>20</v>
      </c>
      <c r="F158" s="7" t="s">
        <v>270</v>
      </c>
      <c r="G158" s="7" t="e">
        <f t="shared" ca="1" si="0"/>
        <v>#NAME?</v>
      </c>
      <c r="H158" s="46" t="s">
        <v>216</v>
      </c>
      <c r="I158" s="46" t="s">
        <v>629</v>
      </c>
      <c r="J158" s="7" t="str">
        <f t="shared" si="9"/>
        <v>Não</v>
      </c>
      <c r="K158" s="47">
        <v>45141</v>
      </c>
      <c r="L158" s="47"/>
      <c r="M158" s="7" t="s">
        <v>57</v>
      </c>
      <c r="N158" s="48">
        <v>1.2E-2</v>
      </c>
      <c r="O158" s="7" t="s">
        <v>58</v>
      </c>
      <c r="P158" s="49">
        <v>0</v>
      </c>
      <c r="Q158" s="66"/>
      <c r="R158" s="50"/>
      <c r="S158" s="7" t="s">
        <v>199</v>
      </c>
      <c r="T158" s="7" t="s">
        <v>732</v>
      </c>
      <c r="U158" s="7" t="s">
        <v>273</v>
      </c>
      <c r="V158" s="46" t="e">
        <f t="shared" ca="1" si="2"/>
        <v>#NAME?</v>
      </c>
      <c r="W158" s="7"/>
      <c r="X158" s="7"/>
      <c r="Y158" s="51" t="s">
        <v>201</v>
      </c>
      <c r="Z158" s="52"/>
      <c r="AA158" s="53">
        <v>45141</v>
      </c>
      <c r="AB158" s="54">
        <v>49075100010137</v>
      </c>
      <c r="AC158" s="52"/>
      <c r="AD158" s="52"/>
      <c r="AE158" s="52"/>
      <c r="AF158" s="52"/>
      <c r="AG158" s="52"/>
      <c r="AH158" s="52"/>
      <c r="AI158" s="52"/>
      <c r="AJ158" s="52"/>
      <c r="AK158" s="52">
        <v>0</v>
      </c>
      <c r="AL158" s="52">
        <v>0</v>
      </c>
      <c r="AM158" s="52">
        <v>338513.34</v>
      </c>
      <c r="AN158" s="52">
        <v>341132.31</v>
      </c>
      <c r="AO158" s="52">
        <v>343653.3</v>
      </c>
      <c r="AP158" s="52">
        <v>346154.34</v>
      </c>
      <c r="AQ158" s="52">
        <v>348818.11</v>
      </c>
      <c r="AR158" s="52">
        <v>351930.36</v>
      </c>
      <c r="AS158" s="52">
        <v>303944.09000000003</v>
      </c>
      <c r="AT158" s="52">
        <v>306615.90999999997</v>
      </c>
      <c r="AU158" s="52">
        <v>309264.15999999997</v>
      </c>
      <c r="AV158" s="52">
        <v>311423.59999999998</v>
      </c>
      <c r="AW158" s="52">
        <v>313912</v>
      </c>
      <c r="AX158" s="52">
        <v>316317.2</v>
      </c>
      <c r="AY158" s="52">
        <v>317999.11</v>
      </c>
      <c r="AZ158" s="52">
        <v>318753.21000000002</v>
      </c>
      <c r="BA158" s="52">
        <v>321296.2</v>
      </c>
      <c r="BB158" s="52">
        <v>401692.39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733</v>
      </c>
      <c r="C159" s="4" t="s">
        <v>734</v>
      </c>
      <c r="D159" s="7" t="s">
        <v>19</v>
      </c>
      <c r="E159" s="7" t="s">
        <v>68</v>
      </c>
      <c r="F159" s="7" t="s">
        <v>255</v>
      </c>
      <c r="G159" s="7" t="e">
        <f t="shared" ca="1" si="0"/>
        <v>#NAME?</v>
      </c>
      <c r="H159" s="46" t="s">
        <v>216</v>
      </c>
      <c r="I159" s="46" t="s">
        <v>217</v>
      </c>
      <c r="J159" s="7" t="str">
        <f t="shared" si="9"/>
        <v>Não</v>
      </c>
      <c r="K159" s="47">
        <v>45264</v>
      </c>
      <c r="L159" s="47"/>
      <c r="M159" s="9" t="s">
        <v>424</v>
      </c>
      <c r="N159" s="48">
        <v>7.0000000000000001E-3</v>
      </c>
      <c r="O159" s="7" t="s">
        <v>58</v>
      </c>
      <c r="P159" s="49">
        <v>0</v>
      </c>
      <c r="Q159" s="66"/>
      <c r="R159" s="50"/>
      <c r="S159" s="7" t="s">
        <v>199</v>
      </c>
      <c r="T159" s="7" t="s">
        <v>735</v>
      </c>
      <c r="U159" s="7" t="s">
        <v>68</v>
      </c>
      <c r="V159" s="46" t="e">
        <f t="shared" ca="1" si="2"/>
        <v>#NAME?</v>
      </c>
      <c r="W159" s="7"/>
      <c r="X159" s="7"/>
      <c r="Y159" s="51" t="s">
        <v>201</v>
      </c>
      <c r="Z159" s="52"/>
      <c r="AA159" s="53">
        <v>45264</v>
      </c>
      <c r="AB159" s="54">
        <v>49075100012946</v>
      </c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>
        <v>0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62" t="s">
        <v>736</v>
      </c>
      <c r="C160" s="63" t="s">
        <v>737</v>
      </c>
      <c r="D160" s="7" t="s">
        <v>109</v>
      </c>
      <c r="E160" s="7" t="s">
        <v>68</v>
      </c>
      <c r="F160" s="7" t="s">
        <v>194</v>
      </c>
      <c r="G160" s="7" t="e">
        <f t="shared" ca="1" si="0"/>
        <v>#NAME?</v>
      </c>
      <c r="H160" s="46" t="s">
        <v>216</v>
      </c>
      <c r="I160" s="46" t="s">
        <v>217</v>
      </c>
      <c r="J160" s="7" t="str">
        <f t="shared" si="9"/>
        <v>Não</v>
      </c>
      <c r="K160" s="47">
        <v>45189</v>
      </c>
      <c r="L160" s="47"/>
      <c r="M160" s="7" t="s">
        <v>196</v>
      </c>
      <c r="N160" s="48">
        <v>1.2E-2</v>
      </c>
      <c r="O160" s="7" t="s">
        <v>197</v>
      </c>
      <c r="P160" s="49">
        <v>0.1</v>
      </c>
      <c r="Q160" s="66"/>
      <c r="R160" s="50"/>
      <c r="S160" s="7" t="s">
        <v>199</v>
      </c>
      <c r="T160" s="7" t="s">
        <v>738</v>
      </c>
      <c r="U160" s="7" t="s">
        <v>68</v>
      </c>
      <c r="V160" s="46" t="e">
        <f t="shared" ca="1" si="2"/>
        <v>#NAME?</v>
      </c>
      <c r="W160" s="7"/>
      <c r="X160" s="7"/>
      <c r="Y160" s="51" t="s">
        <v>201</v>
      </c>
      <c r="Z160" s="52"/>
      <c r="AA160" s="53">
        <v>45189</v>
      </c>
      <c r="AB160" s="54">
        <v>49075100011281</v>
      </c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>
        <v>110342.23</v>
      </c>
      <c r="AO160" s="52">
        <v>111394.25</v>
      </c>
      <c r="AP160" s="52">
        <v>112217.82</v>
      </c>
      <c r="AQ160" s="52">
        <v>112923.13</v>
      </c>
      <c r="AR160" s="52">
        <v>117879.39</v>
      </c>
      <c r="AS160" s="52">
        <v>118972.12</v>
      </c>
      <c r="AT160" s="52">
        <v>119862.32</v>
      </c>
      <c r="AU160" s="52">
        <v>119821.94</v>
      </c>
      <c r="AV160" s="52">
        <v>120079.5</v>
      </c>
      <c r="AW160" s="52">
        <v>112.72</v>
      </c>
      <c r="AX160" s="52">
        <v>112.71</v>
      </c>
      <c r="AY160" s="52">
        <v>112.86</v>
      </c>
      <c r="AZ160" s="52">
        <v>112.85</v>
      </c>
      <c r="BA160" s="52">
        <v>112.85</v>
      </c>
      <c r="BB160" s="52">
        <v>112.85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739</v>
      </c>
      <c r="C161" s="4" t="s">
        <v>740</v>
      </c>
      <c r="D161" s="7" t="s">
        <v>19</v>
      </c>
      <c r="E161" s="7" t="s">
        <v>73</v>
      </c>
      <c r="F161" s="7" t="s">
        <v>741</v>
      </c>
      <c r="G161" s="7" t="e">
        <f t="shared" ca="1" si="0"/>
        <v>#NAME?</v>
      </c>
      <c r="H161" s="46" t="s">
        <v>205</v>
      </c>
      <c r="I161" s="46" t="s">
        <v>58</v>
      </c>
      <c r="J161" s="7" t="str">
        <f t="shared" si="9"/>
        <v>Não</v>
      </c>
      <c r="K161" s="47">
        <v>44952</v>
      </c>
      <c r="L161" s="7"/>
      <c r="M161" s="7" t="s">
        <v>256</v>
      </c>
      <c r="N161" s="48">
        <v>1.4999999999999999E-2</v>
      </c>
      <c r="O161" s="7" t="s">
        <v>197</v>
      </c>
      <c r="P161" s="49">
        <v>0.1</v>
      </c>
      <c r="Q161" s="50"/>
      <c r="R161" s="50"/>
      <c r="S161" s="7" t="s">
        <v>199</v>
      </c>
      <c r="T161" s="7" t="s">
        <v>742</v>
      </c>
      <c r="U161" s="7" t="s">
        <v>73</v>
      </c>
      <c r="V161" s="46" t="e">
        <f t="shared" ca="1" si="2"/>
        <v>#NAME?</v>
      </c>
      <c r="W161" s="7"/>
      <c r="X161" s="7"/>
      <c r="Y161" s="51" t="s">
        <v>201</v>
      </c>
      <c r="Z161" s="52"/>
      <c r="AA161" s="53">
        <v>44952</v>
      </c>
      <c r="AB161" s="54">
        <v>49075100005575</v>
      </c>
      <c r="AC161" s="52"/>
      <c r="AD161" s="52"/>
      <c r="AE161" s="52"/>
      <c r="AF161" s="52">
        <v>11476.59</v>
      </c>
      <c r="AG161" s="52">
        <v>56393.03</v>
      </c>
      <c r="AH161" s="52">
        <v>100741.71</v>
      </c>
      <c r="AI161" s="52">
        <v>130309.69</v>
      </c>
      <c r="AJ161" s="52">
        <v>131947.19</v>
      </c>
      <c r="AK161" s="52">
        <v>134395.32</v>
      </c>
      <c r="AL161" s="52">
        <v>135329.99</v>
      </c>
      <c r="AM161" s="52">
        <v>134736.76999999999</v>
      </c>
      <c r="AN161" s="52">
        <v>135367.96</v>
      </c>
      <c r="AO161" s="52">
        <v>135090.37</v>
      </c>
      <c r="AP161" s="52">
        <v>138094.13</v>
      </c>
      <c r="AQ161" s="52">
        <v>140826.88</v>
      </c>
      <c r="AR161" s="52">
        <v>138732.48000000001</v>
      </c>
      <c r="AS161" s="52">
        <v>140072.31</v>
      </c>
      <c r="AT161" s="52">
        <v>141341.87</v>
      </c>
      <c r="AU161" s="52">
        <v>139947.76</v>
      </c>
      <c r="AV161" s="52">
        <v>140100.9</v>
      </c>
      <c r="AW161" s="52">
        <v>140925.9</v>
      </c>
      <c r="AX161" s="52">
        <v>142899.70000000001</v>
      </c>
      <c r="AY161" s="52">
        <v>144651.42000000001</v>
      </c>
      <c r="AZ161" s="52">
        <v>144533.53</v>
      </c>
      <c r="BA161" s="52">
        <v>139613.75</v>
      </c>
      <c r="BB161" s="52">
        <v>138714.38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743</v>
      </c>
      <c r="C162" s="4" t="s">
        <v>744</v>
      </c>
      <c r="D162" s="7" t="s">
        <v>19</v>
      </c>
      <c r="E162" s="7" t="s">
        <v>77</v>
      </c>
      <c r="F162" s="7" t="s">
        <v>123</v>
      </c>
      <c r="G162" s="7" t="e">
        <f t="shared" ca="1" si="0"/>
        <v>#NAME?</v>
      </c>
      <c r="H162" s="46" t="s">
        <v>205</v>
      </c>
      <c r="I162" s="46" t="s">
        <v>58</v>
      </c>
      <c r="J162" s="7" t="str">
        <f t="shared" si="9"/>
        <v>Sim</v>
      </c>
      <c r="K162" s="47">
        <v>44951</v>
      </c>
      <c r="L162" s="7"/>
      <c r="M162" s="7" t="s">
        <v>57</v>
      </c>
      <c r="N162" s="48">
        <v>0.01</v>
      </c>
      <c r="O162" s="7" t="s">
        <v>58</v>
      </c>
      <c r="P162" s="49">
        <v>0</v>
      </c>
      <c r="Q162" s="50" t="s">
        <v>745</v>
      </c>
      <c r="R162" s="50"/>
      <c r="S162" s="7" t="s">
        <v>199</v>
      </c>
      <c r="T162" s="7" t="s">
        <v>746</v>
      </c>
      <c r="U162" s="7" t="s">
        <v>666</v>
      </c>
      <c r="V162" s="46" t="e">
        <f t="shared" ca="1" si="2"/>
        <v>#NAME?</v>
      </c>
      <c r="W162" s="7"/>
      <c r="X162" s="7"/>
      <c r="Y162" s="51" t="s">
        <v>312</v>
      </c>
      <c r="Z162" s="52"/>
      <c r="AA162" s="53">
        <v>44951</v>
      </c>
      <c r="AB162" s="54">
        <v>49075100005583</v>
      </c>
      <c r="AC162" s="52"/>
      <c r="AD162" s="52"/>
      <c r="AE162" s="52"/>
      <c r="AF162" s="52">
        <v>34444.79</v>
      </c>
      <c r="AG162" s="52">
        <v>24827.3</v>
      </c>
      <c r="AH162" s="52">
        <v>25083.91</v>
      </c>
      <c r="AI162" s="52">
        <v>25270.13</v>
      </c>
      <c r="AJ162" s="52">
        <v>29257.61</v>
      </c>
      <c r="AK162" s="52">
        <v>31545.57</v>
      </c>
      <c r="AL162" s="52">
        <v>32831.67</v>
      </c>
      <c r="AM162" s="52">
        <v>31614.77</v>
      </c>
      <c r="AN162" s="52">
        <v>27788.14</v>
      </c>
      <c r="AO162" s="52">
        <v>25899.62</v>
      </c>
      <c r="AP162" s="52">
        <v>27599.78</v>
      </c>
      <c r="AQ162" s="52">
        <v>28863.14</v>
      </c>
      <c r="AR162" s="52">
        <v>28078.2</v>
      </c>
      <c r="AS162" s="52">
        <v>16394.32</v>
      </c>
      <c r="AT162" s="52">
        <v>17659.52</v>
      </c>
      <c r="AU162" s="52">
        <v>21640.73</v>
      </c>
      <c r="AV162" s="52">
        <v>21833.69</v>
      </c>
      <c r="AW162" s="52">
        <v>29153.77</v>
      </c>
      <c r="AX162" s="52">
        <v>34602.870000000003</v>
      </c>
      <c r="AY162" s="52">
        <v>46292.32</v>
      </c>
      <c r="AZ162" s="52">
        <v>42411.71</v>
      </c>
      <c r="BA162" s="52">
        <v>50296.04</v>
      </c>
      <c r="BB162" s="52">
        <v>52912.61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15" t="s">
        <v>747</v>
      </c>
      <c r="C163" s="4" t="s">
        <v>748</v>
      </c>
      <c r="D163" s="7" t="s">
        <v>19</v>
      </c>
      <c r="E163" s="7" t="s">
        <v>20</v>
      </c>
      <c r="F163" s="7" t="s">
        <v>321</v>
      </c>
      <c r="G163" s="7" t="e">
        <f t="shared" ca="1" si="0"/>
        <v>#NAME?</v>
      </c>
      <c r="H163" s="46" t="s">
        <v>195</v>
      </c>
      <c r="I163" s="46" t="s">
        <v>58</v>
      </c>
      <c r="J163" s="7" t="str">
        <f t="shared" si="9"/>
        <v>Não</v>
      </c>
      <c r="K163" s="47">
        <v>45092</v>
      </c>
      <c r="L163" s="47">
        <v>45152</v>
      </c>
      <c r="M163" s="7" t="s">
        <v>196</v>
      </c>
      <c r="N163" s="48">
        <v>1.2E-2</v>
      </c>
      <c r="O163" s="7" t="s">
        <v>58</v>
      </c>
      <c r="P163" s="49">
        <v>0</v>
      </c>
      <c r="Q163" s="50"/>
      <c r="R163" s="50"/>
      <c r="S163" s="7" t="s">
        <v>199</v>
      </c>
      <c r="T163" s="7" t="s">
        <v>749</v>
      </c>
      <c r="U163" s="7" t="s">
        <v>273</v>
      </c>
      <c r="V163" s="46" t="e">
        <f t="shared" ca="1" si="2"/>
        <v>#NAME?</v>
      </c>
      <c r="W163" s="7"/>
      <c r="X163" s="7"/>
      <c r="Y163" s="51"/>
      <c r="Z163" s="52"/>
      <c r="AA163" s="53">
        <v>45092</v>
      </c>
      <c r="AB163" s="54"/>
      <c r="AC163" s="52"/>
      <c r="AD163" s="52"/>
      <c r="AE163" s="52"/>
      <c r="AF163" s="52"/>
      <c r="AG163" s="52"/>
      <c r="AH163" s="52"/>
      <c r="AI163" s="52">
        <v>0</v>
      </c>
      <c r="AJ163" s="52">
        <v>0</v>
      </c>
      <c r="AK163" s="52">
        <v>10052.23</v>
      </c>
      <c r="AL163" s="52">
        <v>0.01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97" t="s">
        <v>750</v>
      </c>
      <c r="C164" s="4" t="s">
        <v>751</v>
      </c>
      <c r="D164" s="7" t="s">
        <v>19</v>
      </c>
      <c r="E164" s="7" t="s">
        <v>20</v>
      </c>
      <c r="F164" s="7" t="s">
        <v>321</v>
      </c>
      <c r="G164" s="7" t="e">
        <f t="shared" ca="1" si="0"/>
        <v>#NAME?</v>
      </c>
      <c r="H164" s="46" t="s">
        <v>205</v>
      </c>
      <c r="I164" s="46" t="s">
        <v>58</v>
      </c>
      <c r="J164" s="7" t="str">
        <f t="shared" si="9"/>
        <v>Sim</v>
      </c>
      <c r="K164" s="47">
        <v>45135</v>
      </c>
      <c r="L164" s="7"/>
      <c r="M164" s="7" t="s">
        <v>256</v>
      </c>
      <c r="N164" s="48">
        <v>1.4999999999999999E-2</v>
      </c>
      <c r="O164" s="7" t="s">
        <v>197</v>
      </c>
      <c r="P164" s="49">
        <v>0.1</v>
      </c>
      <c r="Q164" s="45" t="s">
        <v>752</v>
      </c>
      <c r="R164" s="50" t="s">
        <v>753</v>
      </c>
      <c r="S164" s="7" t="s">
        <v>199</v>
      </c>
      <c r="T164" s="7" t="s">
        <v>749</v>
      </c>
      <c r="U164" s="7" t="s">
        <v>273</v>
      </c>
      <c r="V164" s="46" t="e">
        <f t="shared" ca="1" si="2"/>
        <v>#NAME?</v>
      </c>
      <c r="W164" s="7"/>
      <c r="X164" s="7"/>
      <c r="Y164" s="51" t="s">
        <v>201</v>
      </c>
      <c r="Z164" s="52"/>
      <c r="AA164" s="53">
        <v>45135</v>
      </c>
      <c r="AB164" s="54">
        <v>49075100007144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>
        <v>10091.93</v>
      </c>
      <c r="AM164" s="52">
        <v>111690.06</v>
      </c>
      <c r="AN164" s="52">
        <v>226896.08</v>
      </c>
      <c r="AO164" s="52">
        <v>256710.05</v>
      </c>
      <c r="AP164" s="52">
        <v>261983.09</v>
      </c>
      <c r="AQ164" s="52">
        <v>266625.69</v>
      </c>
      <c r="AR164" s="52">
        <v>262459.89</v>
      </c>
      <c r="AS164" s="52">
        <v>266173.15000000002</v>
      </c>
      <c r="AT164" s="52">
        <v>268734.95</v>
      </c>
      <c r="AU164" s="52">
        <v>231977.24</v>
      </c>
      <c r="AV164" s="52">
        <v>231374</v>
      </c>
      <c r="AW164" s="52">
        <v>190442.4</v>
      </c>
      <c r="AX164" s="52">
        <v>158159.4</v>
      </c>
      <c r="AY164" s="52">
        <v>159980.41</v>
      </c>
      <c r="AZ164" s="52">
        <v>159149.35999999999</v>
      </c>
      <c r="BA164" s="52">
        <v>157998.16</v>
      </c>
      <c r="BB164" s="52">
        <v>5592.55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15" t="s">
        <v>34</v>
      </c>
      <c r="C165" s="4" t="s">
        <v>35</v>
      </c>
      <c r="D165" s="7" t="s">
        <v>19</v>
      </c>
      <c r="E165" s="7" t="s">
        <v>20</v>
      </c>
      <c r="F165" s="7" t="s">
        <v>270</v>
      </c>
      <c r="G165" s="7" t="e">
        <f t="shared" ca="1" si="0"/>
        <v>#NAME?</v>
      </c>
      <c r="H165" s="46" t="s">
        <v>216</v>
      </c>
      <c r="I165" s="46" t="s">
        <v>432</v>
      </c>
      <c r="J165" s="7" t="str">
        <f t="shared" si="9"/>
        <v>Não</v>
      </c>
      <c r="K165" s="47">
        <v>45132</v>
      </c>
      <c r="L165" s="47"/>
      <c r="M165" s="98" t="s">
        <v>256</v>
      </c>
      <c r="N165" s="48">
        <v>1.4999999999999999E-2</v>
      </c>
      <c r="O165" s="7" t="s">
        <v>197</v>
      </c>
      <c r="P165" s="49">
        <v>0.1</v>
      </c>
      <c r="Q165" s="66"/>
      <c r="R165" s="66"/>
      <c r="S165" s="7" t="s">
        <v>199</v>
      </c>
      <c r="T165" s="7" t="s">
        <v>754</v>
      </c>
      <c r="U165" s="7" t="s">
        <v>273</v>
      </c>
      <c r="V165" s="46" t="e">
        <f t="shared" ca="1" si="2"/>
        <v>#NAME?</v>
      </c>
      <c r="W165" s="7"/>
      <c r="X165" s="7"/>
      <c r="Y165" s="51" t="s">
        <v>201</v>
      </c>
      <c r="Z165" s="52"/>
      <c r="AA165" s="53">
        <v>45132</v>
      </c>
      <c r="AB165" s="54">
        <v>49075100007764</v>
      </c>
      <c r="AC165" s="52"/>
      <c r="AD165" s="52"/>
      <c r="AE165" s="52"/>
      <c r="AF165" s="52"/>
      <c r="AG165" s="52"/>
      <c r="AH165" s="52">
        <v>0</v>
      </c>
      <c r="AI165" s="52">
        <v>0</v>
      </c>
      <c r="AJ165" s="52">
        <v>0</v>
      </c>
      <c r="AK165" s="52">
        <v>0</v>
      </c>
      <c r="AL165" s="52">
        <v>222554.38</v>
      </c>
      <c r="AM165" s="52">
        <v>397321.78</v>
      </c>
      <c r="AN165" s="52">
        <v>413850.07</v>
      </c>
      <c r="AO165" s="52">
        <v>414069.55</v>
      </c>
      <c r="AP165" s="52">
        <v>339359.54</v>
      </c>
      <c r="AQ165" s="52">
        <v>346092.39</v>
      </c>
      <c r="AR165" s="52">
        <v>340505.92</v>
      </c>
      <c r="AS165" s="52">
        <v>343818.5</v>
      </c>
      <c r="AT165" s="52">
        <v>347570.86</v>
      </c>
      <c r="AU165" s="52">
        <v>345547.17</v>
      </c>
      <c r="AV165" s="52">
        <v>345333.2</v>
      </c>
      <c r="AW165" s="52">
        <v>347460.2</v>
      </c>
      <c r="AX165" s="52">
        <v>352127.2</v>
      </c>
      <c r="AY165" s="52">
        <v>355803.16</v>
      </c>
      <c r="AZ165" s="52">
        <v>352874.26</v>
      </c>
      <c r="BA165" s="52">
        <v>349590.16</v>
      </c>
      <c r="BB165" s="52">
        <v>254598.67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3" t="s">
        <v>755</v>
      </c>
      <c r="C166" s="4" t="s">
        <v>756</v>
      </c>
      <c r="D166" s="7" t="s">
        <v>19</v>
      </c>
      <c r="E166" s="7" t="s">
        <v>20</v>
      </c>
      <c r="F166" s="7" t="s">
        <v>270</v>
      </c>
      <c r="G166" s="7" t="e">
        <f t="shared" ca="1" si="0"/>
        <v>#NAME?</v>
      </c>
      <c r="H166" s="46" t="s">
        <v>195</v>
      </c>
      <c r="I166" s="46" t="s">
        <v>58</v>
      </c>
      <c r="J166" s="7" t="str">
        <f t="shared" si="9"/>
        <v>Não</v>
      </c>
      <c r="K166" s="47">
        <v>45034</v>
      </c>
      <c r="L166" s="95">
        <v>45274</v>
      </c>
      <c r="M166" s="7" t="s">
        <v>57</v>
      </c>
      <c r="N166" s="48">
        <v>1.2E-2</v>
      </c>
      <c r="O166" s="7" t="s">
        <v>58</v>
      </c>
      <c r="P166" s="49">
        <v>0</v>
      </c>
      <c r="Q166" s="99"/>
      <c r="R166" s="100"/>
      <c r="S166" s="7" t="s">
        <v>199</v>
      </c>
      <c r="T166" s="7" t="s">
        <v>754</v>
      </c>
      <c r="U166" s="7" t="s">
        <v>273</v>
      </c>
      <c r="V166" s="46" t="e">
        <f t="shared" ca="1" si="2"/>
        <v>#NAME?</v>
      </c>
      <c r="W166" s="7"/>
      <c r="X166" s="7"/>
      <c r="Y166" s="51"/>
      <c r="Z166" s="52"/>
      <c r="AA166" s="53">
        <v>45034</v>
      </c>
      <c r="AB166" s="54"/>
      <c r="AC166" s="52"/>
      <c r="AD166" s="52"/>
      <c r="AE166" s="52"/>
      <c r="AF166" s="52"/>
      <c r="AG166" s="52"/>
      <c r="AH166" s="52">
        <v>0</v>
      </c>
      <c r="AI166" s="52">
        <v>701999.45</v>
      </c>
      <c r="AJ166" s="52">
        <v>709503.56</v>
      </c>
      <c r="AK166" s="52">
        <v>386365.49</v>
      </c>
      <c r="AL166" s="52">
        <v>556458.32999999996</v>
      </c>
      <c r="AM166" s="52">
        <v>392514.41</v>
      </c>
      <c r="AN166" s="52">
        <v>409850.82</v>
      </c>
      <c r="AO166" s="52">
        <v>593.20000000000005</v>
      </c>
      <c r="AP166" s="52">
        <v>204.09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3" t="s">
        <v>757</v>
      </c>
      <c r="C167" s="4" t="s">
        <v>758</v>
      </c>
      <c r="D167" s="7" t="s">
        <v>19</v>
      </c>
      <c r="E167" s="7" t="s">
        <v>77</v>
      </c>
      <c r="F167" s="7" t="s">
        <v>215</v>
      </c>
      <c r="G167" s="7" t="e">
        <f t="shared" ca="1" si="0"/>
        <v>#NAME?</v>
      </c>
      <c r="H167" s="46" t="s">
        <v>216</v>
      </c>
      <c r="I167" s="46" t="s">
        <v>217</v>
      </c>
      <c r="J167" s="7" t="str">
        <f t="shared" si="9"/>
        <v>Não</v>
      </c>
      <c r="K167" s="47">
        <v>44994</v>
      </c>
      <c r="L167" s="7"/>
      <c r="M167" s="98" t="s">
        <v>57</v>
      </c>
      <c r="N167" s="48">
        <v>1.2E-2</v>
      </c>
      <c r="O167" s="7" t="s">
        <v>58</v>
      </c>
      <c r="P167" s="49">
        <v>0</v>
      </c>
      <c r="Q167" s="66"/>
      <c r="R167" s="66" t="s">
        <v>759</v>
      </c>
      <c r="S167" s="7" t="s">
        <v>199</v>
      </c>
      <c r="T167" s="7" t="s">
        <v>760</v>
      </c>
      <c r="U167" s="7" t="s">
        <v>77</v>
      </c>
      <c r="V167" s="46" t="e">
        <f t="shared" ca="1" si="2"/>
        <v>#NAME?</v>
      </c>
      <c r="W167" s="7"/>
      <c r="X167" s="7"/>
      <c r="Y167" s="51" t="s">
        <v>201</v>
      </c>
      <c r="Z167" s="52"/>
      <c r="AA167" s="53">
        <v>44994</v>
      </c>
      <c r="AB167" s="54">
        <v>49075100009333</v>
      </c>
      <c r="AC167" s="52"/>
      <c r="AD167" s="52"/>
      <c r="AE167" s="52"/>
      <c r="AF167" s="52"/>
      <c r="AG167" s="52"/>
      <c r="AH167" s="52">
        <v>100452.44</v>
      </c>
      <c r="AI167" s="52">
        <v>105350.23</v>
      </c>
      <c r="AJ167" s="52">
        <v>106502.53</v>
      </c>
      <c r="AK167" s="52">
        <v>107602.25</v>
      </c>
      <c r="AL167" s="52">
        <v>108468.23</v>
      </c>
      <c r="AM167" s="52">
        <v>109535.09</v>
      </c>
      <c r="AN167" s="52">
        <v>110405.09</v>
      </c>
      <c r="AO167" s="52">
        <v>110715.87</v>
      </c>
      <c r="AP167" s="52">
        <v>111541.89</v>
      </c>
      <c r="AQ167" s="52">
        <v>112383.29</v>
      </c>
      <c r="AR167" s="52">
        <v>113303.23</v>
      </c>
      <c r="AS167" s="52">
        <v>114098.77</v>
      </c>
      <c r="AT167" s="52">
        <v>114381.89</v>
      </c>
      <c r="AU167" s="52">
        <v>115251.75</v>
      </c>
      <c r="AV167" s="52">
        <v>116117.7</v>
      </c>
      <c r="AW167" s="52">
        <v>117040.5</v>
      </c>
      <c r="AX167" s="52">
        <v>116921.1</v>
      </c>
      <c r="AY167" s="52">
        <v>117792.88</v>
      </c>
      <c r="AZ167" s="52">
        <v>118664.73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761</v>
      </c>
      <c r="C168" s="4" t="s">
        <v>762</v>
      </c>
      <c r="D168" s="7" t="s">
        <v>19</v>
      </c>
      <c r="E168" s="7" t="s">
        <v>77</v>
      </c>
      <c r="F168" s="7" t="s">
        <v>99</v>
      </c>
      <c r="G168" s="7" t="e">
        <f t="shared" ca="1" si="0"/>
        <v>#NAME?</v>
      </c>
      <c r="H168" s="46" t="s">
        <v>195</v>
      </c>
      <c r="I168" s="46" t="s">
        <v>58</v>
      </c>
      <c r="J168" s="7" t="str">
        <f t="shared" si="9"/>
        <v>Não</v>
      </c>
      <c r="K168" s="47">
        <v>45100</v>
      </c>
      <c r="L168" s="47">
        <v>45582</v>
      </c>
      <c r="M168" s="7" t="s">
        <v>57</v>
      </c>
      <c r="N168" s="48">
        <v>1.2E-2</v>
      </c>
      <c r="O168" s="7" t="s">
        <v>58</v>
      </c>
      <c r="P168" s="49">
        <v>0</v>
      </c>
      <c r="Q168" s="66"/>
      <c r="R168" s="66"/>
      <c r="S168" s="7" t="s">
        <v>242</v>
      </c>
      <c r="T168" s="7" t="s">
        <v>763</v>
      </c>
      <c r="U168" s="7" t="s">
        <v>68</v>
      </c>
      <c r="V168" s="46" t="e">
        <f t="shared" ca="1" si="2"/>
        <v>#NAME?</v>
      </c>
      <c r="W168" s="7"/>
      <c r="X168" s="7"/>
      <c r="Y168" s="51" t="s">
        <v>201</v>
      </c>
      <c r="Z168" s="52"/>
      <c r="AA168" s="53">
        <v>45100</v>
      </c>
      <c r="AB168" s="54">
        <v>49075100007322</v>
      </c>
      <c r="AC168" s="52"/>
      <c r="AD168" s="52"/>
      <c r="AE168" s="52"/>
      <c r="AF168" s="52"/>
      <c r="AG168" s="52"/>
      <c r="AH168" s="52"/>
      <c r="AI168" s="52">
        <v>0</v>
      </c>
      <c r="AJ168" s="52">
        <v>0</v>
      </c>
      <c r="AK168" s="52">
        <v>1311380.19</v>
      </c>
      <c r="AL168" s="52">
        <v>2330169.23</v>
      </c>
      <c r="AM168" s="52">
        <v>2254706.17</v>
      </c>
      <c r="AN168" s="52">
        <v>14478.09</v>
      </c>
      <c r="AO168" s="52">
        <v>13659.99</v>
      </c>
      <c r="AP168" s="52">
        <v>13767.03</v>
      </c>
      <c r="AQ168" s="52">
        <v>13878.82</v>
      </c>
      <c r="AR168" s="52">
        <v>14000.74</v>
      </c>
      <c r="AS168" s="52">
        <v>14124.45</v>
      </c>
      <c r="AT168" s="52">
        <v>14230.92</v>
      </c>
      <c r="AU168" s="52">
        <v>14345.37</v>
      </c>
      <c r="AV168" s="52">
        <v>14450.94</v>
      </c>
      <c r="AW168" s="52">
        <v>14553.95</v>
      </c>
      <c r="AX168" s="52">
        <v>14674.39</v>
      </c>
      <c r="AY168" s="52">
        <v>14763.21</v>
      </c>
      <c r="AZ168" s="52">
        <v>14564.1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761</v>
      </c>
      <c r="C169" s="4" t="s">
        <v>764</v>
      </c>
      <c r="D169" s="7" t="s">
        <v>19</v>
      </c>
      <c r="E169" s="7" t="s">
        <v>77</v>
      </c>
      <c r="F169" s="7" t="s">
        <v>99</v>
      </c>
      <c r="G169" s="7" t="e">
        <f t="shared" ca="1" si="0"/>
        <v>#NAME?</v>
      </c>
      <c r="H169" s="46" t="s">
        <v>195</v>
      </c>
      <c r="I169" s="46" t="s">
        <v>58</v>
      </c>
      <c r="J169" s="7" t="str">
        <f t="shared" si="9"/>
        <v>Não</v>
      </c>
      <c r="K169" s="47">
        <v>45166</v>
      </c>
      <c r="L169" s="47">
        <v>45582</v>
      </c>
      <c r="M169" s="7" t="s">
        <v>57</v>
      </c>
      <c r="N169" s="48">
        <v>1.2E-2</v>
      </c>
      <c r="O169" s="7" t="s">
        <v>58</v>
      </c>
      <c r="P169" s="49">
        <v>0</v>
      </c>
      <c r="Q169" s="66"/>
      <c r="R169" s="66"/>
      <c r="S169" s="7" t="s">
        <v>242</v>
      </c>
      <c r="T169" s="7" t="s">
        <v>763</v>
      </c>
      <c r="U169" s="7" t="s">
        <v>68</v>
      </c>
      <c r="V169" s="46" t="e">
        <f t="shared" ca="1" si="2"/>
        <v>#NAME?</v>
      </c>
      <c r="W169" s="7"/>
      <c r="X169" s="7"/>
      <c r="Y169" s="51" t="s">
        <v>201</v>
      </c>
      <c r="Z169" s="52"/>
      <c r="AA169" s="53">
        <v>45166</v>
      </c>
      <c r="AB169" s="54">
        <v>49075100011291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>
        <v>0</v>
      </c>
      <c r="AM169" s="52">
        <v>0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765</v>
      </c>
      <c r="C170" s="4" t="s">
        <v>766</v>
      </c>
      <c r="D170" s="7" t="s">
        <v>250</v>
      </c>
      <c r="E170" s="7" t="s">
        <v>68</v>
      </c>
      <c r="F170" s="7" t="s">
        <v>251</v>
      </c>
      <c r="G170" s="7" t="e">
        <f t="shared" ca="1" si="0"/>
        <v>#NAME?</v>
      </c>
      <c r="H170" s="46" t="s">
        <v>205</v>
      </c>
      <c r="I170" s="46" t="s">
        <v>58</v>
      </c>
      <c r="J170" s="7" t="str">
        <f t="shared" si="9"/>
        <v>Não</v>
      </c>
      <c r="K170" s="47">
        <v>45539</v>
      </c>
      <c r="L170" s="47"/>
      <c r="M170" s="98" t="s">
        <v>256</v>
      </c>
      <c r="N170" s="48">
        <v>1.4999999999999999E-2</v>
      </c>
      <c r="O170" s="7" t="s">
        <v>197</v>
      </c>
      <c r="P170" s="49">
        <v>0.1</v>
      </c>
      <c r="Q170" s="45"/>
      <c r="R170" s="66"/>
      <c r="S170" s="7" t="s">
        <v>199</v>
      </c>
      <c r="T170" s="7" t="s">
        <v>767</v>
      </c>
      <c r="U170" s="7" t="s">
        <v>68</v>
      </c>
      <c r="V170" s="46" t="e">
        <f t="shared" ca="1" si="2"/>
        <v>#NAME?</v>
      </c>
      <c r="W170" s="7"/>
      <c r="X170" s="7" t="s">
        <v>27</v>
      </c>
      <c r="Y170" s="51"/>
      <c r="Z170" s="52"/>
      <c r="AA170" s="52"/>
      <c r="AB170" s="54">
        <v>49075100015686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>
        <v>561185.26</v>
      </c>
      <c r="BA170" s="52">
        <v>480946.54</v>
      </c>
      <c r="BB170" s="52">
        <v>480768.52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768</v>
      </c>
      <c r="C171" s="4" t="s">
        <v>769</v>
      </c>
      <c r="D171" s="7" t="s">
        <v>19</v>
      </c>
      <c r="E171" s="7" t="s">
        <v>20</v>
      </c>
      <c r="F171" s="7" t="s">
        <v>321</v>
      </c>
      <c r="G171" s="7" t="e">
        <f t="shared" ca="1" si="0"/>
        <v>#NAME?</v>
      </c>
      <c r="H171" s="46" t="s">
        <v>216</v>
      </c>
      <c r="I171" s="46" t="s">
        <v>266</v>
      </c>
      <c r="J171" s="7" t="str">
        <f t="shared" si="9"/>
        <v>Não</v>
      </c>
      <c r="K171" s="47">
        <v>45149</v>
      </c>
      <c r="L171" s="47"/>
      <c r="M171" s="98" t="s">
        <v>196</v>
      </c>
      <c r="N171" s="48">
        <v>1.2E-2</v>
      </c>
      <c r="O171" s="7" t="s">
        <v>197</v>
      </c>
      <c r="P171" s="49">
        <v>0.1</v>
      </c>
      <c r="Q171" s="45"/>
      <c r="R171" s="66" t="s">
        <v>770</v>
      </c>
      <c r="S171" s="7" t="s">
        <v>199</v>
      </c>
      <c r="T171" s="7" t="s">
        <v>771</v>
      </c>
      <c r="U171" s="7" t="s">
        <v>273</v>
      </c>
      <c r="V171" s="46" t="e">
        <f t="shared" ca="1" si="2"/>
        <v>#NAME?</v>
      </c>
      <c r="W171" s="7"/>
      <c r="X171" s="7"/>
      <c r="Y171" s="51" t="s">
        <v>201</v>
      </c>
      <c r="Z171" s="52"/>
      <c r="AA171" s="53">
        <v>45149</v>
      </c>
      <c r="AB171" s="54">
        <v>49075100012245</v>
      </c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>
        <v>20122.09</v>
      </c>
      <c r="AN171" s="52">
        <v>334465.94</v>
      </c>
      <c r="AO171" s="52">
        <v>335443.65999999997</v>
      </c>
      <c r="AP171" s="52">
        <v>370027.02</v>
      </c>
      <c r="AQ171" s="52">
        <v>515177.48</v>
      </c>
      <c r="AR171" s="52">
        <v>513140.4</v>
      </c>
      <c r="AS171" s="52">
        <v>514441.1</v>
      </c>
      <c r="AT171" s="52">
        <v>519788.9</v>
      </c>
      <c r="AU171" s="52">
        <v>544028.82999999996</v>
      </c>
      <c r="AV171" s="52">
        <v>544850.5</v>
      </c>
      <c r="AW171" s="52">
        <v>561634.30000000005</v>
      </c>
      <c r="AX171" s="52">
        <v>567918.5</v>
      </c>
      <c r="AY171" s="52">
        <v>590465.13</v>
      </c>
      <c r="AZ171" s="52">
        <v>592065.62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772</v>
      </c>
      <c r="C172" s="4" t="s">
        <v>773</v>
      </c>
      <c r="D172" s="7" t="s">
        <v>19</v>
      </c>
      <c r="E172" s="7" t="s">
        <v>77</v>
      </c>
      <c r="F172" s="7" t="s">
        <v>215</v>
      </c>
      <c r="G172" s="7" t="e">
        <f t="shared" ca="1" si="0"/>
        <v>#NAME?</v>
      </c>
      <c r="H172" s="46" t="s">
        <v>195</v>
      </c>
      <c r="I172" s="46" t="s">
        <v>58</v>
      </c>
      <c r="J172" s="7" t="str">
        <f t="shared" si="9"/>
        <v>Não</v>
      </c>
      <c r="K172" s="47">
        <v>44951</v>
      </c>
      <c r="L172" s="47">
        <v>45308</v>
      </c>
      <c r="M172" s="7" t="s">
        <v>256</v>
      </c>
      <c r="N172" s="48">
        <v>1.4999999999999999E-2</v>
      </c>
      <c r="O172" s="7" t="s">
        <v>197</v>
      </c>
      <c r="P172" s="49">
        <v>0.1</v>
      </c>
      <c r="Q172" s="50"/>
      <c r="R172" s="66" t="s">
        <v>375</v>
      </c>
      <c r="S172" s="7" t="s">
        <v>199</v>
      </c>
      <c r="T172" s="7" t="s">
        <v>774</v>
      </c>
      <c r="U172" s="7" t="s">
        <v>77</v>
      </c>
      <c r="V172" s="46" t="e">
        <f t="shared" ca="1" si="2"/>
        <v>#NAME?</v>
      </c>
      <c r="W172" s="7"/>
      <c r="X172" s="7"/>
      <c r="Y172" s="51"/>
      <c r="Z172" s="52"/>
      <c r="AA172" s="53">
        <v>44951</v>
      </c>
      <c r="AB172" s="54"/>
      <c r="AC172" s="52"/>
      <c r="AD172" s="52"/>
      <c r="AE172" s="52"/>
      <c r="AF172" s="52">
        <v>316204.27</v>
      </c>
      <c r="AG172" s="52">
        <v>304847.71999999997</v>
      </c>
      <c r="AH172" s="52">
        <v>307682.12</v>
      </c>
      <c r="AI172" s="52">
        <v>309166.56</v>
      </c>
      <c r="AJ172" s="52">
        <v>198416.28</v>
      </c>
      <c r="AK172" s="52">
        <v>199994.84</v>
      </c>
      <c r="AL172" s="52">
        <v>201266.25</v>
      </c>
      <c r="AM172" s="52">
        <v>203028.42</v>
      </c>
      <c r="AN172" s="52">
        <v>204677.74</v>
      </c>
      <c r="AO172" s="52">
        <v>184.86</v>
      </c>
      <c r="AP172" s="52">
        <v>0.33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" customHeight="1">
      <c r="A173" s="45" t="s">
        <v>18</v>
      </c>
      <c r="B173" s="15" t="s">
        <v>775</v>
      </c>
      <c r="C173" s="4" t="s">
        <v>776</v>
      </c>
      <c r="D173" s="7" t="s">
        <v>19</v>
      </c>
      <c r="E173" s="7" t="s">
        <v>77</v>
      </c>
      <c r="F173" s="7" t="s">
        <v>99</v>
      </c>
      <c r="G173" s="7" t="e">
        <f t="shared" ca="1" si="0"/>
        <v>#NAME?</v>
      </c>
      <c r="H173" s="46" t="s">
        <v>195</v>
      </c>
      <c r="I173" s="46" t="s">
        <v>58</v>
      </c>
      <c r="J173" s="7" t="str">
        <f t="shared" si="9"/>
        <v>Não</v>
      </c>
      <c r="K173" s="47">
        <v>45135</v>
      </c>
      <c r="L173" s="47">
        <v>45643</v>
      </c>
      <c r="M173" s="7" t="s">
        <v>412</v>
      </c>
      <c r="N173" s="48">
        <v>0.02</v>
      </c>
      <c r="O173" s="7" t="s">
        <v>197</v>
      </c>
      <c r="P173" s="49">
        <v>0.2</v>
      </c>
      <c r="Q173" s="50"/>
      <c r="R173" s="50"/>
      <c r="S173" s="7" t="s">
        <v>199</v>
      </c>
      <c r="T173" s="7" t="s">
        <v>777</v>
      </c>
      <c r="U173" s="7" t="s">
        <v>114</v>
      </c>
      <c r="V173" s="46" t="e">
        <f t="shared" ca="1" si="2"/>
        <v>#NAME?</v>
      </c>
      <c r="W173" s="7"/>
      <c r="X173" s="7"/>
      <c r="Y173" s="51" t="s">
        <v>201</v>
      </c>
      <c r="Z173" s="52"/>
      <c r="AA173" s="53">
        <v>45135</v>
      </c>
      <c r="AB173" s="54">
        <v>49075100007004</v>
      </c>
      <c r="AC173" s="52"/>
      <c r="AD173" s="52"/>
      <c r="AE173" s="52"/>
      <c r="AF173" s="52"/>
      <c r="AG173" s="52"/>
      <c r="AH173" s="52">
        <v>0</v>
      </c>
      <c r="AI173" s="52">
        <v>0</v>
      </c>
      <c r="AJ173" s="52">
        <v>0</v>
      </c>
      <c r="AK173" s="52">
        <v>0</v>
      </c>
      <c r="AL173" s="52">
        <v>234730.68</v>
      </c>
      <c r="AM173" s="52">
        <v>233004.03</v>
      </c>
      <c r="AN173" s="52">
        <v>232341.14</v>
      </c>
      <c r="AO173" s="52">
        <v>229759.5</v>
      </c>
      <c r="AP173" s="52">
        <v>239272.45</v>
      </c>
      <c r="AQ173" s="52">
        <v>247282.04</v>
      </c>
      <c r="AR173" s="52">
        <v>233883.16</v>
      </c>
      <c r="AS173" s="52">
        <v>225320.9</v>
      </c>
      <c r="AT173" s="52">
        <v>226091.54</v>
      </c>
      <c r="AU173" s="52">
        <v>220398.64</v>
      </c>
      <c r="AV173" s="52">
        <v>216926.8</v>
      </c>
      <c r="AW173" s="52">
        <v>205004.5</v>
      </c>
      <c r="AX173" s="52">
        <v>209319.9</v>
      </c>
      <c r="AY173" s="52">
        <v>214050.58</v>
      </c>
      <c r="AZ173" s="52">
        <v>212516.64</v>
      </c>
      <c r="BA173" s="52">
        <v>208656.11</v>
      </c>
      <c r="BB173" s="52">
        <v>205634.78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778</v>
      </c>
      <c r="C174" s="4" t="s">
        <v>779</v>
      </c>
      <c r="D174" s="7" t="s">
        <v>109</v>
      </c>
      <c r="E174" s="7" t="s">
        <v>68</v>
      </c>
      <c r="F174" s="7" t="s">
        <v>565</v>
      </c>
      <c r="G174" s="7" t="e">
        <f t="shared" ca="1" si="0"/>
        <v>#NAME?</v>
      </c>
      <c r="H174" s="46" t="s">
        <v>195</v>
      </c>
      <c r="I174" s="46" t="s">
        <v>58</v>
      </c>
      <c r="J174" s="7" t="str">
        <f t="shared" si="9"/>
        <v>Não</v>
      </c>
      <c r="K174" s="47">
        <v>45125</v>
      </c>
      <c r="L174" s="47">
        <v>45518</v>
      </c>
      <c r="M174" s="7" t="s">
        <v>424</v>
      </c>
      <c r="N174" s="48">
        <v>8.5000000000000006E-3</v>
      </c>
      <c r="O174" s="7" t="s">
        <v>58</v>
      </c>
      <c r="P174" s="49">
        <v>0</v>
      </c>
      <c r="Q174" s="101"/>
      <c r="R174" s="50" t="s">
        <v>780</v>
      </c>
      <c r="S174" s="7" t="s">
        <v>199</v>
      </c>
      <c r="T174" s="7" t="s">
        <v>781</v>
      </c>
      <c r="U174" s="7" t="s">
        <v>68</v>
      </c>
      <c r="V174" s="46" t="e">
        <f t="shared" ca="1" si="2"/>
        <v>#NAME?</v>
      </c>
      <c r="W174" s="7"/>
      <c r="X174" s="7"/>
      <c r="Y174" s="51" t="s">
        <v>201</v>
      </c>
      <c r="Z174" s="52"/>
      <c r="AA174" s="53">
        <v>45125</v>
      </c>
      <c r="AB174" s="54">
        <v>49075100006814</v>
      </c>
      <c r="AC174" s="52"/>
      <c r="AD174" s="52"/>
      <c r="AE174" s="52"/>
      <c r="AF174" s="52"/>
      <c r="AG174" s="52"/>
      <c r="AH174" s="52"/>
      <c r="AI174" s="52"/>
      <c r="AJ174" s="52"/>
      <c r="AK174" s="52"/>
      <c r="AL174" s="52">
        <v>398347.79</v>
      </c>
      <c r="AM174" s="52">
        <v>403615.16</v>
      </c>
      <c r="AN174" s="52">
        <v>407487.54</v>
      </c>
      <c r="AO174" s="52">
        <v>411488.48</v>
      </c>
      <c r="AP174" s="52">
        <v>414768.22</v>
      </c>
      <c r="AQ174" s="52">
        <v>418531.34</v>
      </c>
      <c r="AR174" s="52">
        <v>424134.40000000002</v>
      </c>
      <c r="AS174" s="52">
        <v>427266</v>
      </c>
      <c r="AT174" s="52">
        <v>430801.34</v>
      </c>
      <c r="AU174" s="52">
        <v>434385.6</v>
      </c>
      <c r="AV174" s="52">
        <v>437667.6</v>
      </c>
      <c r="AW174" s="52">
        <v>440898.9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782</v>
      </c>
      <c r="C175" s="4" t="s">
        <v>783</v>
      </c>
      <c r="D175" s="7" t="s">
        <v>109</v>
      </c>
      <c r="E175" s="7" t="s">
        <v>68</v>
      </c>
      <c r="F175" s="7" t="s">
        <v>194</v>
      </c>
      <c r="G175" s="7" t="e">
        <f t="shared" ca="1" si="0"/>
        <v>#NAME?</v>
      </c>
      <c r="H175" s="46" t="s">
        <v>195</v>
      </c>
      <c r="I175" s="46" t="s">
        <v>58</v>
      </c>
      <c r="J175" s="7" t="str">
        <f t="shared" si="9"/>
        <v>Não</v>
      </c>
      <c r="K175" s="47">
        <v>45091</v>
      </c>
      <c r="L175" s="47">
        <v>45516</v>
      </c>
      <c r="M175" s="7" t="s">
        <v>784</v>
      </c>
      <c r="N175" s="48">
        <v>8.0000000000000002E-3</v>
      </c>
      <c r="O175" s="7" t="s">
        <v>58</v>
      </c>
      <c r="P175" s="49">
        <v>0</v>
      </c>
      <c r="Q175" s="50"/>
      <c r="R175" s="50" t="s">
        <v>780</v>
      </c>
      <c r="S175" s="7" t="s">
        <v>199</v>
      </c>
      <c r="T175" s="7" t="s">
        <v>785</v>
      </c>
      <c r="U175" s="7" t="s">
        <v>68</v>
      </c>
      <c r="V175" s="46" t="e">
        <f t="shared" ca="1" si="2"/>
        <v>#NAME?</v>
      </c>
      <c r="W175" s="7"/>
      <c r="X175" s="7"/>
      <c r="Y175" s="51" t="s">
        <v>201</v>
      </c>
      <c r="Z175" s="52"/>
      <c r="AA175" s="53">
        <v>45091</v>
      </c>
      <c r="AB175" s="54">
        <v>49075100008922</v>
      </c>
      <c r="AC175" s="52"/>
      <c r="AD175" s="52"/>
      <c r="AE175" s="52"/>
      <c r="AF175" s="52"/>
      <c r="AG175" s="52"/>
      <c r="AH175" s="52"/>
      <c r="AI175" s="52"/>
      <c r="AJ175" s="52"/>
      <c r="AK175" s="52">
        <v>1008445.97</v>
      </c>
      <c r="AL175" s="52">
        <v>1374434.26</v>
      </c>
      <c r="AM175" s="52">
        <v>1412260.71</v>
      </c>
      <c r="AN175" s="52">
        <v>1469971.37</v>
      </c>
      <c r="AO175" s="52">
        <v>1480823.47</v>
      </c>
      <c r="AP175" s="52">
        <v>1547379.69</v>
      </c>
      <c r="AQ175" s="52">
        <v>1599126.7</v>
      </c>
      <c r="AR175" s="52">
        <v>1610207.1</v>
      </c>
      <c r="AS175" s="52">
        <v>1618981.81</v>
      </c>
      <c r="AT175" s="52">
        <v>1633210.16</v>
      </c>
      <c r="AU175" s="52">
        <v>1685276.08</v>
      </c>
      <c r="AV175" s="52">
        <v>1695873</v>
      </c>
      <c r="AW175" s="52">
        <v>1754605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02" t="s">
        <v>786</v>
      </c>
      <c r="C176" s="14" t="s">
        <v>787</v>
      </c>
      <c r="D176" s="7" t="s">
        <v>19</v>
      </c>
      <c r="E176" s="7" t="s">
        <v>77</v>
      </c>
      <c r="F176" s="7" t="s">
        <v>215</v>
      </c>
      <c r="G176" s="7" t="e">
        <f t="shared" ca="1" si="0"/>
        <v>#NAME?</v>
      </c>
      <c r="H176" s="46" t="s">
        <v>205</v>
      </c>
      <c r="I176" s="46" t="s">
        <v>58</v>
      </c>
      <c r="J176" s="7" t="str">
        <f t="shared" si="9"/>
        <v>Não</v>
      </c>
      <c r="K176" s="47">
        <v>45210</v>
      </c>
      <c r="L176" s="7"/>
      <c r="M176" s="7" t="s">
        <v>316</v>
      </c>
      <c r="N176" s="48">
        <v>8.0000000000000002E-3</v>
      </c>
      <c r="O176" s="7" t="s">
        <v>317</v>
      </c>
      <c r="P176" s="49">
        <v>0.1</v>
      </c>
      <c r="Q176" s="50"/>
      <c r="R176" s="50"/>
      <c r="S176" s="7" t="s">
        <v>199</v>
      </c>
      <c r="T176" s="7" t="s">
        <v>788</v>
      </c>
      <c r="U176" s="7" t="s">
        <v>77</v>
      </c>
      <c r="V176" s="46" t="e">
        <f t="shared" ca="1" si="2"/>
        <v>#NAME?</v>
      </c>
      <c r="W176" s="7"/>
      <c r="X176" s="7"/>
      <c r="Y176" s="51" t="s">
        <v>201</v>
      </c>
      <c r="Z176" s="52"/>
      <c r="AA176" s="53">
        <v>45210</v>
      </c>
      <c r="AB176" s="54">
        <v>49075100012253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>
        <v>49615.32</v>
      </c>
      <c r="AP176" s="52">
        <v>50533.38</v>
      </c>
      <c r="AQ176" s="52">
        <v>51759.93</v>
      </c>
      <c r="AR176" s="52">
        <v>101839.47</v>
      </c>
      <c r="AS176" s="52">
        <v>103856.32000000001</v>
      </c>
      <c r="AT176" s="52">
        <v>104663.11</v>
      </c>
      <c r="AU176" s="52">
        <v>103279.46</v>
      </c>
      <c r="AV176" s="52">
        <v>102932</v>
      </c>
      <c r="AW176" s="52">
        <v>102317.6</v>
      </c>
      <c r="AX176" s="52">
        <v>103461.8</v>
      </c>
      <c r="AY176" s="52">
        <v>104790.19</v>
      </c>
      <c r="AZ176" s="52">
        <v>103286.06</v>
      </c>
      <c r="BA176" s="52">
        <v>102529.54</v>
      </c>
      <c r="BB176" s="52">
        <v>101588.03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15" t="s">
        <v>789</v>
      </c>
      <c r="C177" s="68" t="s">
        <v>790</v>
      </c>
      <c r="D177" s="7" t="s">
        <v>19</v>
      </c>
      <c r="E177" s="7" t="s">
        <v>77</v>
      </c>
      <c r="F177" s="7" t="s">
        <v>215</v>
      </c>
      <c r="G177" s="7" t="e">
        <f t="shared" ca="1" si="0"/>
        <v>#NAME?</v>
      </c>
      <c r="H177" s="46" t="s">
        <v>205</v>
      </c>
      <c r="I177" s="46" t="s">
        <v>58</v>
      </c>
      <c r="J177" s="7" t="str">
        <f t="shared" si="9"/>
        <v>Não</v>
      </c>
      <c r="K177" s="47">
        <v>45012</v>
      </c>
      <c r="L177" s="7"/>
      <c r="M177" s="7" t="s">
        <v>57</v>
      </c>
      <c r="N177" s="48">
        <v>1.2E-2</v>
      </c>
      <c r="O177" s="7" t="s">
        <v>58</v>
      </c>
      <c r="P177" s="49">
        <v>0</v>
      </c>
      <c r="Q177" s="50"/>
      <c r="R177" s="50"/>
      <c r="S177" s="7" t="s">
        <v>199</v>
      </c>
      <c r="T177" s="7" t="s">
        <v>788</v>
      </c>
      <c r="U177" s="7" t="s">
        <v>77</v>
      </c>
      <c r="V177" s="46" t="e">
        <f t="shared" ca="1" si="2"/>
        <v>#NAME?</v>
      </c>
      <c r="W177" s="7"/>
      <c r="X177" s="7"/>
      <c r="Y177" s="51" t="s">
        <v>201</v>
      </c>
      <c r="Z177" s="52"/>
      <c r="AA177" s="53">
        <v>45012</v>
      </c>
      <c r="AB177" s="54">
        <v>49075100008590</v>
      </c>
      <c r="AC177" s="52"/>
      <c r="AD177" s="52"/>
      <c r="AE177" s="52"/>
      <c r="AF177" s="52"/>
      <c r="AG177" s="52"/>
      <c r="AH177" s="52">
        <v>872141.19</v>
      </c>
      <c r="AI177" s="52">
        <v>776700.26</v>
      </c>
      <c r="AJ177" s="52">
        <v>832614.92</v>
      </c>
      <c r="AK177" s="52">
        <v>986813.1</v>
      </c>
      <c r="AL177" s="52">
        <v>994494.78</v>
      </c>
      <c r="AM177" s="52">
        <v>1002548.97</v>
      </c>
      <c r="AN177" s="52">
        <v>1010372.48</v>
      </c>
      <c r="AO177" s="52">
        <v>1018991.99</v>
      </c>
      <c r="AP177" s="52">
        <v>1025563.17</v>
      </c>
      <c r="AQ177" s="52">
        <v>1033375.41</v>
      </c>
      <c r="AR177" s="52">
        <v>980323.12</v>
      </c>
      <c r="AS177" s="52">
        <v>988192.13</v>
      </c>
      <c r="AT177" s="52">
        <v>996713.38</v>
      </c>
      <c r="AU177" s="52">
        <v>1003549.62</v>
      </c>
      <c r="AV177" s="52">
        <v>1010548</v>
      </c>
      <c r="AW177" s="52">
        <v>1018149</v>
      </c>
      <c r="AX177" s="52">
        <v>1025075</v>
      </c>
      <c r="AY177" s="52">
        <v>1032638.06</v>
      </c>
      <c r="AZ177" s="52">
        <v>1037316.09</v>
      </c>
      <c r="BA177" s="52">
        <v>1046716.33</v>
      </c>
      <c r="BB177" s="52">
        <v>1053693.6299999999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15" t="s">
        <v>791</v>
      </c>
      <c r="C178" s="4" t="s">
        <v>792</v>
      </c>
      <c r="D178" s="7" t="s">
        <v>19</v>
      </c>
      <c r="E178" s="7" t="s">
        <v>68</v>
      </c>
      <c r="F178" s="7" t="s">
        <v>438</v>
      </c>
      <c r="G178" s="7" t="e">
        <f t="shared" ca="1" si="0"/>
        <v>#NAME?</v>
      </c>
      <c r="H178" s="46" t="s">
        <v>205</v>
      </c>
      <c r="I178" s="46" t="s">
        <v>58</v>
      </c>
      <c r="J178" s="7" t="str">
        <f t="shared" si="9"/>
        <v>Não</v>
      </c>
      <c r="K178" s="47">
        <v>45070</v>
      </c>
      <c r="L178" s="7"/>
      <c r="M178" s="7" t="s">
        <v>227</v>
      </c>
      <c r="N178" s="48">
        <v>0</v>
      </c>
      <c r="O178" s="7" t="s">
        <v>58</v>
      </c>
      <c r="P178" s="49">
        <v>0</v>
      </c>
      <c r="Q178" s="50"/>
      <c r="R178" s="50" t="s">
        <v>793</v>
      </c>
      <c r="S178" s="7" t="s">
        <v>199</v>
      </c>
      <c r="T178" s="7" t="s">
        <v>794</v>
      </c>
      <c r="U178" s="7" t="s">
        <v>68</v>
      </c>
      <c r="V178" s="46" t="e">
        <f t="shared" ca="1" si="2"/>
        <v>#NAME?</v>
      </c>
      <c r="W178" s="7"/>
      <c r="X178" s="7"/>
      <c r="Y178" s="51" t="s">
        <v>201</v>
      </c>
      <c r="Z178" s="52"/>
      <c r="AA178" s="53">
        <v>45070</v>
      </c>
      <c r="AB178" s="54">
        <v>49075100007888</v>
      </c>
      <c r="AC178" s="52"/>
      <c r="AD178" s="52"/>
      <c r="AE178" s="52"/>
      <c r="AF178" s="52"/>
      <c r="AG178" s="52">
        <v>0</v>
      </c>
      <c r="AH178" s="52">
        <v>0</v>
      </c>
      <c r="AI178" s="52">
        <v>0</v>
      </c>
      <c r="AJ178" s="52">
        <v>40189.89</v>
      </c>
      <c r="AK178" s="52">
        <v>40597.33</v>
      </c>
      <c r="AL178" s="52">
        <v>40979.01</v>
      </c>
      <c r="AM178" s="52">
        <v>41391.99</v>
      </c>
      <c r="AN178" s="52">
        <v>41327.199999999997</v>
      </c>
      <c r="AO178" s="52">
        <v>41555.67</v>
      </c>
      <c r="AP178" s="52">
        <v>42154.81</v>
      </c>
      <c r="AQ178" s="52">
        <v>42921.06</v>
      </c>
      <c r="AR178" s="52">
        <v>42240.85</v>
      </c>
      <c r="AS178" s="52">
        <v>42592.39</v>
      </c>
      <c r="AT178" s="52">
        <v>43052.43</v>
      </c>
      <c r="AU178" s="52">
        <v>42823.71</v>
      </c>
      <c r="AV178" s="52">
        <v>42990.73</v>
      </c>
      <c r="AW178" s="52">
        <v>43328.18</v>
      </c>
      <c r="AX178" s="52">
        <v>43712.15</v>
      </c>
      <c r="AY178" s="52">
        <v>44086.29</v>
      </c>
      <c r="AZ178" s="52">
        <v>44421.52</v>
      </c>
      <c r="BA178" s="52">
        <v>44832.21</v>
      </c>
      <c r="BB178" s="52">
        <v>45072.57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795</v>
      </c>
      <c r="C179" s="71" t="s">
        <v>796</v>
      </c>
      <c r="D179" s="7" t="s">
        <v>19</v>
      </c>
      <c r="E179" s="7" t="s">
        <v>77</v>
      </c>
      <c r="F179" s="7" t="s">
        <v>797</v>
      </c>
      <c r="G179" s="7" t="e">
        <f t="shared" ca="1" si="0"/>
        <v>#NAME?</v>
      </c>
      <c r="H179" s="46" t="s">
        <v>195</v>
      </c>
      <c r="I179" s="46" t="s">
        <v>58</v>
      </c>
      <c r="J179" s="7" t="str">
        <f t="shared" ref="J179:J180" si="10">IF(R179=0,"Não","Sim")</f>
        <v>Sim</v>
      </c>
      <c r="K179" s="47">
        <v>45016</v>
      </c>
      <c r="L179" s="47">
        <v>45449</v>
      </c>
      <c r="M179" s="7" t="s">
        <v>57</v>
      </c>
      <c r="N179" s="48">
        <v>1.2E-2</v>
      </c>
      <c r="O179" s="7" t="s">
        <v>58</v>
      </c>
      <c r="P179" s="49">
        <v>0</v>
      </c>
      <c r="Q179" s="103"/>
      <c r="R179" s="66" t="s">
        <v>375</v>
      </c>
      <c r="S179" s="7" t="s">
        <v>199</v>
      </c>
      <c r="T179" s="7" t="s">
        <v>798</v>
      </c>
      <c r="U179" s="7" t="s">
        <v>68</v>
      </c>
      <c r="V179" s="46" t="e">
        <f t="shared" ca="1" si="2"/>
        <v>#NAME?</v>
      </c>
      <c r="W179" s="7"/>
      <c r="X179" s="7"/>
      <c r="Y179" s="51" t="s">
        <v>312</v>
      </c>
      <c r="Z179" s="52"/>
      <c r="AA179" s="53">
        <v>45016</v>
      </c>
      <c r="AB179" s="54">
        <v>49075100006725</v>
      </c>
      <c r="AC179" s="52"/>
      <c r="AD179" s="52"/>
      <c r="AE179" s="52"/>
      <c r="AF179" s="52"/>
      <c r="AG179" s="52"/>
      <c r="AH179" s="52">
        <v>150000</v>
      </c>
      <c r="AI179" s="52">
        <v>402278.31</v>
      </c>
      <c r="AJ179" s="52">
        <v>607920.44999999995</v>
      </c>
      <c r="AK179" s="52">
        <v>545178.37</v>
      </c>
      <c r="AL179" s="52">
        <v>153657.18</v>
      </c>
      <c r="AM179" s="52">
        <v>155248.84</v>
      </c>
      <c r="AN179" s="52">
        <v>156276.72</v>
      </c>
      <c r="AO179" s="52">
        <v>157671.03</v>
      </c>
      <c r="AP179" s="52">
        <v>158858.37</v>
      </c>
      <c r="AQ179" s="52">
        <v>159521.69</v>
      </c>
      <c r="AR179" s="52">
        <v>160872.74</v>
      </c>
      <c r="AS179" s="52">
        <v>161705.45000000001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3" t="s">
        <v>799</v>
      </c>
      <c r="C180" s="71" t="s">
        <v>800</v>
      </c>
      <c r="D180" s="7" t="s">
        <v>109</v>
      </c>
      <c r="E180" s="7" t="s">
        <v>68</v>
      </c>
      <c r="F180" s="7" t="s">
        <v>260</v>
      </c>
      <c r="G180" s="7" t="e">
        <f t="shared" ca="1" si="0"/>
        <v>#NAME?</v>
      </c>
      <c r="H180" s="46" t="s">
        <v>216</v>
      </c>
      <c r="I180" s="46" t="s">
        <v>240</v>
      </c>
      <c r="J180" s="7" t="str">
        <f t="shared" si="10"/>
        <v>Não</v>
      </c>
      <c r="K180" s="47">
        <v>45574</v>
      </c>
      <c r="L180" s="47"/>
      <c r="M180" s="7" t="s">
        <v>112</v>
      </c>
      <c r="N180" s="48">
        <v>3.0000000000000001E-3</v>
      </c>
      <c r="O180" s="7" t="s">
        <v>58</v>
      </c>
      <c r="P180" s="49">
        <v>0</v>
      </c>
      <c r="Q180" s="103" t="s">
        <v>801</v>
      </c>
      <c r="R180" s="66"/>
      <c r="S180" s="7" t="s">
        <v>199</v>
      </c>
      <c r="T180" s="7" t="s">
        <v>802</v>
      </c>
      <c r="U180" s="7" t="s">
        <v>114</v>
      </c>
      <c r="V180" s="46" t="e">
        <f t="shared" ca="1" si="2"/>
        <v>#NAME?</v>
      </c>
      <c r="W180" s="7"/>
      <c r="X180" s="7" t="s">
        <v>27</v>
      </c>
      <c r="Y180" s="51"/>
      <c r="Z180" s="52"/>
      <c r="AA180" s="55"/>
      <c r="AB180" s="54">
        <v>49075100015996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>
        <v>30064.05</v>
      </c>
      <c r="BB180" s="52">
        <v>9531.2199999999993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3" t="s">
        <v>803</v>
      </c>
      <c r="C181" s="71" t="s">
        <v>804</v>
      </c>
      <c r="D181" s="7" t="s">
        <v>19</v>
      </c>
      <c r="E181" s="7" t="s">
        <v>68</v>
      </c>
      <c r="F181" s="7" t="s">
        <v>255</v>
      </c>
      <c r="G181" s="7" t="e">
        <f t="shared" ca="1" si="0"/>
        <v>#NAME?</v>
      </c>
      <c r="H181" s="46" t="s">
        <v>205</v>
      </c>
      <c r="I181" s="46" t="s">
        <v>58</v>
      </c>
      <c r="J181" s="7" t="str">
        <f t="shared" ref="J181:J234" si="11">IF(Q181=0,"Não","Sim")</f>
        <v>Não</v>
      </c>
      <c r="K181" s="47">
        <v>45446</v>
      </c>
      <c r="L181" s="7"/>
      <c r="M181" s="7" t="s">
        <v>196</v>
      </c>
      <c r="N181" s="48">
        <v>1.2E-2</v>
      </c>
      <c r="O181" s="7" t="s">
        <v>197</v>
      </c>
      <c r="P181" s="49">
        <v>0.1</v>
      </c>
      <c r="Q181" s="50"/>
      <c r="R181" s="50"/>
      <c r="S181" s="7" t="s">
        <v>199</v>
      </c>
      <c r="T181" s="7" t="s">
        <v>805</v>
      </c>
      <c r="U181" s="7" t="s">
        <v>68</v>
      </c>
      <c r="V181" s="46" t="e">
        <f t="shared" ca="1" si="2"/>
        <v>#NAME?</v>
      </c>
      <c r="W181" s="7"/>
      <c r="X181" s="7" t="s">
        <v>27</v>
      </c>
      <c r="Y181" s="51" t="s">
        <v>201</v>
      </c>
      <c r="Z181" s="52"/>
      <c r="AA181" s="53">
        <v>45446</v>
      </c>
      <c r="AB181" s="54">
        <v>49075100014973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>
        <v>179280.5</v>
      </c>
      <c r="AX181" s="52">
        <v>178407.6</v>
      </c>
      <c r="AY181" s="52">
        <v>181335.17</v>
      </c>
      <c r="AZ181" s="52">
        <v>181827.75</v>
      </c>
      <c r="BA181" s="52">
        <v>181514.5</v>
      </c>
      <c r="BB181" s="52">
        <v>181308.89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97" t="s">
        <v>806</v>
      </c>
      <c r="C182" s="4" t="s">
        <v>807</v>
      </c>
      <c r="D182" s="7" t="s">
        <v>19</v>
      </c>
      <c r="E182" s="7" t="s">
        <v>68</v>
      </c>
      <c r="F182" s="7" t="s">
        <v>255</v>
      </c>
      <c r="G182" s="7" t="e">
        <f t="shared" ca="1" si="0"/>
        <v>#NAME?</v>
      </c>
      <c r="H182" s="46" t="s">
        <v>205</v>
      </c>
      <c r="I182" s="46" t="s">
        <v>58</v>
      </c>
      <c r="J182" s="7" t="str">
        <f t="shared" si="11"/>
        <v>Não</v>
      </c>
      <c r="K182" s="47">
        <v>45117</v>
      </c>
      <c r="L182" s="7"/>
      <c r="M182" s="7" t="s">
        <v>57</v>
      </c>
      <c r="N182" s="48">
        <v>8.0000000000000002E-3</v>
      </c>
      <c r="O182" s="7" t="s">
        <v>58</v>
      </c>
      <c r="P182" s="49">
        <v>0</v>
      </c>
      <c r="Q182" s="50"/>
      <c r="R182" s="65" t="s">
        <v>808</v>
      </c>
      <c r="S182" s="7" t="s">
        <v>199</v>
      </c>
      <c r="T182" s="7" t="s">
        <v>809</v>
      </c>
      <c r="U182" s="7" t="s">
        <v>77</v>
      </c>
      <c r="V182" s="46" t="e">
        <f t="shared" ca="1" si="2"/>
        <v>#NAME?</v>
      </c>
      <c r="W182" s="7"/>
      <c r="X182" s="7"/>
      <c r="Y182" s="51" t="s">
        <v>201</v>
      </c>
      <c r="Z182" s="52"/>
      <c r="AA182" s="53">
        <v>45117</v>
      </c>
      <c r="AB182" s="54">
        <v>49075100012261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>
        <v>753620.12</v>
      </c>
      <c r="AM182" s="52">
        <v>1013078.07</v>
      </c>
      <c r="AN182" s="52">
        <v>1022017.89</v>
      </c>
      <c r="AO182" s="52">
        <v>1030597.86</v>
      </c>
      <c r="AP182" s="52">
        <v>1038949.52</v>
      </c>
      <c r="AQ182" s="52">
        <v>1044650.86</v>
      </c>
      <c r="AR182" s="52">
        <v>1052286.48</v>
      </c>
      <c r="AS182" s="52">
        <v>1060541.73</v>
      </c>
      <c r="AT182" s="52">
        <v>1069095.93</v>
      </c>
      <c r="AU182" s="52">
        <v>1072500.3899999999</v>
      </c>
      <c r="AV182" s="52">
        <v>1081149</v>
      </c>
      <c r="AW182" s="52">
        <v>1090697</v>
      </c>
      <c r="AX182" s="52">
        <v>1100696</v>
      </c>
      <c r="AY182" s="52">
        <v>1110641.48</v>
      </c>
      <c r="AZ182" s="52">
        <v>1116516.22</v>
      </c>
      <c r="BA182" s="52">
        <v>1126453.56</v>
      </c>
      <c r="BB182" s="52">
        <v>1134932.74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60" t="s">
        <v>810</v>
      </c>
      <c r="C183" s="61" t="s">
        <v>811</v>
      </c>
      <c r="D183" s="7" t="s">
        <v>210</v>
      </c>
      <c r="E183" s="7" t="s">
        <v>68</v>
      </c>
      <c r="F183" s="7" t="s">
        <v>306</v>
      </c>
      <c r="G183" s="7" t="e">
        <f t="shared" ca="1" si="0"/>
        <v>#NAME?</v>
      </c>
      <c r="H183" s="46" t="s">
        <v>205</v>
      </c>
      <c r="I183" s="46" t="s">
        <v>58</v>
      </c>
      <c r="J183" s="7" t="str">
        <f t="shared" si="11"/>
        <v>Sim</v>
      </c>
      <c r="K183" s="47">
        <v>45418</v>
      </c>
      <c r="L183" s="7"/>
      <c r="M183" s="7" t="s">
        <v>57</v>
      </c>
      <c r="N183" s="48">
        <v>1.2E-2</v>
      </c>
      <c r="O183" s="7" t="s">
        <v>58</v>
      </c>
      <c r="P183" s="49">
        <v>0</v>
      </c>
      <c r="Q183" s="50" t="s">
        <v>812</v>
      </c>
      <c r="R183" s="13"/>
      <c r="S183" s="7" t="s">
        <v>199</v>
      </c>
      <c r="T183" s="7" t="s">
        <v>813</v>
      </c>
      <c r="U183" s="7" t="s">
        <v>73</v>
      </c>
      <c r="V183" s="46" t="e">
        <f t="shared" ca="1" si="2"/>
        <v>#NAME?</v>
      </c>
      <c r="W183" s="7"/>
      <c r="X183" s="7" t="s">
        <v>24</v>
      </c>
      <c r="Y183" s="51" t="s">
        <v>201</v>
      </c>
      <c r="Z183" s="52"/>
      <c r="AA183" s="53">
        <v>45418</v>
      </c>
      <c r="AB183" s="54">
        <v>49075100014477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>
        <v>934377.7</v>
      </c>
      <c r="AW183" s="52">
        <v>942612.6</v>
      </c>
      <c r="AX183" s="52">
        <v>850951.8</v>
      </c>
      <c r="AY183" s="52">
        <v>797707.9</v>
      </c>
      <c r="AZ183" s="52">
        <v>742704.19</v>
      </c>
      <c r="BA183" s="52">
        <v>750269.68</v>
      </c>
      <c r="BB183" s="52">
        <v>704259.59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15" t="s">
        <v>38</v>
      </c>
      <c r="C184" s="4" t="s">
        <v>814</v>
      </c>
      <c r="D184" s="7" t="s">
        <v>19</v>
      </c>
      <c r="E184" s="7" t="s">
        <v>20</v>
      </c>
      <c r="F184" s="7" t="s">
        <v>270</v>
      </c>
      <c r="G184" s="7" t="e">
        <f t="shared" ca="1" si="0"/>
        <v>#NAME?</v>
      </c>
      <c r="H184" s="46" t="s">
        <v>216</v>
      </c>
      <c r="I184" s="46" t="s">
        <v>217</v>
      </c>
      <c r="J184" s="7" t="str">
        <f t="shared" si="11"/>
        <v>Não</v>
      </c>
      <c r="K184" s="47">
        <v>45097</v>
      </c>
      <c r="L184" s="47"/>
      <c r="M184" s="7" t="s">
        <v>71</v>
      </c>
      <c r="N184" s="48">
        <v>2.5000000000000001E-2</v>
      </c>
      <c r="O184" s="7" t="s">
        <v>236</v>
      </c>
      <c r="P184" s="49">
        <v>0.2</v>
      </c>
      <c r="Q184" s="45"/>
      <c r="R184" s="50" t="s">
        <v>815</v>
      </c>
      <c r="S184" s="7" t="s">
        <v>199</v>
      </c>
      <c r="T184" s="7" t="s">
        <v>816</v>
      </c>
      <c r="U184" s="7" t="s">
        <v>273</v>
      </c>
      <c r="V184" s="46" t="e">
        <f t="shared" ca="1" si="2"/>
        <v>#NAME?</v>
      </c>
      <c r="W184" s="7"/>
      <c r="X184" s="7"/>
      <c r="Y184" s="51" t="s">
        <v>201</v>
      </c>
      <c r="Z184" s="52"/>
      <c r="AA184" s="53">
        <v>45097</v>
      </c>
      <c r="AB184" s="54">
        <v>49075100011303</v>
      </c>
      <c r="AC184" s="52"/>
      <c r="AD184" s="52"/>
      <c r="AE184" s="52"/>
      <c r="AF184" s="52"/>
      <c r="AG184" s="52"/>
      <c r="AH184" s="52"/>
      <c r="AI184" s="52"/>
      <c r="AJ184" s="52"/>
      <c r="AK184" s="52">
        <v>0</v>
      </c>
      <c r="AL184" s="52">
        <v>0</v>
      </c>
      <c r="AM184" s="52">
        <v>0</v>
      </c>
      <c r="AN184" s="52">
        <v>30921.9</v>
      </c>
      <c r="AO184" s="52">
        <v>34481.94</v>
      </c>
      <c r="AP184" s="52">
        <v>34514.410000000003</v>
      </c>
      <c r="AQ184" s="52">
        <v>35510.54</v>
      </c>
      <c r="AR184" s="52">
        <v>35609.49</v>
      </c>
      <c r="AS184" s="52">
        <v>55722.41</v>
      </c>
      <c r="AT184" s="52">
        <v>103114.97</v>
      </c>
      <c r="AU184" s="52">
        <v>98761.01</v>
      </c>
      <c r="AV184" s="52">
        <v>96514.12</v>
      </c>
      <c r="AW184" s="52">
        <v>96362.25</v>
      </c>
      <c r="AX184" s="52">
        <v>98531.28</v>
      </c>
      <c r="AY184" s="52">
        <v>99792.9</v>
      </c>
      <c r="AZ184" s="52">
        <v>98116.52</v>
      </c>
      <c r="BA184" s="52">
        <v>94893.91</v>
      </c>
      <c r="BB184" s="52">
        <v>31494.69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15" t="s">
        <v>38</v>
      </c>
      <c r="C185" s="4" t="s">
        <v>39</v>
      </c>
      <c r="D185" s="7" t="s">
        <v>19</v>
      </c>
      <c r="E185" s="7" t="s">
        <v>20</v>
      </c>
      <c r="F185" s="7" t="s">
        <v>270</v>
      </c>
      <c r="G185" s="7" t="e">
        <f t="shared" ca="1" si="0"/>
        <v>#NAME?</v>
      </c>
      <c r="H185" s="46" t="s">
        <v>216</v>
      </c>
      <c r="I185" s="46" t="s">
        <v>629</v>
      </c>
      <c r="J185" s="7" t="str">
        <f t="shared" si="11"/>
        <v>Não</v>
      </c>
      <c r="K185" s="47">
        <v>45098</v>
      </c>
      <c r="L185" s="47"/>
      <c r="M185" s="7" t="s">
        <v>57</v>
      </c>
      <c r="N185" s="48">
        <v>1.2E-2</v>
      </c>
      <c r="O185" s="7" t="s">
        <v>58</v>
      </c>
      <c r="P185" s="49">
        <v>0</v>
      </c>
      <c r="Q185" s="50"/>
      <c r="R185" s="50" t="s">
        <v>817</v>
      </c>
      <c r="S185" s="7" t="s">
        <v>199</v>
      </c>
      <c r="T185" s="7" t="s">
        <v>816</v>
      </c>
      <c r="U185" s="7" t="s">
        <v>273</v>
      </c>
      <c r="V185" s="46" t="e">
        <f t="shared" ca="1" si="2"/>
        <v>#NAME?</v>
      </c>
      <c r="W185" s="7"/>
      <c r="X185" s="7"/>
      <c r="Y185" s="51" t="s">
        <v>201</v>
      </c>
      <c r="Z185" s="52"/>
      <c r="AA185" s="53">
        <v>45098</v>
      </c>
      <c r="AB185" s="54">
        <v>49075100007810</v>
      </c>
      <c r="AC185" s="52"/>
      <c r="AD185" s="52"/>
      <c r="AE185" s="52"/>
      <c r="AF185" s="52"/>
      <c r="AG185" s="52"/>
      <c r="AH185" s="52"/>
      <c r="AI185" s="52"/>
      <c r="AJ185" s="52"/>
      <c r="AK185" s="52">
        <v>0</v>
      </c>
      <c r="AL185" s="52">
        <v>0</v>
      </c>
      <c r="AM185" s="52">
        <v>261132.35</v>
      </c>
      <c r="AN185" s="52">
        <v>262140.79999999999</v>
      </c>
      <c r="AO185" s="52">
        <v>263304.76</v>
      </c>
      <c r="AP185" s="52">
        <v>266819.38</v>
      </c>
      <c r="AQ185" s="52">
        <v>269514.99</v>
      </c>
      <c r="AR185" s="52">
        <v>271647.21999999997</v>
      </c>
      <c r="AS185" s="52">
        <v>273260.46999999997</v>
      </c>
      <c r="AT185" s="52">
        <v>256018.7</v>
      </c>
      <c r="AU185" s="52">
        <v>257255.62</v>
      </c>
      <c r="AV185" s="52">
        <v>258687.4</v>
      </c>
      <c r="AW185" s="52">
        <v>260231.4</v>
      </c>
      <c r="AX185" s="52">
        <v>261309.7</v>
      </c>
      <c r="AY185" s="52">
        <v>263980.21999999997</v>
      </c>
      <c r="AZ185" s="52">
        <v>264008.36</v>
      </c>
      <c r="BA185" s="52">
        <v>266152.02</v>
      </c>
      <c r="BB185" s="52">
        <v>327869.34000000003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60" t="s">
        <v>818</v>
      </c>
      <c r="C186" s="61" t="s">
        <v>819</v>
      </c>
      <c r="D186" s="7" t="s">
        <v>19</v>
      </c>
      <c r="E186" s="7" t="s">
        <v>68</v>
      </c>
      <c r="F186" s="7" t="s">
        <v>255</v>
      </c>
      <c r="G186" s="7" t="e">
        <f t="shared" ca="1" si="0"/>
        <v>#NAME?</v>
      </c>
      <c r="H186" s="46" t="s">
        <v>205</v>
      </c>
      <c r="I186" s="46" t="s">
        <v>58</v>
      </c>
      <c r="J186" s="7" t="str">
        <f t="shared" si="11"/>
        <v>Não</v>
      </c>
      <c r="K186" s="47">
        <v>45440</v>
      </c>
      <c r="L186" s="47"/>
      <c r="M186" s="104" t="s">
        <v>57</v>
      </c>
      <c r="N186" s="78">
        <v>1.2E-2</v>
      </c>
      <c r="O186" s="79" t="s">
        <v>58</v>
      </c>
      <c r="P186" s="80">
        <v>0</v>
      </c>
      <c r="Q186" s="50"/>
      <c r="R186" s="50"/>
      <c r="S186" s="7" t="s">
        <v>199</v>
      </c>
      <c r="T186" s="12" t="s">
        <v>820</v>
      </c>
      <c r="U186" s="7" t="s">
        <v>68</v>
      </c>
      <c r="V186" s="46" t="e">
        <f t="shared" ca="1" si="2"/>
        <v>#NAME?</v>
      </c>
      <c r="W186" s="7"/>
      <c r="X186" s="7" t="s">
        <v>27</v>
      </c>
      <c r="Y186" s="51" t="s">
        <v>201</v>
      </c>
      <c r="Z186" s="52"/>
      <c r="AA186" s="53">
        <v>45440</v>
      </c>
      <c r="AB186" s="54">
        <v>49075100014485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>
        <v>0</v>
      </c>
      <c r="AW186" s="52">
        <v>50181.39</v>
      </c>
      <c r="AX186" s="52">
        <v>90855.05</v>
      </c>
      <c r="AY186" s="52">
        <v>508351.15</v>
      </c>
      <c r="AZ186" s="52">
        <v>846559.35</v>
      </c>
      <c r="BA186" s="52">
        <v>853179.88</v>
      </c>
      <c r="BB186" s="52">
        <v>862145.23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3" t="s">
        <v>821</v>
      </c>
      <c r="C187" s="4" t="s">
        <v>822</v>
      </c>
      <c r="D187" s="7" t="s">
        <v>19</v>
      </c>
      <c r="E187" s="7" t="s">
        <v>20</v>
      </c>
      <c r="F187" s="7" t="s">
        <v>270</v>
      </c>
      <c r="G187" s="7" t="e">
        <f t="shared" ca="1" si="0"/>
        <v>#NAME?</v>
      </c>
      <c r="H187" s="46" t="s">
        <v>195</v>
      </c>
      <c r="I187" s="46" t="s">
        <v>58</v>
      </c>
      <c r="J187" s="7" t="str">
        <f t="shared" si="11"/>
        <v>Não</v>
      </c>
      <c r="K187" s="47">
        <v>45166</v>
      </c>
      <c r="L187" s="47">
        <v>45177</v>
      </c>
      <c r="M187" s="7" t="s">
        <v>316</v>
      </c>
      <c r="N187" s="48">
        <v>8.0000000000000002E-3</v>
      </c>
      <c r="O187" s="7" t="s">
        <v>317</v>
      </c>
      <c r="P187" s="49">
        <v>0.1</v>
      </c>
      <c r="Q187" s="50"/>
      <c r="R187" s="50"/>
      <c r="S187" s="7" t="s">
        <v>199</v>
      </c>
      <c r="T187" s="7" t="s">
        <v>823</v>
      </c>
      <c r="U187" s="7" t="s">
        <v>273</v>
      </c>
      <c r="V187" s="46" t="e">
        <f t="shared" ca="1" si="2"/>
        <v>#NAME?</v>
      </c>
      <c r="W187" s="7"/>
      <c r="X187" s="7"/>
      <c r="Y187" s="51"/>
      <c r="Z187" s="52"/>
      <c r="AA187" s="53">
        <v>45166</v>
      </c>
      <c r="AB187" s="54"/>
      <c r="AC187" s="52"/>
      <c r="AD187" s="52"/>
      <c r="AE187" s="52"/>
      <c r="AF187" s="52"/>
      <c r="AG187" s="52"/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2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  <c r="AV187" s="52">
        <v>0</v>
      </c>
      <c r="AW187" s="52">
        <v>0</v>
      </c>
      <c r="AX187" s="52">
        <v>0</v>
      </c>
      <c r="AY187" s="52">
        <v>0</v>
      </c>
      <c r="AZ187" s="52">
        <v>0</v>
      </c>
      <c r="BA187" s="52">
        <v>0</v>
      </c>
      <c r="BB187" s="52">
        <v>0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3" t="s">
        <v>821</v>
      </c>
      <c r="C188" s="4" t="s">
        <v>824</v>
      </c>
      <c r="D188" s="7" t="s">
        <v>19</v>
      </c>
      <c r="E188" s="7" t="s">
        <v>20</v>
      </c>
      <c r="F188" s="7" t="s">
        <v>270</v>
      </c>
      <c r="G188" s="7" t="e">
        <f t="shared" ca="1" si="0"/>
        <v>#NAME?</v>
      </c>
      <c r="H188" s="46" t="s">
        <v>195</v>
      </c>
      <c r="I188" s="46" t="s">
        <v>58</v>
      </c>
      <c r="J188" s="7" t="str">
        <f t="shared" si="11"/>
        <v>Não</v>
      </c>
      <c r="K188" s="47">
        <v>45166</v>
      </c>
      <c r="L188" s="47">
        <v>45177</v>
      </c>
      <c r="M188" s="7" t="s">
        <v>57</v>
      </c>
      <c r="N188" s="48">
        <v>1.2E-2</v>
      </c>
      <c r="O188" s="7" t="s">
        <v>58</v>
      </c>
      <c r="P188" s="49">
        <v>0</v>
      </c>
      <c r="Q188" s="50"/>
      <c r="R188" s="50"/>
      <c r="S188" s="7" t="s">
        <v>199</v>
      </c>
      <c r="T188" s="7" t="s">
        <v>823</v>
      </c>
      <c r="U188" s="7" t="s">
        <v>273</v>
      </c>
      <c r="V188" s="46" t="e">
        <f t="shared" ca="1" si="2"/>
        <v>#NAME?</v>
      </c>
      <c r="W188" s="7"/>
      <c r="X188" s="7"/>
      <c r="Y188" s="51"/>
      <c r="Z188" s="52"/>
      <c r="AA188" s="53">
        <v>45166</v>
      </c>
      <c r="AB188" s="54"/>
      <c r="AC188" s="52"/>
      <c r="AD188" s="52"/>
      <c r="AE188" s="52"/>
      <c r="AF188" s="52"/>
      <c r="AG188" s="52"/>
      <c r="AH188" s="52">
        <v>0</v>
      </c>
      <c r="AI188" s="52">
        <v>0</v>
      </c>
      <c r="AJ188" s="52">
        <v>0</v>
      </c>
      <c r="AK188" s="52">
        <v>0</v>
      </c>
      <c r="AL188" s="52">
        <v>0</v>
      </c>
      <c r="AM188" s="52">
        <v>0</v>
      </c>
      <c r="AN188" s="52">
        <v>0</v>
      </c>
      <c r="AO188" s="52">
        <v>0</v>
      </c>
      <c r="AP188" s="52">
        <v>0</v>
      </c>
      <c r="AQ188" s="52">
        <v>0</v>
      </c>
      <c r="AR188" s="52">
        <v>0</v>
      </c>
      <c r="AS188" s="52">
        <v>0</v>
      </c>
      <c r="AT188" s="52">
        <v>0</v>
      </c>
      <c r="AU188" s="52">
        <v>0</v>
      </c>
      <c r="AV188" s="52">
        <v>0</v>
      </c>
      <c r="AW188" s="52">
        <v>0</v>
      </c>
      <c r="AX188" s="52">
        <v>0</v>
      </c>
      <c r="AY188" s="52">
        <v>0</v>
      </c>
      <c r="AZ188" s="52">
        <v>0</v>
      </c>
      <c r="BA188" s="52">
        <v>0</v>
      </c>
      <c r="BB188" s="52">
        <v>0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825</v>
      </c>
      <c r="C189" s="4" t="s">
        <v>826</v>
      </c>
      <c r="D189" s="7" t="s">
        <v>19</v>
      </c>
      <c r="E189" s="7" t="s">
        <v>20</v>
      </c>
      <c r="F189" s="7" t="s">
        <v>270</v>
      </c>
      <c r="G189" s="7" t="e">
        <f t="shared" ca="1" si="0"/>
        <v>#NAME?</v>
      </c>
      <c r="H189" s="46" t="s">
        <v>216</v>
      </c>
      <c r="I189" s="46" t="s">
        <v>217</v>
      </c>
      <c r="J189" s="7" t="str">
        <f t="shared" si="11"/>
        <v>Não</v>
      </c>
      <c r="K189" s="47">
        <v>45170</v>
      </c>
      <c r="L189" s="7"/>
      <c r="M189" s="7" t="s">
        <v>57</v>
      </c>
      <c r="N189" s="48">
        <v>1.2E-2</v>
      </c>
      <c r="O189" s="7" t="s">
        <v>58</v>
      </c>
      <c r="P189" s="49">
        <v>0</v>
      </c>
      <c r="Q189" s="45"/>
      <c r="R189" s="50" t="s">
        <v>827</v>
      </c>
      <c r="S189" s="7" t="s">
        <v>199</v>
      </c>
      <c r="T189" s="7" t="s">
        <v>823</v>
      </c>
      <c r="U189" s="7" t="s">
        <v>273</v>
      </c>
      <c r="V189" s="46" t="e">
        <f t="shared" ca="1" si="2"/>
        <v>#NAME?</v>
      </c>
      <c r="W189" s="7"/>
      <c r="X189" s="7"/>
      <c r="Y189" s="52" t="s">
        <v>201</v>
      </c>
      <c r="Z189" s="52"/>
      <c r="AA189" s="53">
        <v>45170</v>
      </c>
      <c r="AB189" s="54">
        <v>49075100009430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105"/>
      <c r="AM189" s="105">
        <v>0</v>
      </c>
      <c r="AN189" s="52">
        <v>0</v>
      </c>
      <c r="AO189" s="52">
        <v>395593.05</v>
      </c>
      <c r="AP189" s="52">
        <v>401654.87</v>
      </c>
      <c r="AQ189" s="52">
        <v>406919.13</v>
      </c>
      <c r="AR189" s="52">
        <v>402261.55</v>
      </c>
      <c r="AS189" s="52">
        <v>404749.58</v>
      </c>
      <c r="AT189" s="52">
        <v>407678.64</v>
      </c>
      <c r="AU189" s="52">
        <v>407317.32</v>
      </c>
      <c r="AV189" s="52">
        <v>406950.7</v>
      </c>
      <c r="AW189" s="52">
        <v>408881</v>
      </c>
      <c r="AX189" s="52">
        <v>411635.5</v>
      </c>
      <c r="AY189" s="52">
        <v>413364.18</v>
      </c>
      <c r="AZ189" s="52">
        <v>307.14</v>
      </c>
      <c r="BA189" s="52">
        <v>307.14</v>
      </c>
      <c r="BB189" s="52">
        <v>307.14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828</v>
      </c>
      <c r="C190" s="4" t="s">
        <v>829</v>
      </c>
      <c r="D190" s="7" t="s">
        <v>19</v>
      </c>
      <c r="E190" s="7" t="s">
        <v>68</v>
      </c>
      <c r="F190" s="7" t="s">
        <v>328</v>
      </c>
      <c r="G190" s="7" t="e">
        <f t="shared" ca="1" si="0"/>
        <v>#NAME?</v>
      </c>
      <c r="H190" s="46" t="s">
        <v>205</v>
      </c>
      <c r="I190" s="46" t="s">
        <v>58</v>
      </c>
      <c r="J190" s="7" t="str">
        <f t="shared" si="11"/>
        <v>Não</v>
      </c>
      <c r="K190" s="47">
        <v>45464</v>
      </c>
      <c r="L190" s="7"/>
      <c r="M190" s="7" t="s">
        <v>57</v>
      </c>
      <c r="N190" s="48">
        <v>0</v>
      </c>
      <c r="O190" s="7" t="s">
        <v>58</v>
      </c>
      <c r="P190" s="49">
        <v>0</v>
      </c>
      <c r="Q190" s="45"/>
      <c r="R190" s="50"/>
      <c r="S190" s="7" t="s">
        <v>242</v>
      </c>
      <c r="T190" s="7" t="s">
        <v>830</v>
      </c>
      <c r="U190" s="7" t="s">
        <v>68</v>
      </c>
      <c r="V190" s="46" t="e">
        <f t="shared" ca="1" si="2"/>
        <v>#NAME?</v>
      </c>
      <c r="W190" s="7"/>
      <c r="X190" s="7" t="s">
        <v>27</v>
      </c>
      <c r="Y190" s="51" t="s">
        <v>201</v>
      </c>
      <c r="Z190" s="52"/>
      <c r="AA190" s="53">
        <v>45464</v>
      </c>
      <c r="AB190" s="54">
        <v>49075100014906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105"/>
      <c r="AM190" s="105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>
        <v>0</v>
      </c>
      <c r="AX190" s="52">
        <v>473224.7</v>
      </c>
      <c r="AY190" s="52">
        <v>495935.72</v>
      </c>
      <c r="AZ190" s="52">
        <v>515936.9</v>
      </c>
      <c r="BA190" s="52">
        <v>539034.72</v>
      </c>
      <c r="BB190" s="52">
        <v>559925.06999999995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5" t="s">
        <v>831</v>
      </c>
      <c r="C191" s="4" t="s">
        <v>832</v>
      </c>
      <c r="D191" s="7" t="s">
        <v>19</v>
      </c>
      <c r="E191" s="7" t="s">
        <v>77</v>
      </c>
      <c r="F191" s="7" t="s">
        <v>215</v>
      </c>
      <c r="G191" s="7" t="e">
        <f t="shared" ca="1" si="0"/>
        <v>#NAME?</v>
      </c>
      <c r="H191" s="46" t="s">
        <v>216</v>
      </c>
      <c r="I191" s="46" t="s">
        <v>266</v>
      </c>
      <c r="J191" s="7" t="str">
        <f t="shared" si="11"/>
        <v>Não</v>
      </c>
      <c r="K191" s="47">
        <v>45121</v>
      </c>
      <c r="L191" s="47"/>
      <c r="M191" s="7" t="s">
        <v>541</v>
      </c>
      <c r="N191" s="48">
        <v>8.0000000000000002E-3</v>
      </c>
      <c r="O191" s="7" t="s">
        <v>58</v>
      </c>
      <c r="P191" s="49">
        <v>0</v>
      </c>
      <c r="Q191" s="50"/>
      <c r="R191" s="50" t="s">
        <v>833</v>
      </c>
      <c r="S191" s="7" t="s">
        <v>242</v>
      </c>
      <c r="T191" s="7" t="s">
        <v>834</v>
      </c>
      <c r="U191" s="7" t="s">
        <v>77</v>
      </c>
      <c r="V191" s="46" t="e">
        <f t="shared" ca="1" si="2"/>
        <v>#NAME?</v>
      </c>
      <c r="W191" s="7"/>
      <c r="X191" s="7"/>
      <c r="Y191" s="51" t="s">
        <v>312</v>
      </c>
      <c r="Z191" s="52"/>
      <c r="AA191" s="53">
        <v>45121</v>
      </c>
      <c r="AB191" s="54">
        <v>49075100008701</v>
      </c>
      <c r="AC191" s="52"/>
      <c r="AD191" s="52"/>
      <c r="AE191" s="52"/>
      <c r="AF191" s="52"/>
      <c r="AG191" s="52"/>
      <c r="AH191" s="52"/>
      <c r="AI191" s="52">
        <v>0</v>
      </c>
      <c r="AJ191" s="52">
        <v>0</v>
      </c>
      <c r="AK191" s="52">
        <v>0</v>
      </c>
      <c r="AL191" s="52">
        <v>1962080.6</v>
      </c>
      <c r="AM191" s="52">
        <v>2780342.13</v>
      </c>
      <c r="AN191" s="52">
        <v>3753566</v>
      </c>
      <c r="AO191" s="52">
        <v>2774840.6</v>
      </c>
      <c r="AP191" s="52">
        <v>2360999.31</v>
      </c>
      <c r="AQ191" s="52">
        <v>2426239.48</v>
      </c>
      <c r="AR191" s="52">
        <v>2298507.66</v>
      </c>
      <c r="AS191" s="52">
        <v>1521862.72</v>
      </c>
      <c r="AT191" s="52">
        <v>1293675.25</v>
      </c>
      <c r="AU191" s="52">
        <v>638708.18000000005</v>
      </c>
      <c r="AV191" s="52">
        <v>827636</v>
      </c>
      <c r="AW191" s="52">
        <v>834104</v>
      </c>
      <c r="AX191" s="52">
        <v>72830.47</v>
      </c>
      <c r="AY191" s="52">
        <v>72946.41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5" t="s">
        <v>835</v>
      </c>
      <c r="C192" s="4" t="s">
        <v>836</v>
      </c>
      <c r="D192" s="7" t="s">
        <v>109</v>
      </c>
      <c r="E192" s="7" t="s">
        <v>68</v>
      </c>
      <c r="F192" s="7" t="s">
        <v>194</v>
      </c>
      <c r="G192" s="7" t="e">
        <f t="shared" ca="1" si="0"/>
        <v>#NAME?</v>
      </c>
      <c r="H192" s="46" t="s">
        <v>216</v>
      </c>
      <c r="I192" s="46" t="s">
        <v>266</v>
      </c>
      <c r="J192" s="7" t="str">
        <f t="shared" si="11"/>
        <v>Não</v>
      </c>
      <c r="K192" s="47">
        <v>45166</v>
      </c>
      <c r="L192" s="7"/>
      <c r="M192" s="7" t="s">
        <v>256</v>
      </c>
      <c r="N192" s="48">
        <v>0.01</v>
      </c>
      <c r="O192" s="7" t="s">
        <v>197</v>
      </c>
      <c r="P192" s="49">
        <v>0.1</v>
      </c>
      <c r="Q192" s="50"/>
      <c r="R192" s="50" t="s">
        <v>837</v>
      </c>
      <c r="S192" s="7" t="s">
        <v>199</v>
      </c>
      <c r="T192" s="7" t="s">
        <v>838</v>
      </c>
      <c r="U192" s="7" t="s">
        <v>68</v>
      </c>
      <c r="V192" s="46" t="e">
        <f t="shared" ca="1" si="2"/>
        <v>#NAME?</v>
      </c>
      <c r="W192" s="7"/>
      <c r="X192" s="7"/>
      <c r="Y192" s="51" t="s">
        <v>201</v>
      </c>
      <c r="Z192" s="52"/>
      <c r="AA192" s="53">
        <v>45166</v>
      </c>
      <c r="AB192" s="54">
        <v>49075100007829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>
        <v>831837.71</v>
      </c>
      <c r="AN192" s="52">
        <v>952999.84</v>
      </c>
      <c r="AO192" s="52">
        <v>994357.77</v>
      </c>
      <c r="AP192" s="52">
        <v>1014786.01</v>
      </c>
      <c r="AQ192" s="52">
        <v>1035142.28</v>
      </c>
      <c r="AR192" s="52">
        <v>1060144.5900000001</v>
      </c>
      <c r="AS192" s="52">
        <v>1072327.5900000001</v>
      </c>
      <c r="AT192" s="52">
        <v>1077534.52</v>
      </c>
      <c r="AU192" s="52">
        <v>1061620.33</v>
      </c>
      <c r="AV192" s="52">
        <v>1264675</v>
      </c>
      <c r="AW192" s="52">
        <v>1266399</v>
      </c>
      <c r="AX192" s="52">
        <v>1278681</v>
      </c>
      <c r="AY192" s="52">
        <v>0</v>
      </c>
      <c r="AZ192" s="52">
        <v>0</v>
      </c>
      <c r="BA192" s="52">
        <v>0</v>
      </c>
      <c r="BB192" s="52">
        <v>0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60" t="s">
        <v>839</v>
      </c>
      <c r="C193" s="61" t="s">
        <v>840</v>
      </c>
      <c r="D193" s="7" t="s">
        <v>210</v>
      </c>
      <c r="E193" s="7" t="s">
        <v>68</v>
      </c>
      <c r="F193" s="7" t="s">
        <v>403</v>
      </c>
      <c r="G193" s="7" t="e">
        <f t="shared" ca="1" si="0"/>
        <v>#NAME?</v>
      </c>
      <c r="H193" s="46" t="s">
        <v>205</v>
      </c>
      <c r="I193" s="46" t="s">
        <v>58</v>
      </c>
      <c r="J193" s="7" t="str">
        <f t="shared" si="11"/>
        <v>Não</v>
      </c>
      <c r="K193" s="47">
        <v>45418</v>
      </c>
      <c r="L193" s="47"/>
      <c r="M193" s="7" t="s">
        <v>196</v>
      </c>
      <c r="N193" s="48">
        <v>1.2E-2</v>
      </c>
      <c r="O193" s="7" t="s">
        <v>197</v>
      </c>
      <c r="P193" s="49">
        <v>0.1</v>
      </c>
      <c r="Q193" s="50"/>
      <c r="R193" s="50"/>
      <c r="S193" s="7" t="s">
        <v>199</v>
      </c>
      <c r="T193" s="7" t="s">
        <v>841</v>
      </c>
      <c r="U193" s="7" t="s">
        <v>68</v>
      </c>
      <c r="V193" s="46" t="e">
        <f t="shared" ca="1" si="2"/>
        <v>#NAME?</v>
      </c>
      <c r="W193" s="7"/>
      <c r="X193" s="7" t="s">
        <v>27</v>
      </c>
      <c r="Y193" s="51" t="s">
        <v>201</v>
      </c>
      <c r="Z193" s="52"/>
      <c r="AA193" s="53">
        <v>45418</v>
      </c>
      <c r="AB193" s="54">
        <v>49075100014493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>
        <v>237924</v>
      </c>
      <c r="AW193" s="52">
        <v>239680.4</v>
      </c>
      <c r="AX193" s="52">
        <v>242212.8</v>
      </c>
      <c r="AY193" s="52">
        <v>244698.16</v>
      </c>
      <c r="AZ193" s="52">
        <v>246044.24</v>
      </c>
      <c r="BA193" s="52">
        <v>246726.55</v>
      </c>
      <c r="BB193" s="52">
        <v>247782.16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06" t="s">
        <v>842</v>
      </c>
      <c r="C194" s="57" t="s">
        <v>843</v>
      </c>
      <c r="D194" s="7" t="s">
        <v>109</v>
      </c>
      <c r="E194" s="7" t="s">
        <v>68</v>
      </c>
      <c r="F194" s="7" t="s">
        <v>565</v>
      </c>
      <c r="G194" s="7" t="e">
        <f t="shared" ca="1" si="0"/>
        <v>#NAME?</v>
      </c>
      <c r="H194" s="46" t="s">
        <v>195</v>
      </c>
      <c r="I194" s="46" t="s">
        <v>58</v>
      </c>
      <c r="J194" s="7" t="str">
        <f t="shared" si="11"/>
        <v>Não</v>
      </c>
      <c r="K194" s="47">
        <v>45175</v>
      </c>
      <c r="L194" s="47">
        <v>45516</v>
      </c>
      <c r="M194" s="7" t="s">
        <v>57</v>
      </c>
      <c r="N194" s="48">
        <v>8.5000000000000006E-3</v>
      </c>
      <c r="O194" s="7" t="s">
        <v>58</v>
      </c>
      <c r="P194" s="49">
        <v>0</v>
      </c>
      <c r="Q194" s="101"/>
      <c r="R194" s="50" t="s">
        <v>780</v>
      </c>
      <c r="S194" s="7" t="s">
        <v>199</v>
      </c>
      <c r="T194" s="7" t="s">
        <v>844</v>
      </c>
      <c r="U194" s="7" t="s">
        <v>68</v>
      </c>
      <c r="V194" s="46" t="e">
        <f t="shared" ca="1" si="2"/>
        <v>#NAME?</v>
      </c>
      <c r="W194" s="7"/>
      <c r="X194" s="7"/>
      <c r="Y194" s="51" t="s">
        <v>201</v>
      </c>
      <c r="Z194" s="52"/>
      <c r="AA194" s="53">
        <v>45175</v>
      </c>
      <c r="AB194" s="54">
        <v>49075100003432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>
        <v>0</v>
      </c>
      <c r="AN194" s="52">
        <v>834256.32</v>
      </c>
      <c r="AO194" s="52">
        <v>841298.65</v>
      </c>
      <c r="AP194" s="52">
        <v>846883.93</v>
      </c>
      <c r="AQ194" s="52">
        <v>840711.98</v>
      </c>
      <c r="AR194" s="52">
        <v>850636.02</v>
      </c>
      <c r="AS194" s="52">
        <v>836464.59</v>
      </c>
      <c r="AT194" s="52">
        <v>850022.2</v>
      </c>
      <c r="AU194" s="52">
        <v>851195.49</v>
      </c>
      <c r="AV194" s="52">
        <v>861555.1</v>
      </c>
      <c r="AW194" s="52">
        <v>868921.9</v>
      </c>
      <c r="AX194" s="52">
        <v>0</v>
      </c>
      <c r="AY194" s="52">
        <v>0</v>
      </c>
      <c r="AZ194" s="52">
        <v>0</v>
      </c>
      <c r="BA194" s="52">
        <v>0</v>
      </c>
      <c r="BB194" s="52">
        <v>0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845</v>
      </c>
      <c r="C195" s="4" t="s">
        <v>846</v>
      </c>
      <c r="D195" s="7" t="s">
        <v>19</v>
      </c>
      <c r="E195" s="7" t="s">
        <v>68</v>
      </c>
      <c r="F195" s="7" t="s">
        <v>289</v>
      </c>
      <c r="G195" s="7" t="e">
        <f t="shared" ca="1" si="0"/>
        <v>#NAME?</v>
      </c>
      <c r="H195" s="46" t="s">
        <v>205</v>
      </c>
      <c r="I195" s="46" t="s">
        <v>58</v>
      </c>
      <c r="J195" s="7" t="str">
        <f t="shared" si="11"/>
        <v>Não</v>
      </c>
      <c r="K195" s="47">
        <v>45001</v>
      </c>
      <c r="L195" s="7"/>
      <c r="M195" s="7" t="s">
        <v>57</v>
      </c>
      <c r="N195" s="48">
        <v>1.2E-2</v>
      </c>
      <c r="O195" s="7" t="s">
        <v>58</v>
      </c>
      <c r="P195" s="49">
        <v>0</v>
      </c>
      <c r="Q195" s="50"/>
      <c r="R195" s="50"/>
      <c r="S195" s="7" t="s">
        <v>199</v>
      </c>
      <c r="T195" s="7" t="s">
        <v>847</v>
      </c>
      <c r="U195" s="7" t="s">
        <v>68</v>
      </c>
      <c r="V195" s="46" t="e">
        <f t="shared" ca="1" si="2"/>
        <v>#NAME?</v>
      </c>
      <c r="W195" s="7"/>
      <c r="X195" s="7"/>
      <c r="Y195" s="51" t="s">
        <v>201</v>
      </c>
      <c r="Z195" s="52"/>
      <c r="AA195" s="53">
        <v>45001</v>
      </c>
      <c r="AB195" s="54">
        <v>49075100006210</v>
      </c>
      <c r="AC195" s="52"/>
      <c r="AD195" s="52"/>
      <c r="AE195" s="52"/>
      <c r="AF195" s="52">
        <v>0</v>
      </c>
      <c r="AG195" s="52">
        <v>0</v>
      </c>
      <c r="AH195" s="52">
        <v>50312.94</v>
      </c>
      <c r="AI195" s="52">
        <v>274798.86</v>
      </c>
      <c r="AJ195" s="52">
        <v>276929.5</v>
      </c>
      <c r="AK195" s="52">
        <v>278882.46999999997</v>
      </c>
      <c r="AL195" s="52">
        <v>281372.59000000003</v>
      </c>
      <c r="AM195" s="52">
        <v>283651.31</v>
      </c>
      <c r="AN195" s="52">
        <v>285135.3</v>
      </c>
      <c r="AO195" s="52">
        <v>286695.65000000002</v>
      </c>
      <c r="AP195" s="52">
        <v>289667.39</v>
      </c>
      <c r="AQ195" s="52">
        <v>292447.17</v>
      </c>
      <c r="AR195" s="52">
        <v>294428.81</v>
      </c>
      <c r="AS195" s="52">
        <v>295923.09999999998</v>
      </c>
      <c r="AT195" s="52">
        <v>297895.15000000002</v>
      </c>
      <c r="AU195" s="52">
        <v>299481.73</v>
      </c>
      <c r="AV195" s="52">
        <v>300414.7</v>
      </c>
      <c r="AW195" s="52">
        <v>302343.09999999998</v>
      </c>
      <c r="AX195" s="52">
        <v>303436.3</v>
      </c>
      <c r="AY195" s="52">
        <v>307534.14</v>
      </c>
      <c r="AZ195" s="52">
        <v>308759.92</v>
      </c>
      <c r="BA195" s="52">
        <v>311424.73</v>
      </c>
      <c r="BB195" s="52">
        <v>313572.52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848</v>
      </c>
      <c r="C196" s="4" t="s">
        <v>849</v>
      </c>
      <c r="D196" s="7" t="s">
        <v>103</v>
      </c>
      <c r="E196" s="7" t="s">
        <v>77</v>
      </c>
      <c r="F196" s="7" t="s">
        <v>204</v>
      </c>
      <c r="G196" s="7" t="e">
        <f t="shared" ca="1" si="0"/>
        <v>#NAME?</v>
      </c>
      <c r="H196" s="46" t="s">
        <v>205</v>
      </c>
      <c r="I196" s="46" t="s">
        <v>58</v>
      </c>
      <c r="J196" s="7" t="str">
        <f t="shared" si="11"/>
        <v>Não</v>
      </c>
      <c r="K196" s="47">
        <v>45551</v>
      </c>
      <c r="L196" s="7"/>
      <c r="M196" s="7" t="s">
        <v>57</v>
      </c>
      <c r="N196" s="48">
        <v>1.2E-2</v>
      </c>
      <c r="O196" s="7" t="s">
        <v>58</v>
      </c>
      <c r="P196" s="49">
        <v>0</v>
      </c>
      <c r="Q196" s="50"/>
      <c r="R196" s="50"/>
      <c r="S196" s="7" t="s">
        <v>199</v>
      </c>
      <c r="T196" s="7" t="s">
        <v>850</v>
      </c>
      <c r="U196" s="7" t="s">
        <v>73</v>
      </c>
      <c r="V196" s="46" t="e">
        <f t="shared" ca="1" si="2"/>
        <v>#NAME?</v>
      </c>
      <c r="W196" s="7"/>
      <c r="X196" s="7" t="s">
        <v>106</v>
      </c>
      <c r="Y196" s="51"/>
      <c r="Z196" s="52"/>
      <c r="AA196" s="52"/>
      <c r="AB196" s="54">
        <v>49075100015791</v>
      </c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>
        <v>141681.21</v>
      </c>
      <c r="BA196" s="52">
        <v>154746.12</v>
      </c>
      <c r="BB196" s="52">
        <v>316079.7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3" t="s">
        <v>851</v>
      </c>
      <c r="C197" s="4" t="s">
        <v>852</v>
      </c>
      <c r="D197" s="7" t="s">
        <v>19</v>
      </c>
      <c r="E197" s="7" t="s">
        <v>77</v>
      </c>
      <c r="F197" s="7" t="s">
        <v>215</v>
      </c>
      <c r="G197" s="7" t="e">
        <f t="shared" ca="1" si="0"/>
        <v>#NAME?</v>
      </c>
      <c r="H197" s="46" t="s">
        <v>216</v>
      </c>
      <c r="I197" s="46" t="s">
        <v>217</v>
      </c>
      <c r="J197" s="7" t="str">
        <f t="shared" si="11"/>
        <v>Não</v>
      </c>
      <c r="K197" s="47">
        <v>45029</v>
      </c>
      <c r="L197" s="7"/>
      <c r="M197" s="7" t="s">
        <v>57</v>
      </c>
      <c r="N197" s="48">
        <v>0.01</v>
      </c>
      <c r="O197" s="7" t="s">
        <v>58</v>
      </c>
      <c r="P197" s="49">
        <v>0</v>
      </c>
      <c r="Q197" s="50"/>
      <c r="R197" s="50"/>
      <c r="S197" s="7" t="s">
        <v>199</v>
      </c>
      <c r="T197" s="7" t="s">
        <v>853</v>
      </c>
      <c r="U197" s="7" t="s">
        <v>77</v>
      </c>
      <c r="V197" s="46" t="e">
        <f t="shared" ca="1" si="2"/>
        <v>#NAME?</v>
      </c>
      <c r="W197" s="7"/>
      <c r="X197" s="7"/>
      <c r="Y197" s="51" t="s">
        <v>201</v>
      </c>
      <c r="Z197" s="52"/>
      <c r="AA197" s="53">
        <v>45029</v>
      </c>
      <c r="AB197" s="54">
        <v>49075100006733</v>
      </c>
      <c r="AC197" s="52"/>
      <c r="AD197" s="52"/>
      <c r="AE197" s="52"/>
      <c r="AF197" s="52"/>
      <c r="AG197" s="52"/>
      <c r="AH197" s="52">
        <v>0</v>
      </c>
      <c r="AI197" s="52">
        <v>15390.31</v>
      </c>
      <c r="AJ197" s="52">
        <v>15561.04</v>
      </c>
      <c r="AK197" s="52">
        <v>15708.24</v>
      </c>
      <c r="AL197" s="52">
        <v>12752.84</v>
      </c>
      <c r="AM197" s="52">
        <v>12827.29</v>
      </c>
      <c r="AN197" s="52">
        <v>12895.51</v>
      </c>
      <c r="AO197" s="52">
        <v>12973.3</v>
      </c>
      <c r="AP197" s="52">
        <v>13073.88</v>
      </c>
      <c r="AQ197" s="52">
        <v>16404.95</v>
      </c>
      <c r="AR197" s="52">
        <v>13511.52</v>
      </c>
      <c r="AS197" s="52">
        <v>13608.52</v>
      </c>
      <c r="AT197" s="52">
        <v>13716.42</v>
      </c>
      <c r="AU197" s="52">
        <v>13712.25</v>
      </c>
      <c r="AV197" s="52">
        <v>0</v>
      </c>
      <c r="AW197" s="52">
        <v>0.62</v>
      </c>
      <c r="AX197" s="52">
        <v>0.62</v>
      </c>
      <c r="AY197" s="52">
        <v>0.62</v>
      </c>
      <c r="AZ197" s="52">
        <v>0.62</v>
      </c>
      <c r="BA197" s="52">
        <v>0.62</v>
      </c>
      <c r="BB197" s="52">
        <v>0.62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854</v>
      </c>
      <c r="C198" s="4" t="s">
        <v>855</v>
      </c>
      <c r="D198" s="7" t="s">
        <v>109</v>
      </c>
      <c r="E198" s="7" t="s">
        <v>68</v>
      </c>
      <c r="F198" s="7" t="s">
        <v>856</v>
      </c>
      <c r="G198" s="7" t="e">
        <f t="shared" ca="1" si="0"/>
        <v>#NAME?</v>
      </c>
      <c r="H198" s="46" t="s">
        <v>216</v>
      </c>
      <c r="I198" s="46" t="s">
        <v>217</v>
      </c>
      <c r="J198" s="7" t="str">
        <f t="shared" si="11"/>
        <v>Não</v>
      </c>
      <c r="K198" s="47">
        <v>44935</v>
      </c>
      <c r="L198" s="7"/>
      <c r="M198" s="7" t="s">
        <v>57</v>
      </c>
      <c r="N198" s="48">
        <v>0.01</v>
      </c>
      <c r="O198" s="7" t="s">
        <v>58</v>
      </c>
      <c r="P198" s="49">
        <v>0</v>
      </c>
      <c r="Q198" s="50"/>
      <c r="R198" s="50"/>
      <c r="S198" s="7" t="s">
        <v>199</v>
      </c>
      <c r="T198" s="7" t="s">
        <v>857</v>
      </c>
      <c r="U198" s="7" t="s">
        <v>68</v>
      </c>
      <c r="V198" s="46" t="e">
        <f t="shared" ca="1" si="2"/>
        <v>#NAME?</v>
      </c>
      <c r="W198" s="7"/>
      <c r="X198" s="7"/>
      <c r="Y198" s="51" t="s">
        <v>312</v>
      </c>
      <c r="Z198" s="52"/>
      <c r="AA198" s="53">
        <v>44935</v>
      </c>
      <c r="AB198" s="54">
        <v>49075100005605</v>
      </c>
      <c r="AC198" s="52"/>
      <c r="AD198" s="52"/>
      <c r="AE198" s="52">
        <v>381298.58</v>
      </c>
      <c r="AF198" s="52">
        <v>265464.98</v>
      </c>
      <c r="AG198" s="52">
        <v>267762.34999999998</v>
      </c>
      <c r="AH198" s="52">
        <v>255619.92</v>
      </c>
      <c r="AI198" s="52">
        <v>257567.67</v>
      </c>
      <c r="AJ198" s="52">
        <v>260425.27</v>
      </c>
      <c r="AK198" s="52">
        <v>263021.44</v>
      </c>
      <c r="AL198" s="52">
        <v>265529.31</v>
      </c>
      <c r="AM198" s="52">
        <v>268251.05</v>
      </c>
      <c r="AN198" s="52">
        <v>270578.92</v>
      </c>
      <c r="AO198" s="52">
        <v>273195.75</v>
      </c>
      <c r="AP198" s="52">
        <v>275485.49</v>
      </c>
      <c r="AQ198" s="52">
        <v>277899.52000000002</v>
      </c>
      <c r="AR198" s="52">
        <v>94278.48</v>
      </c>
      <c r="AS198" s="52">
        <v>95103.42</v>
      </c>
      <c r="AT198" s="52">
        <v>96166.27</v>
      </c>
      <c r="AU198" s="52">
        <v>96200.17</v>
      </c>
      <c r="AV198" s="52">
        <v>85914.29</v>
      </c>
      <c r="AW198" s="52">
        <v>86332.19</v>
      </c>
      <c r="AX198" s="52">
        <v>0</v>
      </c>
      <c r="AY198" s="52">
        <v>0.21</v>
      </c>
      <c r="AZ198" s="52">
        <v>0.21</v>
      </c>
      <c r="BA198" s="52">
        <v>0.21</v>
      </c>
      <c r="BB198" s="52">
        <v>0.21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858</v>
      </c>
      <c r="C199" s="4" t="s">
        <v>859</v>
      </c>
      <c r="D199" s="7" t="s">
        <v>109</v>
      </c>
      <c r="E199" s="7" t="s">
        <v>68</v>
      </c>
      <c r="F199" s="7" t="s">
        <v>858</v>
      </c>
      <c r="G199" s="7" t="e">
        <f t="shared" ca="1" si="0"/>
        <v>#NAME?</v>
      </c>
      <c r="H199" s="46" t="s">
        <v>216</v>
      </c>
      <c r="I199" s="46" t="s">
        <v>217</v>
      </c>
      <c r="J199" s="7" t="str">
        <f t="shared" si="11"/>
        <v>Não</v>
      </c>
      <c r="K199" s="47">
        <v>45000</v>
      </c>
      <c r="L199" s="7"/>
      <c r="M199" s="7" t="s">
        <v>412</v>
      </c>
      <c r="N199" s="48">
        <v>0.02</v>
      </c>
      <c r="O199" s="7" t="s">
        <v>197</v>
      </c>
      <c r="P199" s="49">
        <v>0.2</v>
      </c>
      <c r="Q199" s="50"/>
      <c r="R199" s="50"/>
      <c r="S199" s="7" t="s">
        <v>199</v>
      </c>
      <c r="T199" s="7" t="s">
        <v>860</v>
      </c>
      <c r="U199" s="7" t="s">
        <v>68</v>
      </c>
      <c r="V199" s="46" t="e">
        <f t="shared" ca="1" si="2"/>
        <v>#NAME?</v>
      </c>
      <c r="W199" s="7"/>
      <c r="X199" s="7"/>
      <c r="Y199" s="51" t="s">
        <v>201</v>
      </c>
      <c r="Z199" s="52"/>
      <c r="AA199" s="53">
        <v>45000</v>
      </c>
      <c r="AB199" s="54">
        <v>49075100004455</v>
      </c>
      <c r="AC199" s="52"/>
      <c r="AD199" s="52"/>
      <c r="AE199" s="52"/>
      <c r="AF199" s="52">
        <v>0</v>
      </c>
      <c r="AG199" s="52">
        <v>0</v>
      </c>
      <c r="AH199" s="52">
        <v>17955.96</v>
      </c>
      <c r="AI199" s="52">
        <v>18549.919999999998</v>
      </c>
      <c r="AJ199" s="52">
        <v>1010.11</v>
      </c>
      <c r="AK199" s="52">
        <v>1019.44</v>
      </c>
      <c r="AL199" s="52">
        <v>1029.0999999999999</v>
      </c>
      <c r="AM199" s="52">
        <v>1041.1199999999999</v>
      </c>
      <c r="AN199" s="52">
        <v>1051.55</v>
      </c>
      <c r="AO199" s="52">
        <v>1062.82</v>
      </c>
      <c r="AP199" s="52">
        <v>1072.3</v>
      </c>
      <c r="AQ199" s="52">
        <v>1082.1500000000001</v>
      </c>
      <c r="AR199" s="52">
        <v>1092.8800000000001</v>
      </c>
      <c r="AS199" s="52">
        <v>1104.97</v>
      </c>
      <c r="AT199" s="52">
        <v>1119.31</v>
      </c>
      <c r="AU199" s="52">
        <v>1111.57</v>
      </c>
      <c r="AV199" s="52">
        <v>1106.6500000000001</v>
      </c>
      <c r="AW199" s="52">
        <v>1113.67</v>
      </c>
      <c r="AX199" s="52">
        <v>1120.93</v>
      </c>
      <c r="AY199" s="52">
        <v>1134.95</v>
      </c>
      <c r="AZ199" s="52">
        <v>1136.69</v>
      </c>
      <c r="BA199" s="52">
        <v>1136.08</v>
      </c>
      <c r="BB199" s="52">
        <v>1140.46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861</v>
      </c>
      <c r="C200" s="4" t="s">
        <v>862</v>
      </c>
      <c r="D200" s="7" t="s">
        <v>19</v>
      </c>
      <c r="E200" s="7" t="s">
        <v>68</v>
      </c>
      <c r="F200" s="7" t="s">
        <v>438</v>
      </c>
      <c r="G200" s="7" t="e">
        <f t="shared" ca="1" si="0"/>
        <v>#NAME?</v>
      </c>
      <c r="H200" s="46" t="s">
        <v>216</v>
      </c>
      <c r="I200" s="46" t="s">
        <v>266</v>
      </c>
      <c r="J200" s="7" t="str">
        <f t="shared" si="11"/>
        <v>Não</v>
      </c>
      <c r="K200" s="47">
        <v>44921</v>
      </c>
      <c r="L200" s="7"/>
      <c r="M200" s="7" t="s">
        <v>256</v>
      </c>
      <c r="N200" s="48">
        <v>1.4999999999999999E-2</v>
      </c>
      <c r="O200" s="7" t="s">
        <v>197</v>
      </c>
      <c r="P200" s="49">
        <v>0.1</v>
      </c>
      <c r="Q200" s="50"/>
      <c r="R200" s="50"/>
      <c r="S200" s="7" t="s">
        <v>199</v>
      </c>
      <c r="T200" s="7" t="s">
        <v>863</v>
      </c>
      <c r="U200" s="7" t="s">
        <v>68</v>
      </c>
      <c r="V200" s="46" t="e">
        <f t="shared" ca="1" si="2"/>
        <v>#NAME?</v>
      </c>
      <c r="W200" s="7"/>
      <c r="X200" s="7"/>
      <c r="Y200" s="51" t="s">
        <v>312</v>
      </c>
      <c r="Z200" s="52"/>
      <c r="AA200" s="53">
        <v>44921</v>
      </c>
      <c r="AB200" s="54">
        <v>49075100005613</v>
      </c>
      <c r="AC200" s="52"/>
      <c r="AD200" s="52"/>
      <c r="AE200" s="52">
        <v>120188.38</v>
      </c>
      <c r="AF200" s="52">
        <v>212304.81</v>
      </c>
      <c r="AG200" s="52">
        <v>214097.75</v>
      </c>
      <c r="AH200" s="52">
        <v>215903.39</v>
      </c>
      <c r="AI200" s="52">
        <v>237121.83</v>
      </c>
      <c r="AJ200" s="52">
        <v>241167.17</v>
      </c>
      <c r="AK200" s="52">
        <v>265869.69</v>
      </c>
      <c r="AL200" s="52">
        <v>269316.46999999997</v>
      </c>
      <c r="AM200" s="52">
        <v>268103.17</v>
      </c>
      <c r="AN200" s="52">
        <v>156243.89000000001</v>
      </c>
      <c r="AO200" s="52">
        <v>153223.70000000001</v>
      </c>
      <c r="AP200" s="52">
        <v>166687.26</v>
      </c>
      <c r="AQ200" s="52">
        <v>173716.99</v>
      </c>
      <c r="AR200" s="52">
        <v>168275.08</v>
      </c>
      <c r="AS200" s="52">
        <v>169818.22</v>
      </c>
      <c r="AT200" s="52">
        <v>171477.4</v>
      </c>
      <c r="AU200" s="52">
        <v>170570.62</v>
      </c>
      <c r="AV200" s="52">
        <v>169722.4</v>
      </c>
      <c r="AW200" s="52">
        <v>170733.8</v>
      </c>
      <c r="AX200" s="52">
        <v>173044.4</v>
      </c>
      <c r="AY200" s="52">
        <v>174998.49</v>
      </c>
      <c r="AZ200" s="52">
        <v>174816.71</v>
      </c>
      <c r="BA200" s="52">
        <v>173365.3</v>
      </c>
      <c r="BB200" s="52">
        <v>0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864</v>
      </c>
      <c r="C201" s="4" t="s">
        <v>865</v>
      </c>
      <c r="D201" s="7" t="s">
        <v>19</v>
      </c>
      <c r="E201" s="7" t="s">
        <v>68</v>
      </c>
      <c r="F201" s="7" t="s">
        <v>255</v>
      </c>
      <c r="G201" s="7" t="e">
        <f t="shared" ca="1" si="0"/>
        <v>#NAME?</v>
      </c>
      <c r="H201" s="46" t="s">
        <v>216</v>
      </c>
      <c r="I201" s="46" t="s">
        <v>217</v>
      </c>
      <c r="J201" s="7" t="str">
        <f t="shared" si="11"/>
        <v>Não</v>
      </c>
      <c r="K201" s="47">
        <v>45061</v>
      </c>
      <c r="L201" s="7"/>
      <c r="M201" s="7" t="s">
        <v>57</v>
      </c>
      <c r="N201" s="48">
        <v>1.2E-2</v>
      </c>
      <c r="O201" s="7" t="s">
        <v>58</v>
      </c>
      <c r="P201" s="49">
        <v>0</v>
      </c>
      <c r="Q201" s="50"/>
      <c r="R201" s="50" t="s">
        <v>866</v>
      </c>
      <c r="S201" s="7" t="s">
        <v>199</v>
      </c>
      <c r="T201" s="7" t="s">
        <v>867</v>
      </c>
      <c r="U201" s="7" t="s">
        <v>68</v>
      </c>
      <c r="V201" s="46" t="e">
        <f t="shared" ca="1" si="2"/>
        <v>#NAME?</v>
      </c>
      <c r="W201" s="7"/>
      <c r="X201" s="7"/>
      <c r="Y201" s="51" t="s">
        <v>201</v>
      </c>
      <c r="Z201" s="52"/>
      <c r="AA201" s="53">
        <v>45061</v>
      </c>
      <c r="AB201" s="54">
        <v>49075100003254</v>
      </c>
      <c r="AC201" s="52"/>
      <c r="AD201" s="52"/>
      <c r="AE201" s="52"/>
      <c r="AF201" s="52"/>
      <c r="AG201" s="52"/>
      <c r="AH201" s="52"/>
      <c r="AI201" s="52">
        <v>0</v>
      </c>
      <c r="AJ201" s="52">
        <v>274818.05</v>
      </c>
      <c r="AK201" s="52">
        <v>277673.23</v>
      </c>
      <c r="AL201" s="52">
        <v>279989.84999999998</v>
      </c>
      <c r="AM201" s="52">
        <v>282280.53000000003</v>
      </c>
      <c r="AN201" s="52">
        <v>283963.38</v>
      </c>
      <c r="AO201" s="52">
        <v>285881.02</v>
      </c>
      <c r="AP201" s="52">
        <v>286365.27</v>
      </c>
      <c r="AQ201" s="52">
        <v>288801.62</v>
      </c>
      <c r="AR201" s="52">
        <v>291247.23</v>
      </c>
      <c r="AS201" s="52">
        <v>293121.53999999998</v>
      </c>
      <c r="AT201" s="52">
        <v>294500.57</v>
      </c>
      <c r="AU201" s="52">
        <v>296062.37</v>
      </c>
      <c r="AV201" s="52">
        <v>287928.3</v>
      </c>
      <c r="AW201" s="52">
        <v>114030.8</v>
      </c>
      <c r="AX201" s="52">
        <v>115059.5</v>
      </c>
      <c r="AY201" s="52">
        <v>115937.52</v>
      </c>
      <c r="AZ201" s="52">
        <v>0</v>
      </c>
      <c r="BA201" s="52">
        <v>0</v>
      </c>
      <c r="BB201" s="52">
        <v>0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868</v>
      </c>
      <c r="C202" s="4" t="s">
        <v>869</v>
      </c>
      <c r="D202" s="7" t="s">
        <v>103</v>
      </c>
      <c r="E202" s="7" t="s">
        <v>77</v>
      </c>
      <c r="F202" s="7" t="s">
        <v>204</v>
      </c>
      <c r="G202" s="7" t="e">
        <f t="shared" ca="1" si="0"/>
        <v>#NAME?</v>
      </c>
      <c r="H202" s="46" t="s">
        <v>221</v>
      </c>
      <c r="I202" s="46" t="s">
        <v>58</v>
      </c>
      <c r="J202" s="7" t="str">
        <f t="shared" si="11"/>
        <v>Não</v>
      </c>
      <c r="K202" s="47">
        <v>45646</v>
      </c>
      <c r="L202" s="7"/>
      <c r="M202" s="7" t="s">
        <v>57</v>
      </c>
      <c r="N202" s="48">
        <v>1.2E-2</v>
      </c>
      <c r="O202" s="7" t="s">
        <v>58</v>
      </c>
      <c r="P202" s="49">
        <v>0</v>
      </c>
      <c r="Q202" s="50"/>
      <c r="R202" s="50"/>
      <c r="S202" s="7" t="s">
        <v>199</v>
      </c>
      <c r="T202" s="7" t="s">
        <v>870</v>
      </c>
      <c r="U202" s="7" t="s">
        <v>77</v>
      </c>
      <c r="V202" s="46" t="e">
        <f t="shared" ca="1" si="2"/>
        <v>#NAME?</v>
      </c>
      <c r="W202" s="7"/>
      <c r="X202" s="7" t="s">
        <v>106</v>
      </c>
      <c r="Y202" s="51"/>
      <c r="Z202" s="52"/>
      <c r="AA202" s="53"/>
      <c r="AB202" s="54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871</v>
      </c>
      <c r="C203" s="4" t="s">
        <v>872</v>
      </c>
      <c r="D203" s="7" t="s">
        <v>109</v>
      </c>
      <c r="E203" s="7" t="s">
        <v>68</v>
      </c>
      <c r="F203" s="7" t="s">
        <v>873</v>
      </c>
      <c r="G203" s="7" t="e">
        <f t="shared" ca="1" si="0"/>
        <v>#NAME?</v>
      </c>
      <c r="H203" s="46" t="s">
        <v>205</v>
      </c>
      <c r="I203" s="46" t="s">
        <v>58</v>
      </c>
      <c r="J203" s="7" t="str">
        <f t="shared" si="11"/>
        <v>Não</v>
      </c>
      <c r="K203" s="47">
        <v>45006</v>
      </c>
      <c r="L203" s="7"/>
      <c r="M203" s="7" t="s">
        <v>57</v>
      </c>
      <c r="N203" s="48">
        <v>7.0000000000000001E-3</v>
      </c>
      <c r="O203" s="7" t="s">
        <v>58</v>
      </c>
      <c r="P203" s="49">
        <v>0</v>
      </c>
      <c r="Q203" s="50"/>
      <c r="R203" s="50"/>
      <c r="S203" s="7" t="s">
        <v>199</v>
      </c>
      <c r="T203" s="7" t="s">
        <v>874</v>
      </c>
      <c r="U203" s="7" t="s">
        <v>68</v>
      </c>
      <c r="V203" s="46" t="e">
        <f t="shared" ca="1" si="2"/>
        <v>#NAME?</v>
      </c>
      <c r="W203" s="7"/>
      <c r="X203" s="7"/>
      <c r="Y203" s="51" t="s">
        <v>201</v>
      </c>
      <c r="Z203" s="52"/>
      <c r="AA203" s="53">
        <v>45006</v>
      </c>
      <c r="AB203" s="54">
        <v>49075100008256</v>
      </c>
      <c r="AC203" s="52"/>
      <c r="AD203" s="52"/>
      <c r="AE203" s="52"/>
      <c r="AF203" s="52">
        <v>0</v>
      </c>
      <c r="AG203" s="52">
        <v>0</v>
      </c>
      <c r="AH203" s="52">
        <v>745648.09</v>
      </c>
      <c r="AI203" s="52">
        <v>749900.83</v>
      </c>
      <c r="AJ203" s="52">
        <v>756752.38</v>
      </c>
      <c r="AK203" s="52">
        <v>772289.75</v>
      </c>
      <c r="AL203" s="52">
        <v>788470.5</v>
      </c>
      <c r="AM203" s="52">
        <v>788285.49</v>
      </c>
      <c r="AN203" s="52">
        <v>791403.78</v>
      </c>
      <c r="AO203" s="52">
        <v>794481.47</v>
      </c>
      <c r="AP203" s="52">
        <v>802400.49</v>
      </c>
      <c r="AQ203" s="52">
        <v>810142.87</v>
      </c>
      <c r="AR203" s="52">
        <v>811716.97</v>
      </c>
      <c r="AS203" s="52">
        <v>815236.74</v>
      </c>
      <c r="AT203" s="52">
        <v>818622.85</v>
      </c>
      <c r="AU203" s="52">
        <v>821463.2</v>
      </c>
      <c r="AV203" s="52">
        <v>826979.6</v>
      </c>
      <c r="AW203" s="52">
        <v>832263.8</v>
      </c>
      <c r="AX203" s="52">
        <v>838425.2</v>
      </c>
      <c r="AY203" s="52">
        <v>845967.33</v>
      </c>
      <c r="AZ203" s="52">
        <v>850514.41</v>
      </c>
      <c r="BA203" s="52">
        <v>858562.13</v>
      </c>
      <c r="BB203" s="52">
        <v>841192.99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871</v>
      </c>
      <c r="C204" s="4" t="s">
        <v>875</v>
      </c>
      <c r="D204" s="7" t="s">
        <v>109</v>
      </c>
      <c r="E204" s="7" t="s">
        <v>68</v>
      </c>
      <c r="F204" s="7" t="s">
        <v>873</v>
      </c>
      <c r="G204" s="7" t="e">
        <f t="shared" ca="1" si="0"/>
        <v>#NAME?</v>
      </c>
      <c r="H204" s="46" t="s">
        <v>205</v>
      </c>
      <c r="I204" s="46" t="s">
        <v>58</v>
      </c>
      <c r="J204" s="7" t="str">
        <f t="shared" si="11"/>
        <v>Não</v>
      </c>
      <c r="K204" s="47">
        <v>44910</v>
      </c>
      <c r="L204" s="7"/>
      <c r="M204" s="7" t="s">
        <v>57</v>
      </c>
      <c r="N204" s="48">
        <v>7.0000000000000001E-3</v>
      </c>
      <c r="O204" s="7" t="s">
        <v>58</v>
      </c>
      <c r="P204" s="49">
        <v>0</v>
      </c>
      <c r="Q204" s="50"/>
      <c r="R204" s="107" t="s">
        <v>876</v>
      </c>
      <c r="S204" s="7" t="s">
        <v>199</v>
      </c>
      <c r="T204" s="7" t="s">
        <v>874</v>
      </c>
      <c r="U204" s="7" t="s">
        <v>68</v>
      </c>
      <c r="V204" s="46" t="e">
        <f t="shared" ca="1" si="2"/>
        <v>#NAME?</v>
      </c>
      <c r="W204" s="7"/>
      <c r="X204" s="7"/>
      <c r="Y204" s="51" t="s">
        <v>201</v>
      </c>
      <c r="Z204" s="52"/>
      <c r="AA204" s="53">
        <v>44910</v>
      </c>
      <c r="AB204" s="54">
        <v>49075100012271</v>
      </c>
      <c r="AC204" s="52"/>
      <c r="AD204" s="52"/>
      <c r="AE204" s="52">
        <v>3002969.87</v>
      </c>
      <c r="AF204" s="52">
        <v>3002364.42</v>
      </c>
      <c r="AG204" s="52">
        <v>2994048.19</v>
      </c>
      <c r="AH204" s="52">
        <v>3037619.94</v>
      </c>
      <c r="AI204" s="52">
        <v>3055373.84</v>
      </c>
      <c r="AJ204" s="52">
        <v>3188978.01</v>
      </c>
      <c r="AK204" s="52">
        <v>3221516.64</v>
      </c>
      <c r="AL204" s="52">
        <v>3255128.52</v>
      </c>
      <c r="AM204" s="52">
        <v>3293994.07</v>
      </c>
      <c r="AN204" s="52">
        <v>3329507.61</v>
      </c>
      <c r="AO204" s="52">
        <v>3358659.09</v>
      </c>
      <c r="AP204" s="52">
        <v>3393453.45</v>
      </c>
      <c r="AQ204" s="52">
        <v>3619844.51</v>
      </c>
      <c r="AR204" s="52">
        <v>3753742.36</v>
      </c>
      <c r="AS204" s="52">
        <v>3791308.5</v>
      </c>
      <c r="AT204" s="52">
        <v>3839579</v>
      </c>
      <c r="AU204" s="52">
        <v>3988290.83</v>
      </c>
      <c r="AV204" s="52">
        <v>3584126</v>
      </c>
      <c r="AW204" s="52">
        <v>3610119</v>
      </c>
      <c r="AX204" s="52">
        <v>3768558</v>
      </c>
      <c r="AY204" s="52">
        <v>3804509.26</v>
      </c>
      <c r="AZ204" s="52">
        <v>3842017.05</v>
      </c>
      <c r="BA204" s="52">
        <v>3885548.35</v>
      </c>
      <c r="BB204" s="52">
        <v>3761965.6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877</v>
      </c>
      <c r="C205" s="4" t="s">
        <v>878</v>
      </c>
      <c r="D205" s="7" t="s">
        <v>19</v>
      </c>
      <c r="E205" s="7" t="s">
        <v>68</v>
      </c>
      <c r="F205" s="7" t="s">
        <v>879</v>
      </c>
      <c r="G205" s="7" t="e">
        <f t="shared" ca="1" si="0"/>
        <v>#NAME?</v>
      </c>
      <c r="H205" s="46" t="s">
        <v>205</v>
      </c>
      <c r="I205" s="46" t="s">
        <v>58</v>
      </c>
      <c r="J205" s="7" t="str">
        <f t="shared" si="11"/>
        <v>Não</v>
      </c>
      <c r="K205" s="47">
        <v>45278</v>
      </c>
      <c r="L205" s="7"/>
      <c r="M205" s="7" t="s">
        <v>57</v>
      </c>
      <c r="N205" s="10">
        <v>0.01</v>
      </c>
      <c r="O205" s="6" t="s">
        <v>58</v>
      </c>
      <c r="P205" s="11">
        <v>0</v>
      </c>
      <c r="Q205" s="50"/>
      <c r="R205" s="107"/>
      <c r="S205" s="7" t="s">
        <v>199</v>
      </c>
      <c r="T205" s="7" t="s">
        <v>880</v>
      </c>
      <c r="U205" s="7" t="s">
        <v>881</v>
      </c>
      <c r="V205" s="46" t="e">
        <f t="shared" ca="1" si="2"/>
        <v>#NAME?</v>
      </c>
      <c r="W205" s="7"/>
      <c r="X205" s="7"/>
      <c r="Y205" s="51" t="s">
        <v>201</v>
      </c>
      <c r="Z205" s="52"/>
      <c r="AA205" s="53">
        <v>45278</v>
      </c>
      <c r="AB205" s="54">
        <v>49075100012954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>
        <v>63831.77</v>
      </c>
      <c r="AR205" s="52">
        <v>56173.7</v>
      </c>
      <c r="AS205" s="52">
        <v>44145.23</v>
      </c>
      <c r="AT205" s="52">
        <v>44497.8</v>
      </c>
      <c r="AU205" s="52">
        <v>41989.04</v>
      </c>
      <c r="AV205" s="52">
        <v>42254.65</v>
      </c>
      <c r="AW205" s="52">
        <v>40983.300000000003</v>
      </c>
      <c r="AX205" s="52">
        <v>41246.46</v>
      </c>
      <c r="AY205" s="52">
        <v>41011.25</v>
      </c>
      <c r="AZ205" s="52">
        <v>40033.360000000001</v>
      </c>
      <c r="BA205" s="52">
        <v>34963.300000000003</v>
      </c>
      <c r="BB205" s="52">
        <v>35153.839999999997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15" t="s">
        <v>882</v>
      </c>
      <c r="C206" s="4" t="s">
        <v>883</v>
      </c>
      <c r="D206" s="7" t="s">
        <v>19</v>
      </c>
      <c r="E206" s="7" t="s">
        <v>68</v>
      </c>
      <c r="F206" s="7" t="s">
        <v>289</v>
      </c>
      <c r="G206" s="7" t="e">
        <f t="shared" ca="1" si="0"/>
        <v>#NAME?</v>
      </c>
      <c r="H206" s="46" t="s">
        <v>216</v>
      </c>
      <c r="I206" s="46" t="s">
        <v>217</v>
      </c>
      <c r="J206" s="7" t="str">
        <f t="shared" si="11"/>
        <v>Não</v>
      </c>
      <c r="K206" s="47">
        <v>44888</v>
      </c>
      <c r="L206" s="7"/>
      <c r="M206" s="7" t="s">
        <v>57</v>
      </c>
      <c r="N206" s="48">
        <v>0.01</v>
      </c>
      <c r="O206" s="7" t="s">
        <v>58</v>
      </c>
      <c r="P206" s="49">
        <v>0</v>
      </c>
      <c r="Q206" s="50"/>
      <c r="R206" s="50"/>
      <c r="S206" s="7" t="s">
        <v>199</v>
      </c>
      <c r="T206" s="7" t="s">
        <v>884</v>
      </c>
      <c r="U206" s="7" t="s">
        <v>68</v>
      </c>
      <c r="V206" s="46" t="e">
        <f t="shared" ca="1" si="2"/>
        <v>#NAME?</v>
      </c>
      <c r="W206" s="7"/>
      <c r="X206" s="7"/>
      <c r="Y206" s="51" t="s">
        <v>312</v>
      </c>
      <c r="Z206" s="52"/>
      <c r="AA206" s="53">
        <v>44888</v>
      </c>
      <c r="AB206" s="54">
        <v>49075100011311</v>
      </c>
      <c r="AC206" s="52"/>
      <c r="AD206" s="52"/>
      <c r="AE206" s="52">
        <v>152964.17000000001</v>
      </c>
      <c r="AF206" s="52">
        <v>0</v>
      </c>
      <c r="AG206" s="52">
        <v>0</v>
      </c>
      <c r="AH206" s="52">
        <v>0</v>
      </c>
      <c r="AI206" s="52">
        <v>0</v>
      </c>
      <c r="AJ206" s="52">
        <v>0</v>
      </c>
      <c r="AK206" s="52">
        <v>0</v>
      </c>
      <c r="AL206" s="52">
        <v>0</v>
      </c>
      <c r="AM206" s="52">
        <v>0</v>
      </c>
      <c r="AN206" s="52">
        <v>0</v>
      </c>
      <c r="AO206" s="52">
        <v>0</v>
      </c>
      <c r="AP206" s="52">
        <v>0</v>
      </c>
      <c r="AQ206" s="52">
        <v>0</v>
      </c>
      <c r="AR206" s="52">
        <v>0</v>
      </c>
      <c r="AS206" s="52">
        <v>0</v>
      </c>
      <c r="AT206" s="52">
        <v>0</v>
      </c>
      <c r="AU206" s="52">
        <v>0</v>
      </c>
      <c r="AV206" s="52">
        <v>0</v>
      </c>
      <c r="AW206" s="52">
        <v>0</v>
      </c>
      <c r="AX206" s="52">
        <v>0</v>
      </c>
      <c r="AY206" s="52">
        <v>0</v>
      </c>
      <c r="AZ206" s="52">
        <v>0</v>
      </c>
      <c r="BA206" s="52">
        <v>0</v>
      </c>
      <c r="BB206" s="52">
        <v>0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15" t="s">
        <v>885</v>
      </c>
      <c r="C207" s="4" t="s">
        <v>886</v>
      </c>
      <c r="D207" s="7" t="s">
        <v>19</v>
      </c>
      <c r="E207" s="7" t="s">
        <v>68</v>
      </c>
      <c r="F207" s="7" t="s">
        <v>289</v>
      </c>
      <c r="G207" s="7" t="e">
        <f t="shared" ca="1" si="0"/>
        <v>#NAME?</v>
      </c>
      <c r="H207" s="46" t="s">
        <v>216</v>
      </c>
      <c r="I207" s="46" t="s">
        <v>217</v>
      </c>
      <c r="J207" s="7" t="str">
        <f t="shared" si="11"/>
        <v>Não</v>
      </c>
      <c r="K207" s="47">
        <v>44928</v>
      </c>
      <c r="L207" s="7"/>
      <c r="M207" s="7" t="s">
        <v>57</v>
      </c>
      <c r="N207" s="48">
        <v>0.01</v>
      </c>
      <c r="O207" s="7" t="s">
        <v>58</v>
      </c>
      <c r="P207" s="49">
        <v>0</v>
      </c>
      <c r="Q207" s="50"/>
      <c r="R207" s="50"/>
      <c r="S207" s="7" t="s">
        <v>199</v>
      </c>
      <c r="T207" s="7" t="s">
        <v>884</v>
      </c>
      <c r="U207" s="7" t="s">
        <v>68</v>
      </c>
      <c r="V207" s="46" t="e">
        <f t="shared" ca="1" si="2"/>
        <v>#NAME?</v>
      </c>
      <c r="W207" s="7"/>
      <c r="X207" s="7"/>
      <c r="Y207" s="51" t="s">
        <v>312</v>
      </c>
      <c r="Z207" s="52"/>
      <c r="AA207" s="53">
        <v>44928</v>
      </c>
      <c r="AB207" s="54">
        <v>49075100005631</v>
      </c>
      <c r="AC207" s="52"/>
      <c r="AD207" s="52"/>
      <c r="AE207" s="52">
        <v>101311.76</v>
      </c>
      <c r="AF207" s="52">
        <v>247661.67</v>
      </c>
      <c r="AG207" s="52">
        <v>249563.53</v>
      </c>
      <c r="AH207" s="52">
        <v>242169.05</v>
      </c>
      <c r="AI207" s="52">
        <v>243989.82</v>
      </c>
      <c r="AJ207" s="52">
        <v>134113.35</v>
      </c>
      <c r="AK207" s="52">
        <v>135314.45000000001</v>
      </c>
      <c r="AL207" s="52">
        <v>154121.1</v>
      </c>
      <c r="AM207" s="52">
        <v>114705.22</v>
      </c>
      <c r="AN207" s="52">
        <v>115669.04</v>
      </c>
      <c r="AO207" s="52">
        <v>116779.86</v>
      </c>
      <c r="AP207" s="52">
        <v>117032.81</v>
      </c>
      <c r="AQ207" s="52">
        <v>117996.13</v>
      </c>
      <c r="AR207" s="52">
        <v>119101.48</v>
      </c>
      <c r="AS207" s="52">
        <v>270.23</v>
      </c>
      <c r="AT207" s="52">
        <v>209.26</v>
      </c>
      <c r="AU207" s="52">
        <v>210.76</v>
      </c>
      <c r="AV207" s="52">
        <v>210.87</v>
      </c>
      <c r="AW207" s="52">
        <v>212.98</v>
      </c>
      <c r="AX207" s="52">
        <v>214.54</v>
      </c>
      <c r="AY207" s="52">
        <v>216.07</v>
      </c>
      <c r="AZ207" s="52">
        <v>217.54</v>
      </c>
      <c r="BA207" s="52">
        <v>219.2</v>
      </c>
      <c r="BB207" s="52">
        <v>219.28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5" t="s">
        <v>887</v>
      </c>
      <c r="C208" s="4" t="s">
        <v>888</v>
      </c>
      <c r="D208" s="7" t="s">
        <v>19</v>
      </c>
      <c r="E208" s="7" t="s">
        <v>20</v>
      </c>
      <c r="F208" s="7" t="s">
        <v>270</v>
      </c>
      <c r="G208" s="7" t="e">
        <f t="shared" ca="1" si="0"/>
        <v>#NAME?</v>
      </c>
      <c r="H208" s="46" t="s">
        <v>205</v>
      </c>
      <c r="I208" s="46" t="s">
        <v>58</v>
      </c>
      <c r="J208" s="7" t="str">
        <f t="shared" si="11"/>
        <v>Não</v>
      </c>
      <c r="K208" s="47">
        <v>44973</v>
      </c>
      <c r="L208" s="7"/>
      <c r="M208" s="7" t="s">
        <v>57</v>
      </c>
      <c r="N208" s="48">
        <v>1.2E-2</v>
      </c>
      <c r="O208" s="7" t="s">
        <v>58</v>
      </c>
      <c r="P208" s="49">
        <v>0</v>
      </c>
      <c r="Q208" s="50"/>
      <c r="R208" s="50"/>
      <c r="S208" s="7" t="s">
        <v>199</v>
      </c>
      <c r="T208" s="7" t="s">
        <v>889</v>
      </c>
      <c r="U208" s="7" t="s">
        <v>273</v>
      </c>
      <c r="V208" s="46" t="e">
        <f t="shared" ca="1" si="2"/>
        <v>#NAME?</v>
      </c>
      <c r="W208" s="7"/>
      <c r="X208" s="7"/>
      <c r="Y208" s="51" t="s">
        <v>201</v>
      </c>
      <c r="Z208" s="52"/>
      <c r="AA208" s="53">
        <v>44973</v>
      </c>
      <c r="AB208" s="54">
        <v>49075100005648</v>
      </c>
      <c r="AC208" s="52"/>
      <c r="AD208" s="52"/>
      <c r="AE208" s="52"/>
      <c r="AF208" s="52"/>
      <c r="AG208" s="52">
        <v>34505.57</v>
      </c>
      <c r="AH208" s="52">
        <v>36392.239999999998</v>
      </c>
      <c r="AI208" s="52">
        <v>38036.68</v>
      </c>
      <c r="AJ208" s="52">
        <v>39676.93</v>
      </c>
      <c r="AK208" s="52">
        <v>41444.93</v>
      </c>
      <c r="AL208" s="52">
        <v>43329.27</v>
      </c>
      <c r="AM208" s="52">
        <v>45255.67</v>
      </c>
      <c r="AN208" s="52">
        <v>47114.01</v>
      </c>
      <c r="AO208" s="52">
        <v>49049.48</v>
      </c>
      <c r="AP208" s="52">
        <v>50795</v>
      </c>
      <c r="AQ208" s="52">
        <v>52451.76</v>
      </c>
      <c r="AR208" s="52">
        <v>54435.03</v>
      </c>
      <c r="AS208" s="52">
        <v>56356.83</v>
      </c>
      <c r="AT208" s="52">
        <v>58345.64</v>
      </c>
      <c r="AU208" s="52">
        <v>60280.95</v>
      </c>
      <c r="AV208" s="52">
        <v>62245.71</v>
      </c>
      <c r="AW208" s="52">
        <v>64239.05</v>
      </c>
      <c r="AX208" s="52">
        <v>66142.81</v>
      </c>
      <c r="AY208" s="52">
        <v>68092.539999999994</v>
      </c>
      <c r="AZ208" s="52">
        <v>70085.45</v>
      </c>
      <c r="BA208" s="52">
        <v>72065.34</v>
      </c>
      <c r="BB208" s="52">
        <v>74073.460000000006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3" t="s">
        <v>890</v>
      </c>
      <c r="C209" s="4" t="s">
        <v>891</v>
      </c>
      <c r="D209" s="7" t="s">
        <v>19</v>
      </c>
      <c r="E209" s="7" t="s">
        <v>68</v>
      </c>
      <c r="F209" s="7" t="s">
        <v>879</v>
      </c>
      <c r="G209" s="7" t="e">
        <f t="shared" ca="1" si="0"/>
        <v>#NAME?</v>
      </c>
      <c r="H209" s="46" t="s">
        <v>216</v>
      </c>
      <c r="I209" s="46" t="s">
        <v>217</v>
      </c>
      <c r="J209" s="7" t="str">
        <f t="shared" si="11"/>
        <v>Não</v>
      </c>
      <c r="K209" s="47">
        <v>45166</v>
      </c>
      <c r="L209" s="47"/>
      <c r="M209" s="7" t="s">
        <v>256</v>
      </c>
      <c r="N209" s="48">
        <v>1.4999999999999999E-2</v>
      </c>
      <c r="O209" s="7" t="s">
        <v>197</v>
      </c>
      <c r="P209" s="49">
        <v>0.1</v>
      </c>
      <c r="Q209" s="50"/>
      <c r="R209" s="50"/>
      <c r="S209" s="7" t="s">
        <v>199</v>
      </c>
      <c r="T209" s="7" t="s">
        <v>892</v>
      </c>
      <c r="U209" s="7" t="s">
        <v>68</v>
      </c>
      <c r="V209" s="46" t="e">
        <f t="shared" ca="1" si="2"/>
        <v>#NAME?</v>
      </c>
      <c r="W209" s="7"/>
      <c r="X209" s="7"/>
      <c r="Y209" s="51" t="s">
        <v>201</v>
      </c>
      <c r="Z209" s="52"/>
      <c r="AA209" s="53">
        <v>45166</v>
      </c>
      <c r="AB209" s="54">
        <v>49075100015341</v>
      </c>
      <c r="AC209" s="52"/>
      <c r="AD209" s="52"/>
      <c r="AE209" s="52"/>
      <c r="AF209" s="52"/>
      <c r="AG209" s="52"/>
      <c r="AH209" s="52"/>
      <c r="AI209" s="52"/>
      <c r="AJ209" s="52"/>
      <c r="AK209" s="52">
        <v>0</v>
      </c>
      <c r="AL209" s="52">
        <v>0</v>
      </c>
      <c r="AM209" s="52">
        <v>0</v>
      </c>
      <c r="AN209" s="52">
        <v>0</v>
      </c>
      <c r="AO209" s="52">
        <v>0</v>
      </c>
      <c r="AP209" s="52">
        <v>0</v>
      </c>
      <c r="AQ209" s="52">
        <v>0</v>
      </c>
      <c r="AR209" s="52">
        <v>32543.86</v>
      </c>
      <c r="AS209" s="52">
        <v>32793.11</v>
      </c>
      <c r="AT209" s="52">
        <v>28025.439999999999</v>
      </c>
      <c r="AU209" s="52">
        <v>28211.93</v>
      </c>
      <c r="AV209" s="52">
        <v>28402.57</v>
      </c>
      <c r="AW209" s="52">
        <v>28600.12</v>
      </c>
      <c r="AX209" s="52">
        <v>28812.38</v>
      </c>
      <c r="AY209" s="52">
        <v>29017.03</v>
      </c>
      <c r="AZ209" s="52">
        <v>29193.41</v>
      </c>
      <c r="BA209" s="52">
        <v>29439.29</v>
      </c>
      <c r="BB209" s="52">
        <v>29533.919999999998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59" t="s">
        <v>893</v>
      </c>
      <c r="C210" s="14" t="s">
        <v>894</v>
      </c>
      <c r="D210" s="7" t="s">
        <v>19</v>
      </c>
      <c r="E210" s="7" t="s">
        <v>20</v>
      </c>
      <c r="F210" s="7" t="s">
        <v>321</v>
      </c>
      <c r="G210" s="7" t="e">
        <f t="shared" ca="1" si="0"/>
        <v>#NAME?</v>
      </c>
      <c r="H210" s="46" t="s">
        <v>216</v>
      </c>
      <c r="I210" s="46" t="s">
        <v>217</v>
      </c>
      <c r="J210" s="7" t="str">
        <f t="shared" si="11"/>
        <v>Não</v>
      </c>
      <c r="K210" s="47">
        <v>45233</v>
      </c>
      <c r="L210" s="47"/>
      <c r="M210" s="7" t="s">
        <v>196</v>
      </c>
      <c r="N210" s="48">
        <v>1.2E-2</v>
      </c>
      <c r="O210" s="7" t="s">
        <v>197</v>
      </c>
      <c r="P210" s="49">
        <v>0.1</v>
      </c>
      <c r="Q210" s="50"/>
      <c r="R210" s="50"/>
      <c r="S210" s="7" t="s">
        <v>199</v>
      </c>
      <c r="T210" s="7" t="s">
        <v>895</v>
      </c>
      <c r="U210" s="7" t="s">
        <v>273</v>
      </c>
      <c r="V210" s="46" t="e">
        <f t="shared" ca="1" si="2"/>
        <v>#NAME?</v>
      </c>
      <c r="W210" s="7"/>
      <c r="X210" s="7"/>
      <c r="Y210" s="51" t="s">
        <v>201</v>
      </c>
      <c r="Z210" s="52"/>
      <c r="AA210" s="53">
        <v>45233</v>
      </c>
      <c r="AB210" s="54">
        <v>49075100012288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>
        <v>0</v>
      </c>
      <c r="AP210" s="52">
        <v>0</v>
      </c>
      <c r="AQ210" s="52">
        <v>0</v>
      </c>
      <c r="AR210" s="52">
        <v>0</v>
      </c>
      <c r="AS210" s="52">
        <v>0</v>
      </c>
      <c r="AT210" s="52">
        <v>0</v>
      </c>
      <c r="AU210" s="52">
        <v>0</v>
      </c>
      <c r="AV210" s="52">
        <v>0</v>
      </c>
      <c r="AW210" s="52">
        <v>0</v>
      </c>
      <c r="AX210" s="52">
        <v>0</v>
      </c>
      <c r="AY210" s="52">
        <v>0</v>
      </c>
      <c r="AZ210" s="52">
        <v>0</v>
      </c>
      <c r="BA210" s="52">
        <v>0</v>
      </c>
      <c r="BB210" s="52">
        <v>0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5" t="s">
        <v>896</v>
      </c>
      <c r="C211" s="4" t="s">
        <v>897</v>
      </c>
      <c r="D211" s="7" t="s">
        <v>109</v>
      </c>
      <c r="E211" s="7" t="s">
        <v>68</v>
      </c>
      <c r="F211" s="7" t="s">
        <v>194</v>
      </c>
      <c r="G211" s="7" t="e">
        <f t="shared" ca="1" si="0"/>
        <v>#NAME?</v>
      </c>
      <c r="H211" s="46" t="s">
        <v>195</v>
      </c>
      <c r="I211" s="46" t="s">
        <v>58</v>
      </c>
      <c r="J211" s="7" t="str">
        <f t="shared" si="11"/>
        <v>Não</v>
      </c>
      <c r="K211" s="47">
        <v>45145</v>
      </c>
      <c r="L211" s="47">
        <v>45537</v>
      </c>
      <c r="M211" s="7" t="s">
        <v>898</v>
      </c>
      <c r="N211" s="48">
        <v>1.4E-2</v>
      </c>
      <c r="O211" s="7" t="s">
        <v>197</v>
      </c>
      <c r="P211" s="49">
        <v>0.2</v>
      </c>
      <c r="Q211" s="50"/>
      <c r="R211" s="50"/>
      <c r="S211" s="7" t="s">
        <v>199</v>
      </c>
      <c r="T211" s="7" t="s">
        <v>899</v>
      </c>
      <c r="U211" s="7" t="s">
        <v>68</v>
      </c>
      <c r="V211" s="46" t="e">
        <f t="shared" ca="1" si="2"/>
        <v>#NAME?</v>
      </c>
      <c r="W211" s="7"/>
      <c r="X211" s="7"/>
      <c r="Y211" s="51" t="s">
        <v>201</v>
      </c>
      <c r="Z211" s="52"/>
      <c r="AA211" s="53">
        <v>45145</v>
      </c>
      <c r="AB211" s="54">
        <v>49075100004943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>
        <v>255749.46</v>
      </c>
      <c r="AN211" s="52">
        <v>209381.88</v>
      </c>
      <c r="AO211" s="52">
        <v>215286.59</v>
      </c>
      <c r="AP211" s="52">
        <v>224844.95</v>
      </c>
      <c r="AQ211" s="52">
        <v>227630.38</v>
      </c>
      <c r="AR211" s="52">
        <v>227458.26</v>
      </c>
      <c r="AS211" s="52">
        <v>234568.95999999999</v>
      </c>
      <c r="AT211" s="52">
        <v>205870.37</v>
      </c>
      <c r="AU211" s="52">
        <v>205542.55</v>
      </c>
      <c r="AV211" s="52">
        <v>208999.7</v>
      </c>
      <c r="AW211" s="52">
        <v>214466.4</v>
      </c>
      <c r="AX211" s="52">
        <v>217114.4</v>
      </c>
      <c r="AY211" s="52">
        <v>0</v>
      </c>
      <c r="AZ211" s="52">
        <v>0</v>
      </c>
      <c r="BA211" s="52">
        <v>0</v>
      </c>
      <c r="BB211" s="52">
        <v>0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02" t="s">
        <v>900</v>
      </c>
      <c r="C212" s="14" t="s">
        <v>901</v>
      </c>
      <c r="D212" s="7" t="s">
        <v>19</v>
      </c>
      <c r="E212" s="7" t="s">
        <v>77</v>
      </c>
      <c r="F212" s="7" t="s">
        <v>123</v>
      </c>
      <c r="G212" s="7" t="e">
        <f t="shared" ca="1" si="0"/>
        <v>#NAME?</v>
      </c>
      <c r="H212" s="46" t="s">
        <v>205</v>
      </c>
      <c r="I212" s="46" t="s">
        <v>58</v>
      </c>
      <c r="J212" s="7" t="str">
        <f t="shared" si="11"/>
        <v>Sim</v>
      </c>
      <c r="K212" s="47">
        <v>45217</v>
      </c>
      <c r="L212" s="47"/>
      <c r="M212" s="7" t="s">
        <v>57</v>
      </c>
      <c r="N212" s="48">
        <v>1.2E-2</v>
      </c>
      <c r="O212" s="7" t="s">
        <v>58</v>
      </c>
      <c r="P212" s="49">
        <v>0</v>
      </c>
      <c r="Q212" s="59" t="s">
        <v>902</v>
      </c>
      <c r="R212" s="50"/>
      <c r="S212" s="7" t="s">
        <v>199</v>
      </c>
      <c r="T212" s="7" t="s">
        <v>903</v>
      </c>
      <c r="U212" s="7" t="s">
        <v>77</v>
      </c>
      <c r="V212" s="46" t="e">
        <f t="shared" ca="1" si="2"/>
        <v>#NAME?</v>
      </c>
      <c r="W212" s="7"/>
      <c r="X212" s="7"/>
      <c r="Y212" s="51" t="s">
        <v>201</v>
      </c>
      <c r="Z212" s="52"/>
      <c r="AA212" s="53">
        <v>45217</v>
      </c>
      <c r="AB212" s="54">
        <v>49075100012296</v>
      </c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>
        <v>105231.89</v>
      </c>
      <c r="AP212" s="52">
        <v>106174.67</v>
      </c>
      <c r="AQ212" s="52">
        <v>107005.83</v>
      </c>
      <c r="AR212" s="52">
        <v>127908.6</v>
      </c>
      <c r="AS212" s="52">
        <v>128815.46</v>
      </c>
      <c r="AT212" s="52">
        <v>176404.8</v>
      </c>
      <c r="AU212" s="52">
        <v>177438.57</v>
      </c>
      <c r="AV212" s="52">
        <v>178726.7</v>
      </c>
      <c r="AW212" s="52">
        <v>179781.7</v>
      </c>
      <c r="AX212" s="52">
        <v>191397</v>
      </c>
      <c r="AY212" s="52">
        <v>201981.21</v>
      </c>
      <c r="AZ212" s="52">
        <v>112203</v>
      </c>
      <c r="BA212" s="52">
        <v>112990.82</v>
      </c>
      <c r="BB212" s="52">
        <v>113561.53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02" t="s">
        <v>904</v>
      </c>
      <c r="C213" s="14" t="s">
        <v>905</v>
      </c>
      <c r="D213" s="7" t="s">
        <v>19</v>
      </c>
      <c r="E213" s="7" t="s">
        <v>77</v>
      </c>
      <c r="F213" s="7" t="s">
        <v>123</v>
      </c>
      <c r="G213" s="7" t="e">
        <f t="shared" ca="1" si="0"/>
        <v>#NAME?</v>
      </c>
      <c r="H213" s="46" t="s">
        <v>205</v>
      </c>
      <c r="I213" s="46" t="s">
        <v>58</v>
      </c>
      <c r="J213" s="7" t="str">
        <f t="shared" si="11"/>
        <v>Não</v>
      </c>
      <c r="K213" s="47">
        <v>45462</v>
      </c>
      <c r="L213" s="47"/>
      <c r="M213" s="7" t="s">
        <v>57</v>
      </c>
      <c r="N213" s="48">
        <v>1.2E-2</v>
      </c>
      <c r="O213" s="7" t="s">
        <v>58</v>
      </c>
      <c r="P213" s="49">
        <v>0</v>
      </c>
      <c r="Q213" s="59"/>
      <c r="R213" s="50"/>
      <c r="S213" s="7" t="s">
        <v>199</v>
      </c>
      <c r="T213" s="7" t="s">
        <v>906</v>
      </c>
      <c r="U213" s="7" t="s">
        <v>77</v>
      </c>
      <c r="V213" s="46" t="e">
        <f t="shared" ca="1" si="2"/>
        <v>#NAME?</v>
      </c>
      <c r="W213" s="7"/>
      <c r="X213" s="7" t="s">
        <v>27</v>
      </c>
      <c r="Y213" s="51" t="s">
        <v>201</v>
      </c>
      <c r="Z213" s="52"/>
      <c r="AA213" s="53">
        <v>45462</v>
      </c>
      <c r="AB213" s="54">
        <v>49075100015198</v>
      </c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>
        <v>341552.3</v>
      </c>
      <c r="AX213" s="52">
        <v>346629</v>
      </c>
      <c r="AY213" s="52">
        <v>349672.43</v>
      </c>
      <c r="AZ213" s="52">
        <v>351986.41</v>
      </c>
      <c r="BA213" s="52">
        <v>355068.74</v>
      </c>
      <c r="BB213" s="52">
        <v>357710.15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3" t="s">
        <v>907</v>
      </c>
      <c r="C214" s="4" t="s">
        <v>908</v>
      </c>
      <c r="D214" s="7" t="s">
        <v>109</v>
      </c>
      <c r="E214" s="7" t="s">
        <v>68</v>
      </c>
      <c r="F214" s="7" t="s">
        <v>336</v>
      </c>
      <c r="G214" s="7" t="e">
        <f t="shared" ca="1" si="0"/>
        <v>#NAME?</v>
      </c>
      <c r="H214" s="46" t="s">
        <v>205</v>
      </c>
      <c r="I214" s="46" t="s">
        <v>58</v>
      </c>
      <c r="J214" s="7" t="str">
        <f t="shared" si="11"/>
        <v>Não</v>
      </c>
      <c r="K214" s="47">
        <v>45002</v>
      </c>
      <c r="L214" s="7"/>
      <c r="M214" s="7" t="s">
        <v>57</v>
      </c>
      <c r="N214" s="48">
        <v>1.2E-2</v>
      </c>
      <c r="O214" s="7" t="s">
        <v>58</v>
      </c>
      <c r="P214" s="49">
        <v>0</v>
      </c>
      <c r="Q214" s="50"/>
      <c r="R214" s="50"/>
      <c r="S214" s="7" t="s">
        <v>199</v>
      </c>
      <c r="T214" s="7" t="s">
        <v>909</v>
      </c>
      <c r="U214" s="7" t="s">
        <v>68</v>
      </c>
      <c r="V214" s="46" t="e">
        <f t="shared" ca="1" si="2"/>
        <v>#NAME?</v>
      </c>
      <c r="W214" s="7"/>
      <c r="X214" s="7"/>
      <c r="Y214" s="51" t="s">
        <v>201</v>
      </c>
      <c r="Z214" s="52"/>
      <c r="AA214" s="53">
        <v>45002</v>
      </c>
      <c r="AB214" s="54">
        <v>49075100008061</v>
      </c>
      <c r="AC214" s="52"/>
      <c r="AD214" s="52"/>
      <c r="AE214" s="52"/>
      <c r="AF214" s="52"/>
      <c r="AG214" s="52"/>
      <c r="AH214" s="52">
        <v>325628.19</v>
      </c>
      <c r="AI214" s="52">
        <v>328553.34999999998</v>
      </c>
      <c r="AJ214" s="52">
        <v>331938.46999999997</v>
      </c>
      <c r="AK214" s="52">
        <v>335213.53999999998</v>
      </c>
      <c r="AL214" s="52">
        <v>338304.64</v>
      </c>
      <c r="AM214" s="52">
        <v>340950</v>
      </c>
      <c r="AN214" s="52">
        <v>342659.29</v>
      </c>
      <c r="AO214" s="52">
        <v>344570.82</v>
      </c>
      <c r="AP214" s="52">
        <v>348347.11</v>
      </c>
      <c r="AQ214" s="52">
        <v>351813.62</v>
      </c>
      <c r="AR214" s="52">
        <v>354585.95</v>
      </c>
      <c r="AS214" s="52">
        <v>356355.74</v>
      </c>
      <c r="AT214" s="52">
        <v>356098.04</v>
      </c>
      <c r="AU214" s="52">
        <v>356326.09</v>
      </c>
      <c r="AV214" s="52">
        <v>358995.3</v>
      </c>
      <c r="AW214" s="52">
        <v>361202.8</v>
      </c>
      <c r="AX214" s="52">
        <v>362715.4</v>
      </c>
      <c r="AY214" s="52">
        <v>364987.93</v>
      </c>
      <c r="AZ214" s="52">
        <v>366897.13</v>
      </c>
      <c r="BA214" s="52">
        <v>369299.75</v>
      </c>
      <c r="BB214" s="52">
        <v>371443.7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910</v>
      </c>
      <c r="C215" s="4" t="s">
        <v>911</v>
      </c>
      <c r="D215" s="7" t="s">
        <v>19</v>
      </c>
      <c r="E215" s="7" t="s">
        <v>77</v>
      </c>
      <c r="F215" s="7" t="s">
        <v>123</v>
      </c>
      <c r="G215" s="7" t="e">
        <f t="shared" ca="1" si="0"/>
        <v>#NAME?</v>
      </c>
      <c r="H215" s="46" t="s">
        <v>205</v>
      </c>
      <c r="I215" s="46" t="s">
        <v>58</v>
      </c>
      <c r="J215" s="7" t="str">
        <f t="shared" si="11"/>
        <v>Sim</v>
      </c>
      <c r="K215" s="47">
        <v>45058</v>
      </c>
      <c r="L215" s="7"/>
      <c r="M215" s="7" t="s">
        <v>57</v>
      </c>
      <c r="N215" s="48">
        <v>1.2E-2</v>
      </c>
      <c r="O215" s="7" t="s">
        <v>58</v>
      </c>
      <c r="P215" s="49">
        <v>0</v>
      </c>
      <c r="Q215" s="50" t="s">
        <v>912</v>
      </c>
      <c r="R215" s="50"/>
      <c r="S215" s="7" t="s">
        <v>199</v>
      </c>
      <c r="T215" s="7" t="s">
        <v>913</v>
      </c>
      <c r="U215" s="7" t="s">
        <v>77</v>
      </c>
      <c r="V215" s="46" t="e">
        <f t="shared" ca="1" si="2"/>
        <v>#NAME?</v>
      </c>
      <c r="W215" s="7"/>
      <c r="X215" s="7"/>
      <c r="Y215" s="51" t="s">
        <v>201</v>
      </c>
      <c r="Z215" s="52"/>
      <c r="AA215" s="53">
        <v>45058</v>
      </c>
      <c r="AB215" s="54">
        <v>49075100003971</v>
      </c>
      <c r="AC215" s="52"/>
      <c r="AD215" s="52"/>
      <c r="AE215" s="52"/>
      <c r="AF215" s="52"/>
      <c r="AG215" s="52"/>
      <c r="AH215" s="52"/>
      <c r="AI215" s="52">
        <v>0</v>
      </c>
      <c r="AJ215" s="52">
        <v>70426.320000000007</v>
      </c>
      <c r="AK215" s="52">
        <v>71091.48</v>
      </c>
      <c r="AL215" s="52">
        <v>132133.96</v>
      </c>
      <c r="AM215" s="52">
        <v>133449.26999999999</v>
      </c>
      <c r="AN215" s="52">
        <v>130973.02</v>
      </c>
      <c r="AO215" s="52">
        <v>132119.60999999999</v>
      </c>
      <c r="AP215" s="52">
        <v>133068.23000000001</v>
      </c>
      <c r="AQ215" s="52">
        <v>159262.64000000001</v>
      </c>
      <c r="AR215" s="52">
        <v>160613.1</v>
      </c>
      <c r="AS215" s="52">
        <v>726092.48</v>
      </c>
      <c r="AT215" s="52">
        <v>892261.1</v>
      </c>
      <c r="AU215" s="52">
        <v>901416.63</v>
      </c>
      <c r="AV215" s="52">
        <v>978304.2</v>
      </c>
      <c r="AW215" s="52">
        <v>966122.9</v>
      </c>
      <c r="AX215" s="52">
        <v>976625.8</v>
      </c>
      <c r="AY215" s="52">
        <v>944133.22</v>
      </c>
      <c r="AZ215" s="52">
        <v>1125388.3999999999</v>
      </c>
      <c r="BA215" s="52">
        <v>1098070.71</v>
      </c>
      <c r="BB215" s="52">
        <v>1080005.94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914</v>
      </c>
      <c r="C216" s="4" t="s">
        <v>915</v>
      </c>
      <c r="D216" s="7" t="s">
        <v>109</v>
      </c>
      <c r="E216" s="7" t="s">
        <v>68</v>
      </c>
      <c r="F216" s="7" t="s">
        <v>194</v>
      </c>
      <c r="G216" s="7" t="e">
        <f t="shared" ca="1" si="0"/>
        <v>#NAME?</v>
      </c>
      <c r="H216" s="46" t="s">
        <v>195</v>
      </c>
      <c r="I216" s="46" t="s">
        <v>58</v>
      </c>
      <c r="J216" s="7" t="str">
        <f t="shared" si="11"/>
        <v>Não</v>
      </c>
      <c r="K216" s="47">
        <v>45313</v>
      </c>
      <c r="L216" s="47">
        <v>45553</v>
      </c>
      <c r="M216" s="7" t="s">
        <v>57</v>
      </c>
      <c r="N216" s="48">
        <v>1.2E-2</v>
      </c>
      <c r="O216" s="7" t="s">
        <v>58</v>
      </c>
      <c r="P216" s="49">
        <v>0</v>
      </c>
      <c r="Q216" s="50"/>
      <c r="R216" s="50"/>
      <c r="S216" s="7" t="s">
        <v>199</v>
      </c>
      <c r="T216" s="7" t="s">
        <v>916</v>
      </c>
      <c r="U216" s="7" t="s">
        <v>68</v>
      </c>
      <c r="V216" s="46" t="e">
        <f t="shared" ca="1" si="2"/>
        <v>#NAME?</v>
      </c>
      <c r="W216" s="7"/>
      <c r="X216" s="7"/>
      <c r="Y216" s="51" t="s">
        <v>312</v>
      </c>
      <c r="Z216" s="52"/>
      <c r="AA216" s="53">
        <v>45313</v>
      </c>
      <c r="AB216" s="54">
        <v>49075100013144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>
        <v>0</v>
      </c>
      <c r="AS216" s="52">
        <v>68321.23</v>
      </c>
      <c r="AT216" s="52">
        <v>68755.69</v>
      </c>
      <c r="AU216" s="52">
        <v>68813.759999999995</v>
      </c>
      <c r="AV216" s="52">
        <v>69295.92</v>
      </c>
      <c r="AW216" s="52">
        <v>69426.17</v>
      </c>
      <c r="AX216" s="52">
        <v>70420.02</v>
      </c>
      <c r="AY216" s="52">
        <v>0</v>
      </c>
      <c r="AZ216" s="52">
        <v>0</v>
      </c>
      <c r="BA216" s="52">
        <v>0</v>
      </c>
      <c r="BB216" s="52">
        <v>0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917</v>
      </c>
      <c r="C217" s="4" t="s">
        <v>918</v>
      </c>
      <c r="D217" s="7" t="s">
        <v>19</v>
      </c>
      <c r="E217" s="7" t="s">
        <v>20</v>
      </c>
      <c r="F217" s="7" t="s">
        <v>270</v>
      </c>
      <c r="G217" s="7" t="e">
        <f t="shared" ca="1" si="0"/>
        <v>#NAME?</v>
      </c>
      <c r="H217" s="46" t="s">
        <v>205</v>
      </c>
      <c r="I217" s="46" t="s">
        <v>58</v>
      </c>
      <c r="J217" s="7" t="str">
        <f t="shared" si="11"/>
        <v>Não</v>
      </c>
      <c r="K217" s="47">
        <v>45070</v>
      </c>
      <c r="L217" s="47"/>
      <c r="M217" s="7" t="s">
        <v>57</v>
      </c>
      <c r="N217" s="48">
        <v>1.2E-2</v>
      </c>
      <c r="O217" s="7" t="s">
        <v>58</v>
      </c>
      <c r="P217" s="49">
        <v>0</v>
      </c>
      <c r="Q217" s="50"/>
      <c r="R217" s="50"/>
      <c r="S217" s="7" t="s">
        <v>199</v>
      </c>
      <c r="T217" s="7" t="s">
        <v>919</v>
      </c>
      <c r="U217" s="7" t="s">
        <v>273</v>
      </c>
      <c r="V217" s="46" t="e">
        <f t="shared" ca="1" si="2"/>
        <v>#NAME?</v>
      </c>
      <c r="W217" s="7"/>
      <c r="X217" s="7"/>
      <c r="Y217" s="51" t="s">
        <v>201</v>
      </c>
      <c r="Z217" s="52"/>
      <c r="AA217" s="53">
        <v>45070</v>
      </c>
      <c r="AB217" s="54">
        <v>49075100009236</v>
      </c>
      <c r="AC217" s="52"/>
      <c r="AD217" s="52"/>
      <c r="AE217" s="52"/>
      <c r="AF217" s="52"/>
      <c r="AG217" s="52"/>
      <c r="AH217" s="52">
        <v>0</v>
      </c>
      <c r="AI217" s="52">
        <v>0</v>
      </c>
      <c r="AJ217" s="52">
        <v>0</v>
      </c>
      <c r="AK217" s="52">
        <v>261686.39999999999</v>
      </c>
      <c r="AL217" s="52">
        <v>274621.3</v>
      </c>
      <c r="AM217" s="52">
        <v>274529.91999999998</v>
      </c>
      <c r="AN217" s="52">
        <v>276109.44</v>
      </c>
      <c r="AO217" s="52">
        <v>277711.71999999997</v>
      </c>
      <c r="AP217" s="52">
        <v>280214.84000000003</v>
      </c>
      <c r="AQ217" s="52">
        <v>282442.96999999997</v>
      </c>
      <c r="AR217" s="52">
        <v>284758.78000000003</v>
      </c>
      <c r="AS217" s="52">
        <v>286645.90000000002</v>
      </c>
      <c r="AT217" s="52">
        <v>289037.78000000003</v>
      </c>
      <c r="AU217" s="52">
        <v>290669.88</v>
      </c>
      <c r="AV217" s="52">
        <v>289401.59999999998</v>
      </c>
      <c r="AW217" s="52">
        <v>291383.09999999998</v>
      </c>
      <c r="AX217" s="52">
        <v>207672.9</v>
      </c>
      <c r="AY217" s="52">
        <v>207495.07</v>
      </c>
      <c r="AZ217" s="52">
        <v>209016.19</v>
      </c>
      <c r="BA217" s="52">
        <v>199750.7</v>
      </c>
      <c r="BB217" s="52">
        <v>200639.08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920</v>
      </c>
      <c r="C218" s="67" t="s">
        <v>921</v>
      </c>
      <c r="D218" s="7" t="s">
        <v>19</v>
      </c>
      <c r="E218" s="7" t="s">
        <v>68</v>
      </c>
      <c r="F218" s="7" t="s">
        <v>265</v>
      </c>
      <c r="G218" s="7" t="e">
        <f t="shared" ca="1" si="0"/>
        <v>#NAME?</v>
      </c>
      <c r="H218" s="46" t="s">
        <v>216</v>
      </c>
      <c r="I218" s="46" t="s">
        <v>266</v>
      </c>
      <c r="J218" s="7" t="str">
        <f t="shared" si="11"/>
        <v>Não</v>
      </c>
      <c r="K218" s="47">
        <v>45022</v>
      </c>
      <c r="L218" s="7"/>
      <c r="M218" s="7" t="s">
        <v>57</v>
      </c>
      <c r="N218" s="48">
        <v>1.2E-2</v>
      </c>
      <c r="O218" s="7" t="s">
        <v>58</v>
      </c>
      <c r="P218" s="49">
        <v>0</v>
      </c>
      <c r="Q218" s="50"/>
      <c r="R218" s="50"/>
      <c r="S218" s="7" t="s">
        <v>199</v>
      </c>
      <c r="T218" s="7" t="s">
        <v>922</v>
      </c>
      <c r="U218" s="7" t="s">
        <v>68</v>
      </c>
      <c r="V218" s="46" t="e">
        <f t="shared" ca="1" si="2"/>
        <v>#NAME?</v>
      </c>
      <c r="W218" s="7"/>
      <c r="X218" s="7"/>
      <c r="Y218" s="51" t="s">
        <v>201</v>
      </c>
      <c r="Z218" s="52"/>
      <c r="AA218" s="53">
        <v>45022</v>
      </c>
      <c r="AB218" s="54">
        <v>49075100005656</v>
      </c>
      <c r="AC218" s="52"/>
      <c r="AD218" s="52"/>
      <c r="AE218" s="52"/>
      <c r="AF218" s="52"/>
      <c r="AG218" s="52"/>
      <c r="AH218" s="52">
        <v>0</v>
      </c>
      <c r="AI218" s="52">
        <v>60384.18</v>
      </c>
      <c r="AJ218" s="52">
        <v>60985.13</v>
      </c>
      <c r="AK218" s="52">
        <v>76561.17</v>
      </c>
      <c r="AL218" s="52">
        <v>77220.320000000007</v>
      </c>
      <c r="AM218" s="52">
        <v>86978.6</v>
      </c>
      <c r="AN218" s="52">
        <v>120755.04</v>
      </c>
      <c r="AO218" s="52">
        <v>132833.71</v>
      </c>
      <c r="AP218" s="52">
        <v>133806.56</v>
      </c>
      <c r="AQ218" s="52">
        <v>134840.29</v>
      </c>
      <c r="AR218" s="52">
        <v>127079.21</v>
      </c>
      <c r="AS218" s="52">
        <v>120760.68</v>
      </c>
      <c r="AT218" s="52">
        <v>121852.18</v>
      </c>
      <c r="AU218" s="52">
        <v>99919.25</v>
      </c>
      <c r="AV218" s="52">
        <v>100638.2</v>
      </c>
      <c r="AW218" s="52">
        <v>101391</v>
      </c>
      <c r="AX218" s="52">
        <v>144878.5</v>
      </c>
      <c r="AY218" s="52">
        <v>183379.5</v>
      </c>
      <c r="AZ218" s="52">
        <v>138502.19</v>
      </c>
      <c r="BA218" s="52">
        <v>93683.61</v>
      </c>
      <c r="BB218" s="52">
        <v>0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923</v>
      </c>
      <c r="C219" s="4" t="s">
        <v>924</v>
      </c>
      <c r="D219" s="7" t="s">
        <v>19</v>
      </c>
      <c r="E219" s="7" t="s">
        <v>68</v>
      </c>
      <c r="F219" s="7" t="s">
        <v>265</v>
      </c>
      <c r="G219" s="7" t="e">
        <f t="shared" ca="1" si="0"/>
        <v>#NAME?</v>
      </c>
      <c r="H219" s="46" t="s">
        <v>205</v>
      </c>
      <c r="I219" s="46" t="s">
        <v>58</v>
      </c>
      <c r="J219" s="7" t="str">
        <f t="shared" si="11"/>
        <v>Não</v>
      </c>
      <c r="K219" s="47">
        <v>45447</v>
      </c>
      <c r="L219" s="7"/>
      <c r="M219" s="7" t="s">
        <v>196</v>
      </c>
      <c r="N219" s="48">
        <v>1.2E-2</v>
      </c>
      <c r="O219" s="7" t="s">
        <v>197</v>
      </c>
      <c r="P219" s="49">
        <v>0.1</v>
      </c>
      <c r="Q219" s="50"/>
      <c r="R219" s="50"/>
      <c r="S219" s="7" t="s">
        <v>199</v>
      </c>
      <c r="T219" s="7" t="s">
        <v>922</v>
      </c>
      <c r="U219" s="7" t="s">
        <v>68</v>
      </c>
      <c r="V219" s="46" t="e">
        <f t="shared" ca="1" si="2"/>
        <v>#NAME?</v>
      </c>
      <c r="W219" s="7"/>
      <c r="X219" s="7" t="s">
        <v>27</v>
      </c>
      <c r="Y219" s="51" t="s">
        <v>201</v>
      </c>
      <c r="Z219" s="52"/>
      <c r="AA219" s="53">
        <v>45447</v>
      </c>
      <c r="AB219" s="54">
        <v>49075100015015</v>
      </c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>
        <v>265.69</v>
      </c>
      <c r="AX219" s="52">
        <v>1909.05</v>
      </c>
      <c r="AY219" s="52">
        <v>3057.6</v>
      </c>
      <c r="AZ219" s="52">
        <v>3082.02</v>
      </c>
      <c r="BA219" s="52">
        <v>4118.55</v>
      </c>
      <c r="BB219" s="52">
        <v>4137.83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925</v>
      </c>
      <c r="C220" s="4" t="s">
        <v>926</v>
      </c>
      <c r="D220" s="7" t="s">
        <v>19</v>
      </c>
      <c r="E220" s="7" t="s">
        <v>77</v>
      </c>
      <c r="F220" s="7" t="s">
        <v>215</v>
      </c>
      <c r="G220" s="7" t="e">
        <f t="shared" ca="1" si="0"/>
        <v>#NAME?</v>
      </c>
      <c r="H220" s="46" t="s">
        <v>205</v>
      </c>
      <c r="I220" s="46" t="s">
        <v>58</v>
      </c>
      <c r="J220" s="7" t="str">
        <f t="shared" si="11"/>
        <v>Não</v>
      </c>
      <c r="K220" s="47">
        <v>45166</v>
      </c>
      <c r="L220" s="47"/>
      <c r="M220" s="7" t="s">
        <v>57</v>
      </c>
      <c r="N220" s="48">
        <v>1.2E-2</v>
      </c>
      <c r="O220" s="7" t="s">
        <v>58</v>
      </c>
      <c r="P220" s="49">
        <v>0</v>
      </c>
      <c r="Q220" s="50"/>
      <c r="R220" s="50"/>
      <c r="S220" s="7" t="s">
        <v>199</v>
      </c>
      <c r="T220" s="7" t="s">
        <v>927</v>
      </c>
      <c r="U220" s="7" t="s">
        <v>77</v>
      </c>
      <c r="V220" s="46" t="e">
        <f t="shared" ca="1" si="2"/>
        <v>#NAME?</v>
      </c>
      <c r="W220" s="7"/>
      <c r="X220" s="7"/>
      <c r="Y220" s="51" t="s">
        <v>201</v>
      </c>
      <c r="Z220" s="52"/>
      <c r="AA220" s="53">
        <v>45166</v>
      </c>
      <c r="AB220" s="54">
        <v>49075100009041</v>
      </c>
      <c r="AC220" s="52"/>
      <c r="AD220" s="52"/>
      <c r="AE220" s="52"/>
      <c r="AF220" s="52"/>
      <c r="AG220" s="52"/>
      <c r="AH220" s="52">
        <v>0</v>
      </c>
      <c r="AI220" s="52">
        <v>0</v>
      </c>
      <c r="AJ220" s="52">
        <v>0</v>
      </c>
      <c r="AK220" s="52">
        <v>0</v>
      </c>
      <c r="AL220" s="52">
        <v>0</v>
      </c>
      <c r="AM220" s="52">
        <v>2001.99</v>
      </c>
      <c r="AN220" s="52">
        <v>4533.3900000000003</v>
      </c>
      <c r="AO220" s="52">
        <v>6587.54</v>
      </c>
      <c r="AP220" s="52">
        <v>8650.26</v>
      </c>
      <c r="AQ220" s="52">
        <v>10718.11</v>
      </c>
      <c r="AR220" s="52">
        <v>67813.399999999994</v>
      </c>
      <c r="AS220" s="52">
        <v>24993.26</v>
      </c>
      <c r="AT220" s="52">
        <v>13068.91</v>
      </c>
      <c r="AU220" s="52">
        <v>12102.97</v>
      </c>
      <c r="AV220" s="52">
        <v>13185.82</v>
      </c>
      <c r="AW220" s="52">
        <v>14278.88</v>
      </c>
      <c r="AX220" s="52">
        <v>15392.2</v>
      </c>
      <c r="AY220" s="52">
        <v>16518.48</v>
      </c>
      <c r="AZ220" s="52">
        <v>36638.589999999997</v>
      </c>
      <c r="BA220" s="52">
        <v>23831.47</v>
      </c>
      <c r="BB220" s="52">
        <v>24989.62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36</v>
      </c>
      <c r="C221" s="4" t="s">
        <v>928</v>
      </c>
      <c r="D221" s="7" t="s">
        <v>19</v>
      </c>
      <c r="E221" s="7" t="s">
        <v>20</v>
      </c>
      <c r="F221" s="7" t="s">
        <v>270</v>
      </c>
      <c r="G221" s="7" t="e">
        <f t="shared" ca="1" si="0"/>
        <v>#NAME?</v>
      </c>
      <c r="H221" s="46" t="s">
        <v>216</v>
      </c>
      <c r="I221" s="46" t="s">
        <v>217</v>
      </c>
      <c r="J221" s="7" t="str">
        <f t="shared" si="11"/>
        <v>Não</v>
      </c>
      <c r="K221" s="47">
        <v>45096</v>
      </c>
      <c r="L221" s="47"/>
      <c r="M221" s="7" t="s">
        <v>71</v>
      </c>
      <c r="N221" s="48">
        <v>2.5000000000000001E-2</v>
      </c>
      <c r="O221" s="7" t="s">
        <v>236</v>
      </c>
      <c r="P221" s="49">
        <v>0.2</v>
      </c>
      <c r="Q221" s="50"/>
      <c r="R221" s="50"/>
      <c r="S221" s="7" t="s">
        <v>199</v>
      </c>
      <c r="T221" s="7" t="s">
        <v>929</v>
      </c>
      <c r="U221" s="7" t="s">
        <v>273</v>
      </c>
      <c r="V221" s="46" t="e">
        <f t="shared" ca="1" si="2"/>
        <v>#NAME?</v>
      </c>
      <c r="W221" s="7"/>
      <c r="X221" s="7"/>
      <c r="Y221" s="51" t="s">
        <v>201</v>
      </c>
      <c r="Z221" s="52"/>
      <c r="AA221" s="53">
        <v>45096</v>
      </c>
      <c r="AB221" s="54">
        <v>49075100008736</v>
      </c>
      <c r="AC221" s="52"/>
      <c r="AD221" s="52"/>
      <c r="AE221" s="52"/>
      <c r="AF221" s="52"/>
      <c r="AG221" s="52"/>
      <c r="AH221" s="52"/>
      <c r="AI221" s="52">
        <v>0</v>
      </c>
      <c r="AJ221" s="52">
        <v>0</v>
      </c>
      <c r="AK221" s="52">
        <v>50792.07</v>
      </c>
      <c r="AL221" s="52">
        <v>53366.879999999997</v>
      </c>
      <c r="AM221" s="52">
        <v>51327.17</v>
      </c>
      <c r="AN221" s="52">
        <v>50313.03</v>
      </c>
      <c r="AO221" s="52">
        <v>48073.61</v>
      </c>
      <c r="AP221" s="52">
        <v>51631.519999999997</v>
      </c>
      <c r="AQ221" s="52">
        <v>54099.040000000001</v>
      </c>
      <c r="AR221" s="52">
        <v>99689.1</v>
      </c>
      <c r="AS221" s="52">
        <v>101107.27</v>
      </c>
      <c r="AT221" s="52">
        <v>135941.03</v>
      </c>
      <c r="AU221" s="52">
        <v>130004.14</v>
      </c>
      <c r="AV221" s="52">
        <v>125891.6</v>
      </c>
      <c r="AW221" s="52">
        <v>127327.3</v>
      </c>
      <c r="AX221" s="52">
        <v>130760.5</v>
      </c>
      <c r="AY221" s="52">
        <v>133486.06</v>
      </c>
      <c r="AZ221" s="52">
        <v>130837.02</v>
      </c>
      <c r="BA221" s="52">
        <v>125610.3</v>
      </c>
      <c r="BB221" s="52">
        <v>25878.13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36</v>
      </c>
      <c r="C222" s="4" t="s">
        <v>37</v>
      </c>
      <c r="D222" s="7" t="s">
        <v>19</v>
      </c>
      <c r="E222" s="7" t="s">
        <v>20</v>
      </c>
      <c r="F222" s="7" t="s">
        <v>270</v>
      </c>
      <c r="G222" s="7" t="e">
        <f t="shared" ca="1" si="0"/>
        <v>#NAME?</v>
      </c>
      <c r="H222" s="46" t="s">
        <v>216</v>
      </c>
      <c r="I222" s="46" t="s">
        <v>629</v>
      </c>
      <c r="J222" s="7" t="str">
        <f t="shared" si="11"/>
        <v>Não</v>
      </c>
      <c r="K222" s="47">
        <v>44903</v>
      </c>
      <c r="L222" s="7"/>
      <c r="M222" s="7" t="s">
        <v>57</v>
      </c>
      <c r="N222" s="48">
        <v>0.01</v>
      </c>
      <c r="O222" s="7" t="s">
        <v>58</v>
      </c>
      <c r="P222" s="49">
        <v>0</v>
      </c>
      <c r="Q222" s="50"/>
      <c r="R222" s="50"/>
      <c r="S222" s="7" t="s">
        <v>199</v>
      </c>
      <c r="T222" s="7" t="s">
        <v>929</v>
      </c>
      <c r="U222" s="7" t="s">
        <v>273</v>
      </c>
      <c r="V222" s="46" t="e">
        <f t="shared" ca="1" si="2"/>
        <v>#NAME?</v>
      </c>
      <c r="W222" s="7"/>
      <c r="X222" s="7"/>
      <c r="Y222" s="51" t="s">
        <v>201</v>
      </c>
      <c r="Z222" s="52"/>
      <c r="AA222" s="53">
        <v>44903</v>
      </c>
      <c r="AB222" s="54">
        <v>49075100009740</v>
      </c>
      <c r="AC222" s="52"/>
      <c r="AD222" s="52"/>
      <c r="AE222" s="52">
        <v>207189.28</v>
      </c>
      <c r="AF222" s="52">
        <v>209348.34</v>
      </c>
      <c r="AG222" s="52">
        <v>211048.19</v>
      </c>
      <c r="AH222" s="52">
        <v>390507.04</v>
      </c>
      <c r="AI222" s="52">
        <v>423811.97</v>
      </c>
      <c r="AJ222" s="52">
        <v>427761.52</v>
      </c>
      <c r="AK222" s="52">
        <v>380658.69</v>
      </c>
      <c r="AL222" s="52">
        <v>384001.86</v>
      </c>
      <c r="AM222" s="52">
        <v>387540.51</v>
      </c>
      <c r="AN222" s="52">
        <v>390686.95</v>
      </c>
      <c r="AO222" s="52">
        <v>394148.17</v>
      </c>
      <c r="AP222" s="52">
        <v>396886.59</v>
      </c>
      <c r="AQ222" s="52">
        <v>398816.73</v>
      </c>
      <c r="AR222" s="52">
        <v>351750.97</v>
      </c>
      <c r="AS222" s="52">
        <v>354440.96000000002</v>
      </c>
      <c r="AT222" s="52">
        <v>525472.69999999995</v>
      </c>
      <c r="AU222" s="52">
        <v>528979.07999999996</v>
      </c>
      <c r="AV222" s="52">
        <v>533037</v>
      </c>
      <c r="AW222" s="52">
        <v>537421.80000000005</v>
      </c>
      <c r="AX222" s="52">
        <v>541949</v>
      </c>
      <c r="AY222" s="52">
        <v>545621.89</v>
      </c>
      <c r="AZ222" s="52">
        <v>548444.56999999995</v>
      </c>
      <c r="BA222" s="52">
        <v>553050.64</v>
      </c>
      <c r="BB222" s="52">
        <v>652644.43000000005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15" t="s">
        <v>930</v>
      </c>
      <c r="C223" s="4" t="s">
        <v>931</v>
      </c>
      <c r="D223" s="7" t="s">
        <v>19</v>
      </c>
      <c r="E223" s="7" t="s">
        <v>77</v>
      </c>
      <c r="F223" s="7" t="s">
        <v>215</v>
      </c>
      <c r="G223" s="7" t="e">
        <f t="shared" ca="1" si="0"/>
        <v>#NAME?</v>
      </c>
      <c r="H223" s="46" t="s">
        <v>216</v>
      </c>
      <c r="I223" s="46" t="s">
        <v>217</v>
      </c>
      <c r="J223" s="7" t="str">
        <f t="shared" si="11"/>
        <v>Não</v>
      </c>
      <c r="K223" s="47">
        <v>44974</v>
      </c>
      <c r="L223" s="7"/>
      <c r="M223" s="7" t="s">
        <v>57</v>
      </c>
      <c r="N223" s="48">
        <v>1.2E-2</v>
      </c>
      <c r="O223" s="7" t="s">
        <v>58</v>
      </c>
      <c r="P223" s="49">
        <v>0</v>
      </c>
      <c r="Q223" s="50"/>
      <c r="R223" s="50"/>
      <c r="S223" s="7" t="s">
        <v>199</v>
      </c>
      <c r="T223" s="7" t="s">
        <v>932</v>
      </c>
      <c r="U223" s="7" t="s">
        <v>77</v>
      </c>
      <c r="V223" s="46" t="e">
        <f t="shared" ca="1" si="2"/>
        <v>#NAME?</v>
      </c>
      <c r="W223" s="7"/>
      <c r="X223" s="7"/>
      <c r="Y223" s="51" t="s">
        <v>201</v>
      </c>
      <c r="Z223" s="52"/>
      <c r="AA223" s="53">
        <v>44974</v>
      </c>
      <c r="AB223" s="54">
        <v>49075100011338</v>
      </c>
      <c r="AC223" s="52"/>
      <c r="AD223" s="52"/>
      <c r="AE223" s="52"/>
      <c r="AF223" s="52">
        <v>0</v>
      </c>
      <c r="AG223" s="52">
        <v>44307.74</v>
      </c>
      <c r="AH223" s="52">
        <v>87777.54</v>
      </c>
      <c r="AI223" s="52">
        <v>114376.09</v>
      </c>
      <c r="AJ223" s="52">
        <v>40478.050000000003</v>
      </c>
      <c r="AK223" s="52">
        <v>40856.76</v>
      </c>
      <c r="AL223" s="52">
        <v>41056.47</v>
      </c>
      <c r="AM223" s="52">
        <v>0</v>
      </c>
      <c r="AN223" s="52">
        <v>0</v>
      </c>
      <c r="AO223" s="52">
        <v>0</v>
      </c>
      <c r="AP223" s="52">
        <v>0</v>
      </c>
      <c r="AQ223" s="52">
        <v>0</v>
      </c>
      <c r="AR223" s="52">
        <v>0</v>
      </c>
      <c r="AS223" s="52">
        <v>0</v>
      </c>
      <c r="AT223" s="52">
        <v>0</v>
      </c>
      <c r="AU223" s="52">
        <v>0</v>
      </c>
      <c r="AV223" s="52">
        <v>0</v>
      </c>
      <c r="AW223" s="52">
        <v>0</v>
      </c>
      <c r="AX223" s="52">
        <v>0</v>
      </c>
      <c r="AY223" s="52">
        <v>0</v>
      </c>
      <c r="AZ223" s="52">
        <v>0</v>
      </c>
      <c r="BA223" s="52">
        <v>0</v>
      </c>
      <c r="BB223" s="52">
        <v>0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15" t="s">
        <v>933</v>
      </c>
      <c r="C224" s="4" t="s">
        <v>934</v>
      </c>
      <c r="D224" s="7" t="s">
        <v>19</v>
      </c>
      <c r="E224" s="7" t="s">
        <v>68</v>
      </c>
      <c r="F224" s="7" t="s">
        <v>226</v>
      </c>
      <c r="G224" s="7" t="e">
        <f t="shared" ca="1" si="0"/>
        <v>#NAME?</v>
      </c>
      <c r="H224" s="46" t="s">
        <v>205</v>
      </c>
      <c r="I224" s="46" t="s">
        <v>58</v>
      </c>
      <c r="J224" s="7" t="str">
        <f t="shared" si="11"/>
        <v>Não</v>
      </c>
      <c r="K224" s="47">
        <v>45250</v>
      </c>
      <c r="L224" s="7"/>
      <c r="M224" s="9" t="s">
        <v>227</v>
      </c>
      <c r="N224" s="10">
        <v>0</v>
      </c>
      <c r="O224" s="6" t="s">
        <v>58</v>
      </c>
      <c r="P224" s="11">
        <v>0</v>
      </c>
      <c r="Q224" s="50"/>
      <c r="R224" s="50"/>
      <c r="S224" s="7" t="s">
        <v>242</v>
      </c>
      <c r="T224" s="7" t="s">
        <v>935</v>
      </c>
      <c r="U224" s="7" t="s">
        <v>68</v>
      </c>
      <c r="V224" s="46" t="e">
        <f t="shared" ca="1" si="2"/>
        <v>#NAME?</v>
      </c>
      <c r="W224" s="7"/>
      <c r="X224" s="7"/>
      <c r="Y224" s="51" t="s">
        <v>201</v>
      </c>
      <c r="Z224" s="52"/>
      <c r="AA224" s="53">
        <v>45250</v>
      </c>
      <c r="AB224" s="54">
        <v>49075100015333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>
        <v>0</v>
      </c>
      <c r="AQ224" s="52">
        <v>4620.0600000000004</v>
      </c>
      <c r="AR224" s="52">
        <v>5662.28</v>
      </c>
      <c r="AS224" s="52">
        <v>5701.72</v>
      </c>
      <c r="AT224" s="52">
        <v>6745.71</v>
      </c>
      <c r="AU224" s="52">
        <v>5742.55</v>
      </c>
      <c r="AV224" s="52">
        <v>0</v>
      </c>
      <c r="AW224" s="52">
        <v>0.28999999999999998</v>
      </c>
      <c r="AX224" s="52">
        <v>0</v>
      </c>
      <c r="AY224" s="52">
        <v>1008.19</v>
      </c>
      <c r="AZ224" s="52">
        <v>0</v>
      </c>
      <c r="BA224" s="52">
        <v>0</v>
      </c>
      <c r="BB224" s="52">
        <v>275.45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15" t="s">
        <v>936</v>
      </c>
      <c r="C225" s="4" t="s">
        <v>937</v>
      </c>
      <c r="D225" s="7" t="s">
        <v>19</v>
      </c>
      <c r="E225" s="7" t="s">
        <v>20</v>
      </c>
      <c r="F225" s="7" t="s">
        <v>270</v>
      </c>
      <c r="G225" s="7" t="e">
        <f t="shared" ca="1" si="0"/>
        <v>#NAME?</v>
      </c>
      <c r="H225" s="46" t="s">
        <v>205</v>
      </c>
      <c r="I225" s="46" t="s">
        <v>58</v>
      </c>
      <c r="J225" s="7" t="str">
        <f t="shared" si="11"/>
        <v>Sim</v>
      </c>
      <c r="K225" s="47">
        <v>45090</v>
      </c>
      <c r="L225" s="47"/>
      <c r="M225" s="7" t="s">
        <v>83</v>
      </c>
      <c r="N225" s="48">
        <v>1.4999999999999999E-2</v>
      </c>
      <c r="O225" s="7" t="s">
        <v>58</v>
      </c>
      <c r="P225" s="49">
        <v>0</v>
      </c>
      <c r="Q225" s="50" t="s">
        <v>938</v>
      </c>
      <c r="R225" s="50" t="s">
        <v>939</v>
      </c>
      <c r="S225" s="7" t="s">
        <v>199</v>
      </c>
      <c r="T225" s="7" t="s">
        <v>940</v>
      </c>
      <c r="U225" s="7" t="s">
        <v>273</v>
      </c>
      <c r="V225" s="46" t="e">
        <f t="shared" ca="1" si="2"/>
        <v>#NAME?</v>
      </c>
      <c r="W225" s="7"/>
      <c r="X225" s="7"/>
      <c r="Y225" s="51" t="s">
        <v>201</v>
      </c>
      <c r="Z225" s="52"/>
      <c r="AA225" s="53">
        <v>45090</v>
      </c>
      <c r="AB225" s="54">
        <v>49075100008124</v>
      </c>
      <c r="AC225" s="52"/>
      <c r="AD225" s="52"/>
      <c r="AE225" s="52"/>
      <c r="AF225" s="52"/>
      <c r="AG225" s="52"/>
      <c r="AH225" s="52"/>
      <c r="AI225" s="52"/>
      <c r="AJ225" s="52"/>
      <c r="AK225" s="52">
        <v>450534.84</v>
      </c>
      <c r="AL225" s="52">
        <v>467877.68</v>
      </c>
      <c r="AM225" s="52">
        <v>460284.09</v>
      </c>
      <c r="AN225" s="52">
        <v>447378.06</v>
      </c>
      <c r="AO225" s="52">
        <v>427783.51</v>
      </c>
      <c r="AP225" s="52">
        <v>459853.5</v>
      </c>
      <c r="AQ225" s="52">
        <v>482396.67</v>
      </c>
      <c r="AR225" s="52">
        <v>448399.72</v>
      </c>
      <c r="AS225" s="52">
        <v>454500.03</v>
      </c>
      <c r="AT225" s="52">
        <v>461792.47</v>
      </c>
      <c r="AU225" s="52">
        <v>442254.92</v>
      </c>
      <c r="AV225" s="52">
        <v>427979.6</v>
      </c>
      <c r="AW225" s="52">
        <v>428557.9</v>
      </c>
      <c r="AX225" s="52">
        <v>440247.5</v>
      </c>
      <c r="AY225" s="52">
        <v>450102.19</v>
      </c>
      <c r="AZ225" s="52">
        <v>441625.69</v>
      </c>
      <c r="BA225" s="52">
        <v>0</v>
      </c>
      <c r="BB225" s="52">
        <v>4317356.5199999996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3" t="s">
        <v>936</v>
      </c>
      <c r="C226" s="4" t="s">
        <v>941</v>
      </c>
      <c r="D226" s="7" t="s">
        <v>19</v>
      </c>
      <c r="E226" s="7" t="s">
        <v>20</v>
      </c>
      <c r="F226" s="7" t="s">
        <v>270</v>
      </c>
      <c r="G226" s="7" t="e">
        <f t="shared" ca="1" si="0"/>
        <v>#NAME?</v>
      </c>
      <c r="H226" s="46" t="s">
        <v>195</v>
      </c>
      <c r="I226" s="46" t="s">
        <v>58</v>
      </c>
      <c r="J226" s="7" t="str">
        <f t="shared" si="11"/>
        <v>Não</v>
      </c>
      <c r="K226" s="47">
        <v>45063</v>
      </c>
      <c r="L226" s="95">
        <v>45587</v>
      </c>
      <c r="M226" s="7" t="s">
        <v>57</v>
      </c>
      <c r="N226" s="48">
        <v>1.2E-2</v>
      </c>
      <c r="O226" s="7" t="s">
        <v>58</v>
      </c>
      <c r="P226" s="49">
        <v>0</v>
      </c>
      <c r="Q226" s="50"/>
      <c r="R226" s="50"/>
      <c r="S226" s="7" t="s">
        <v>199</v>
      </c>
      <c r="T226" s="7" t="s">
        <v>940</v>
      </c>
      <c r="U226" s="7" t="s">
        <v>273</v>
      </c>
      <c r="V226" s="46" t="e">
        <f t="shared" ca="1" si="2"/>
        <v>#NAME?</v>
      </c>
      <c r="W226" s="7"/>
      <c r="X226" s="7"/>
      <c r="Y226" s="51" t="s">
        <v>201</v>
      </c>
      <c r="Z226" s="52"/>
      <c r="AA226" s="53">
        <v>45063</v>
      </c>
      <c r="AB226" s="54">
        <v>49075100009481</v>
      </c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4364609.29</v>
      </c>
      <c r="AK226" s="52">
        <v>4860509.32</v>
      </c>
      <c r="AL226" s="52">
        <v>4890104.6100000003</v>
      </c>
      <c r="AM226" s="52">
        <v>4905588.6500000004</v>
      </c>
      <c r="AN226" s="52">
        <v>4894563.07</v>
      </c>
      <c r="AO226" s="52">
        <v>4750632.2300000004</v>
      </c>
      <c r="AP226" s="52">
        <v>4752095.7</v>
      </c>
      <c r="AQ226" s="52">
        <v>4608507.34</v>
      </c>
      <c r="AR226" s="52">
        <v>4614871.75</v>
      </c>
      <c r="AS226" s="52">
        <v>4522329.5999999996</v>
      </c>
      <c r="AT226" s="52">
        <v>4485768.68</v>
      </c>
      <c r="AU226" s="52">
        <v>4376939.6399999997</v>
      </c>
      <c r="AV226" s="52">
        <v>4188476</v>
      </c>
      <c r="AW226" s="52">
        <v>4177797</v>
      </c>
      <c r="AX226" s="52">
        <v>4148918</v>
      </c>
      <c r="AY226" s="52">
        <v>4120664.45</v>
      </c>
      <c r="AZ226" s="52">
        <v>4020262.8</v>
      </c>
      <c r="BA226" s="52">
        <v>0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3" t="s">
        <v>942</v>
      </c>
      <c r="C227" s="4" t="s">
        <v>943</v>
      </c>
      <c r="D227" s="7" t="s">
        <v>19</v>
      </c>
      <c r="E227" s="7" t="s">
        <v>20</v>
      </c>
      <c r="F227" s="7" t="s">
        <v>321</v>
      </c>
      <c r="G227" s="7" t="e">
        <f t="shared" ca="1" si="0"/>
        <v>#NAME?</v>
      </c>
      <c r="H227" s="46" t="s">
        <v>205</v>
      </c>
      <c r="I227" s="46" t="s">
        <v>58</v>
      </c>
      <c r="J227" s="7" t="str">
        <f t="shared" si="11"/>
        <v>Não</v>
      </c>
      <c r="K227" s="47">
        <v>45364</v>
      </c>
      <c r="L227" s="7"/>
      <c r="M227" s="7" t="s">
        <v>196</v>
      </c>
      <c r="N227" s="48">
        <v>1.2E-2</v>
      </c>
      <c r="O227" s="7" t="s">
        <v>197</v>
      </c>
      <c r="P227" s="49">
        <v>0.1</v>
      </c>
      <c r="Q227" s="50"/>
      <c r="R227" s="50" t="s">
        <v>944</v>
      </c>
      <c r="S227" s="7" t="s">
        <v>199</v>
      </c>
      <c r="T227" s="6" t="s">
        <v>945</v>
      </c>
      <c r="U227" s="7" t="s">
        <v>273</v>
      </c>
      <c r="V227" s="46" t="e">
        <f t="shared" ca="1" si="2"/>
        <v>#NAME?</v>
      </c>
      <c r="W227" s="7"/>
      <c r="X227" s="7" t="s">
        <v>27</v>
      </c>
      <c r="Y227" s="51" t="s">
        <v>201</v>
      </c>
      <c r="Z227" s="52"/>
      <c r="AA227" s="53">
        <v>45364</v>
      </c>
      <c r="AB227" s="54">
        <v>49075100013756</v>
      </c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164749.5</v>
      </c>
      <c r="AY227" s="52">
        <v>194549.52</v>
      </c>
      <c r="AZ227" s="52">
        <v>195807.52</v>
      </c>
      <c r="BA227" s="52">
        <v>197571.78</v>
      </c>
      <c r="BB227" s="52">
        <v>199184.01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60" t="s">
        <v>946</v>
      </c>
      <c r="C228" s="108" t="s">
        <v>947</v>
      </c>
      <c r="D228" s="7" t="s">
        <v>19</v>
      </c>
      <c r="E228" s="7" t="s">
        <v>68</v>
      </c>
      <c r="F228" s="7" t="s">
        <v>265</v>
      </c>
      <c r="G228" s="7" t="e">
        <f t="shared" ca="1" si="0"/>
        <v>#NAME?</v>
      </c>
      <c r="H228" s="46" t="s">
        <v>216</v>
      </c>
      <c r="I228" s="46" t="s">
        <v>266</v>
      </c>
      <c r="J228" s="7" t="str">
        <f t="shared" si="11"/>
        <v>Não</v>
      </c>
      <c r="K228" s="47">
        <v>45414</v>
      </c>
      <c r="L228" s="47"/>
      <c r="M228" s="7" t="s">
        <v>57</v>
      </c>
      <c r="N228" s="48">
        <v>0.01</v>
      </c>
      <c r="O228" s="7" t="s">
        <v>58</v>
      </c>
      <c r="P228" s="49">
        <v>0</v>
      </c>
      <c r="Q228" s="59"/>
      <c r="R228" s="50"/>
      <c r="S228" s="7" t="s">
        <v>199</v>
      </c>
      <c r="T228" s="6" t="s">
        <v>948</v>
      </c>
      <c r="U228" s="7" t="s">
        <v>68</v>
      </c>
      <c r="V228" s="46" t="e">
        <f t="shared" ca="1" si="2"/>
        <v>#NAME?</v>
      </c>
      <c r="W228" s="7"/>
      <c r="X228" s="7" t="s">
        <v>27</v>
      </c>
      <c r="Y228" s="51" t="s">
        <v>201</v>
      </c>
      <c r="Z228" s="52"/>
      <c r="AA228" s="53">
        <v>45414</v>
      </c>
      <c r="AB228" s="54">
        <v>49075100014507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>
        <v>214670.2</v>
      </c>
      <c r="AW228" s="52">
        <v>207127.1</v>
      </c>
      <c r="AX228" s="52">
        <v>224577.3</v>
      </c>
      <c r="AY228" s="52">
        <v>216468.29</v>
      </c>
      <c r="AZ228" s="52">
        <v>267147.7</v>
      </c>
      <c r="BA228" s="52">
        <v>338799.4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15" t="s">
        <v>949</v>
      </c>
      <c r="C229" s="4" t="s">
        <v>950</v>
      </c>
      <c r="D229" s="7" t="s">
        <v>19</v>
      </c>
      <c r="E229" s="7" t="s">
        <v>68</v>
      </c>
      <c r="F229" s="7" t="s">
        <v>255</v>
      </c>
      <c r="G229" s="7" t="e">
        <f t="shared" ca="1" si="0"/>
        <v>#NAME?</v>
      </c>
      <c r="H229" s="46" t="s">
        <v>205</v>
      </c>
      <c r="I229" s="46" t="s">
        <v>58</v>
      </c>
      <c r="J229" s="7" t="str">
        <f t="shared" si="11"/>
        <v>Não</v>
      </c>
      <c r="K229" s="47">
        <v>45076</v>
      </c>
      <c r="L229" s="7"/>
      <c r="M229" s="7" t="s">
        <v>256</v>
      </c>
      <c r="N229" s="48">
        <v>0.01</v>
      </c>
      <c r="O229" s="7" t="s">
        <v>58</v>
      </c>
      <c r="P229" s="49">
        <v>0</v>
      </c>
      <c r="Q229" s="50"/>
      <c r="R229" s="109"/>
      <c r="S229" s="7" t="s">
        <v>199</v>
      </c>
      <c r="T229" s="7" t="s">
        <v>951</v>
      </c>
      <c r="U229" s="7" t="s">
        <v>68</v>
      </c>
      <c r="V229" s="46" t="e">
        <f t="shared" ca="1" si="2"/>
        <v>#NAME?</v>
      </c>
      <c r="W229" s="7"/>
      <c r="X229" s="7" t="s">
        <v>27</v>
      </c>
      <c r="Y229" s="51" t="s">
        <v>201</v>
      </c>
      <c r="Z229" s="52"/>
      <c r="AA229" s="53">
        <v>45076</v>
      </c>
      <c r="AB229" s="54">
        <v>49075100009058</v>
      </c>
      <c r="AC229" s="52"/>
      <c r="AD229" s="52"/>
      <c r="AE229" s="52"/>
      <c r="AF229" s="52"/>
      <c r="AG229" s="52"/>
      <c r="AH229" s="52"/>
      <c r="AI229" s="52">
        <v>0</v>
      </c>
      <c r="AJ229" s="52">
        <v>135591.54</v>
      </c>
      <c r="AK229" s="52">
        <v>143938.85999999999</v>
      </c>
      <c r="AL229" s="52">
        <v>148311.97</v>
      </c>
      <c r="AM229" s="52">
        <v>148733.47</v>
      </c>
      <c r="AN229" s="52">
        <v>156355.10999999999</v>
      </c>
      <c r="AO229" s="52">
        <v>158528.26</v>
      </c>
      <c r="AP229" s="52">
        <v>164155.79999999999</v>
      </c>
      <c r="AQ229" s="52">
        <v>169284.31</v>
      </c>
      <c r="AR229" s="52">
        <v>183071.83</v>
      </c>
      <c r="AS229" s="52">
        <v>186923.97</v>
      </c>
      <c r="AT229" s="52">
        <v>203035.19</v>
      </c>
      <c r="AU229" s="52">
        <v>204250.35</v>
      </c>
      <c r="AV229" s="52">
        <v>215428.5</v>
      </c>
      <c r="AW229" s="52">
        <v>231138.3</v>
      </c>
      <c r="AX229" s="52">
        <v>246666.6</v>
      </c>
      <c r="AY229" s="52">
        <v>260324.1</v>
      </c>
      <c r="AZ229" s="52">
        <v>261319.63</v>
      </c>
      <c r="BA229" s="52">
        <v>261422.66</v>
      </c>
      <c r="BB229" s="52">
        <v>262841.42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15" t="s">
        <v>952</v>
      </c>
      <c r="C230" s="4" t="s">
        <v>953</v>
      </c>
      <c r="D230" s="7" t="s">
        <v>19</v>
      </c>
      <c r="E230" s="7" t="s">
        <v>20</v>
      </c>
      <c r="F230" s="7" t="s">
        <v>270</v>
      </c>
      <c r="G230" s="7" t="e">
        <f t="shared" ca="1" si="0"/>
        <v>#NAME?</v>
      </c>
      <c r="H230" s="46" t="s">
        <v>195</v>
      </c>
      <c r="I230" s="46" t="s">
        <v>58</v>
      </c>
      <c r="J230" s="7" t="str">
        <f t="shared" si="11"/>
        <v>Não</v>
      </c>
      <c r="K230" s="47">
        <v>45056</v>
      </c>
      <c r="L230" s="47">
        <v>45061</v>
      </c>
      <c r="M230" s="7" t="s">
        <v>62</v>
      </c>
      <c r="N230" s="48">
        <v>0.02</v>
      </c>
      <c r="O230" s="7" t="s">
        <v>236</v>
      </c>
      <c r="P230" s="49">
        <v>0.2</v>
      </c>
      <c r="Q230" s="66"/>
      <c r="R230" s="50"/>
      <c r="S230" s="7" t="s">
        <v>199</v>
      </c>
      <c r="T230" s="7" t="s">
        <v>954</v>
      </c>
      <c r="U230" s="7" t="s">
        <v>273</v>
      </c>
      <c r="V230" s="46" t="e">
        <f t="shared" ca="1" si="2"/>
        <v>#NAME?</v>
      </c>
      <c r="W230" s="7"/>
      <c r="X230" s="7"/>
      <c r="Y230" s="51"/>
      <c r="Z230" s="52"/>
      <c r="AA230" s="53">
        <v>45056</v>
      </c>
      <c r="AB230" s="54"/>
      <c r="AC230" s="52"/>
      <c r="AD230" s="52"/>
      <c r="AE230" s="52"/>
      <c r="AF230" s="52"/>
      <c r="AG230" s="52"/>
      <c r="AH230" s="52">
        <v>0</v>
      </c>
      <c r="AI230" s="52">
        <v>0</v>
      </c>
      <c r="AJ230" s="52">
        <v>0</v>
      </c>
      <c r="AK230" s="52">
        <v>0</v>
      </c>
      <c r="AL230" s="52">
        <v>0</v>
      </c>
      <c r="AM230" s="52">
        <v>0</v>
      </c>
      <c r="AN230" s="52">
        <v>0</v>
      </c>
      <c r="AO230" s="52">
        <v>0</v>
      </c>
      <c r="AP230" s="52">
        <v>0</v>
      </c>
      <c r="AQ230" s="52">
        <v>0</v>
      </c>
      <c r="AR230" s="52">
        <v>0</v>
      </c>
      <c r="AS230" s="52">
        <v>0</v>
      </c>
      <c r="AT230" s="52">
        <v>0</v>
      </c>
      <c r="AU230" s="52">
        <v>0</v>
      </c>
      <c r="AV230" s="52">
        <v>0</v>
      </c>
      <c r="AW230" s="52">
        <v>0</v>
      </c>
      <c r="AX230" s="52">
        <v>0</v>
      </c>
      <c r="AY230" s="52">
        <v>0</v>
      </c>
      <c r="AZ230" s="52">
        <v>0</v>
      </c>
      <c r="BA230" s="52">
        <v>0</v>
      </c>
      <c r="BB230" s="52">
        <v>0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3" t="s">
        <v>952</v>
      </c>
      <c r="C231" s="4" t="s">
        <v>955</v>
      </c>
      <c r="D231" s="7" t="s">
        <v>19</v>
      </c>
      <c r="E231" s="7" t="s">
        <v>20</v>
      </c>
      <c r="F231" s="7" t="s">
        <v>270</v>
      </c>
      <c r="G231" s="7" t="e">
        <f t="shared" ca="1" si="0"/>
        <v>#NAME?</v>
      </c>
      <c r="H231" s="46" t="s">
        <v>195</v>
      </c>
      <c r="I231" s="46" t="s">
        <v>58</v>
      </c>
      <c r="J231" s="7" t="str">
        <f t="shared" si="11"/>
        <v>Não</v>
      </c>
      <c r="K231" s="47">
        <v>45056</v>
      </c>
      <c r="L231" s="47">
        <v>45061</v>
      </c>
      <c r="M231" s="7" t="s">
        <v>57</v>
      </c>
      <c r="N231" s="48">
        <v>1.2E-2</v>
      </c>
      <c r="O231" s="7" t="s">
        <v>58</v>
      </c>
      <c r="P231" s="49">
        <v>0</v>
      </c>
      <c r="Q231" s="66"/>
      <c r="R231" s="50"/>
      <c r="S231" s="7" t="s">
        <v>199</v>
      </c>
      <c r="T231" s="7" t="s">
        <v>954</v>
      </c>
      <c r="U231" s="7" t="s">
        <v>273</v>
      </c>
      <c r="V231" s="46" t="e">
        <f t="shared" ca="1" si="2"/>
        <v>#NAME?</v>
      </c>
      <c r="W231" s="7"/>
      <c r="X231" s="7"/>
      <c r="Y231" s="51"/>
      <c r="Z231" s="52"/>
      <c r="AA231" s="53">
        <v>45056</v>
      </c>
      <c r="AB231" s="54"/>
      <c r="AC231" s="52"/>
      <c r="AD231" s="52"/>
      <c r="AE231" s="52"/>
      <c r="AF231" s="52"/>
      <c r="AG231" s="52"/>
      <c r="AH231" s="52">
        <v>0</v>
      </c>
      <c r="AI231" s="52">
        <v>0</v>
      </c>
      <c r="AJ231" s="52">
        <v>0</v>
      </c>
      <c r="AK231" s="52">
        <v>0</v>
      </c>
      <c r="AL231" s="52">
        <v>0</v>
      </c>
      <c r="AM231" s="52">
        <v>0</v>
      </c>
      <c r="AN231" s="52">
        <v>0</v>
      </c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0</v>
      </c>
      <c r="AV231" s="52">
        <v>0</v>
      </c>
      <c r="AW231" s="52">
        <v>0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3" t="s">
        <v>956</v>
      </c>
      <c r="C232" s="68" t="s">
        <v>957</v>
      </c>
      <c r="D232" s="7" t="s">
        <v>19</v>
      </c>
      <c r="E232" s="7" t="s">
        <v>77</v>
      </c>
      <c r="F232" s="7" t="s">
        <v>215</v>
      </c>
      <c r="G232" s="7" t="e">
        <f t="shared" ca="1" si="0"/>
        <v>#NAME?</v>
      </c>
      <c r="H232" s="46" t="s">
        <v>221</v>
      </c>
      <c r="I232" s="46" t="s">
        <v>58</v>
      </c>
      <c r="J232" s="7" t="str">
        <f t="shared" si="11"/>
        <v>Sim</v>
      </c>
      <c r="K232" s="47">
        <v>45642</v>
      </c>
      <c r="L232" s="47"/>
      <c r="M232" s="7" t="s">
        <v>57</v>
      </c>
      <c r="N232" s="48">
        <v>1.2E-2</v>
      </c>
      <c r="O232" s="7" t="s">
        <v>58</v>
      </c>
      <c r="P232" s="49">
        <v>0</v>
      </c>
      <c r="Q232" s="66" t="s">
        <v>958</v>
      </c>
      <c r="R232" s="50"/>
      <c r="S232" s="7" t="s">
        <v>199</v>
      </c>
      <c r="T232" s="7" t="s">
        <v>959</v>
      </c>
      <c r="U232" s="7" t="s">
        <v>77</v>
      </c>
      <c r="V232" s="46" t="e">
        <f t="shared" ca="1" si="2"/>
        <v>#NAME?</v>
      </c>
      <c r="W232" s="7"/>
      <c r="X232" s="7" t="s">
        <v>106</v>
      </c>
      <c r="Y232" s="51"/>
      <c r="Z232" s="52"/>
      <c r="AA232" s="53"/>
      <c r="AB232" s="54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960</v>
      </c>
      <c r="C233" s="68" t="s">
        <v>961</v>
      </c>
      <c r="D233" s="7" t="s">
        <v>19</v>
      </c>
      <c r="E233" s="7" t="s">
        <v>77</v>
      </c>
      <c r="F233" s="7" t="s">
        <v>215</v>
      </c>
      <c r="G233" s="7" t="e">
        <f t="shared" ca="1" si="0"/>
        <v>#NAME?</v>
      </c>
      <c r="H233" s="46" t="s">
        <v>216</v>
      </c>
      <c r="I233" s="46" t="s">
        <v>279</v>
      </c>
      <c r="J233" s="7" t="str">
        <f t="shared" si="11"/>
        <v>Não</v>
      </c>
      <c r="K233" s="47">
        <v>45026</v>
      </c>
      <c r="L233" s="47"/>
      <c r="M233" s="7" t="s">
        <v>962</v>
      </c>
      <c r="N233" s="48">
        <v>7.0000000000000001E-3</v>
      </c>
      <c r="O233" s="7" t="s">
        <v>58</v>
      </c>
      <c r="P233" s="49">
        <v>0</v>
      </c>
      <c r="Q233" s="50"/>
      <c r="R233" s="50"/>
      <c r="S233" s="7" t="s">
        <v>199</v>
      </c>
      <c r="T233" s="7" t="s">
        <v>963</v>
      </c>
      <c r="U233" s="7" t="s">
        <v>77</v>
      </c>
      <c r="V233" s="46" t="e">
        <f t="shared" ca="1" si="2"/>
        <v>#NAME?</v>
      </c>
      <c r="W233" s="7"/>
      <c r="X233" s="7"/>
      <c r="Y233" s="51" t="s">
        <v>201</v>
      </c>
      <c r="Z233" s="52"/>
      <c r="AA233" s="53">
        <v>45026</v>
      </c>
      <c r="AB233" s="54">
        <v>49075100012326</v>
      </c>
      <c r="AC233" s="52"/>
      <c r="AD233" s="52"/>
      <c r="AE233" s="52"/>
      <c r="AF233" s="52"/>
      <c r="AG233" s="52"/>
      <c r="AH233" s="52">
        <v>0</v>
      </c>
      <c r="AI233" s="52">
        <v>0</v>
      </c>
      <c r="AJ233" s="52">
        <v>0</v>
      </c>
      <c r="AK233" s="52">
        <v>0</v>
      </c>
      <c r="AL233" s="52">
        <v>0</v>
      </c>
      <c r="AM233" s="52">
        <v>0</v>
      </c>
      <c r="AN233" s="52">
        <v>0</v>
      </c>
      <c r="AO233" s="52">
        <v>0</v>
      </c>
      <c r="AP233" s="52">
        <v>0</v>
      </c>
      <c r="AQ233" s="52">
        <v>0</v>
      </c>
      <c r="AR233" s="52">
        <v>0</v>
      </c>
      <c r="AS233" s="52">
        <v>0</v>
      </c>
      <c r="AT233" s="52">
        <v>0</v>
      </c>
      <c r="AU233" s="52">
        <v>0</v>
      </c>
      <c r="AV233" s="52">
        <v>0</v>
      </c>
      <c r="AW233" s="52">
        <v>0</v>
      </c>
      <c r="AX233" s="52">
        <v>0</v>
      </c>
      <c r="AY233" s="52">
        <v>0</v>
      </c>
      <c r="AZ233" s="52">
        <v>0</v>
      </c>
      <c r="BA233" s="52">
        <v>0</v>
      </c>
      <c r="BB233" s="52">
        <v>0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964</v>
      </c>
      <c r="C234" s="4" t="s">
        <v>965</v>
      </c>
      <c r="D234" s="7" t="s">
        <v>109</v>
      </c>
      <c r="E234" s="7" t="s">
        <v>68</v>
      </c>
      <c r="F234" s="7" t="s">
        <v>194</v>
      </c>
      <c r="G234" s="7" t="e">
        <f t="shared" ca="1" si="0"/>
        <v>#NAME?</v>
      </c>
      <c r="H234" s="46" t="s">
        <v>195</v>
      </c>
      <c r="I234" s="46" t="s">
        <v>58</v>
      </c>
      <c r="J234" s="7" t="str">
        <f t="shared" si="11"/>
        <v>Não</v>
      </c>
      <c r="K234" s="47">
        <v>45155</v>
      </c>
      <c r="L234" s="47">
        <v>45513</v>
      </c>
      <c r="M234" s="7" t="s">
        <v>966</v>
      </c>
      <c r="N234" s="48">
        <v>7.0000000000000001E-3</v>
      </c>
      <c r="O234" s="7" t="s">
        <v>58</v>
      </c>
      <c r="P234" s="49">
        <v>0</v>
      </c>
      <c r="Q234" s="50"/>
      <c r="R234" s="50" t="s">
        <v>780</v>
      </c>
      <c r="S234" s="7" t="s">
        <v>199</v>
      </c>
      <c r="T234" s="7" t="s">
        <v>967</v>
      </c>
      <c r="U234" s="7" t="s">
        <v>135</v>
      </c>
      <c r="V234" s="46" t="e">
        <f t="shared" ca="1" si="2"/>
        <v>#NAME?</v>
      </c>
      <c r="W234" s="7"/>
      <c r="X234" s="7"/>
      <c r="Y234" s="51" t="s">
        <v>201</v>
      </c>
      <c r="Z234" s="52"/>
      <c r="AA234" s="53">
        <v>45155</v>
      </c>
      <c r="AB234" s="54">
        <v>49075100008132</v>
      </c>
      <c r="AC234" s="52"/>
      <c r="AD234" s="52"/>
      <c r="AE234" s="52"/>
      <c r="AF234" s="52"/>
      <c r="AG234" s="52"/>
      <c r="AH234" s="52"/>
      <c r="AI234" s="52"/>
      <c r="AJ234" s="52"/>
      <c r="AK234" s="52">
        <v>2314336.9700000002</v>
      </c>
      <c r="AL234" s="52">
        <v>4028279.21</v>
      </c>
      <c r="AM234" s="52">
        <v>4065602.47</v>
      </c>
      <c r="AN234" s="52">
        <v>4091485.08</v>
      </c>
      <c r="AO234" s="52">
        <v>4118031.41</v>
      </c>
      <c r="AP234" s="52">
        <v>4166508.15</v>
      </c>
      <c r="AQ234" s="52">
        <v>4218568.46</v>
      </c>
      <c r="AR234" s="52">
        <v>4244355.2</v>
      </c>
      <c r="AS234" s="52">
        <v>4329786.1900000004</v>
      </c>
      <c r="AT234" s="52">
        <v>4397477.29</v>
      </c>
      <c r="AU234" s="52">
        <v>4384162.97</v>
      </c>
      <c r="AV234" s="52">
        <v>4415036</v>
      </c>
      <c r="AW234" s="52">
        <v>4441319</v>
      </c>
      <c r="AX234" s="52">
        <v>0</v>
      </c>
      <c r="AY234" s="52">
        <v>0</v>
      </c>
      <c r="AZ234" s="52">
        <v>0</v>
      </c>
      <c r="BA234" s="52">
        <v>0</v>
      </c>
      <c r="BB234" s="52">
        <v>0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968</v>
      </c>
      <c r="C235" s="4" t="s">
        <v>969</v>
      </c>
      <c r="D235" s="7" t="s">
        <v>19</v>
      </c>
      <c r="E235" s="7" t="s">
        <v>77</v>
      </c>
      <c r="F235" s="7" t="s">
        <v>99</v>
      </c>
      <c r="G235" s="7" t="e">
        <f t="shared" ca="1" si="0"/>
        <v>#NAME?</v>
      </c>
      <c r="H235" s="46" t="s">
        <v>205</v>
      </c>
      <c r="I235" s="46" t="s">
        <v>58</v>
      </c>
      <c r="J235" s="7" t="s">
        <v>234</v>
      </c>
      <c r="K235" s="47">
        <v>45427</v>
      </c>
      <c r="L235" s="47"/>
      <c r="M235" s="7" t="s">
        <v>347</v>
      </c>
      <c r="N235" s="48">
        <v>0.01</v>
      </c>
      <c r="O235" s="7" t="s">
        <v>197</v>
      </c>
      <c r="P235" s="49">
        <v>0.1</v>
      </c>
      <c r="Q235" s="50"/>
      <c r="R235" s="50"/>
      <c r="S235" s="7" t="s">
        <v>199</v>
      </c>
      <c r="T235" s="7" t="s">
        <v>970</v>
      </c>
      <c r="U235" s="7" t="s">
        <v>77</v>
      </c>
      <c r="V235" s="46" t="e">
        <f t="shared" ca="1" si="2"/>
        <v>#NAME?</v>
      </c>
      <c r="W235" s="7"/>
      <c r="X235" s="7"/>
      <c r="Y235" s="51" t="s">
        <v>201</v>
      </c>
      <c r="Z235" s="52"/>
      <c r="AA235" s="53">
        <v>45427</v>
      </c>
      <c r="AB235" s="54">
        <v>49075100014655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>
        <v>0</v>
      </c>
      <c r="AW235" s="52">
        <v>168737</v>
      </c>
      <c r="AX235" s="52">
        <v>588696.80000000005</v>
      </c>
      <c r="AY235" s="52">
        <v>552160.68000000005</v>
      </c>
      <c r="AZ235" s="52">
        <v>513634.97</v>
      </c>
      <c r="BA235" s="52">
        <v>519271.65</v>
      </c>
      <c r="BB235" s="52">
        <v>414698.41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968</v>
      </c>
      <c r="C236" s="4" t="s">
        <v>971</v>
      </c>
      <c r="D236" s="7" t="s">
        <v>19</v>
      </c>
      <c r="E236" s="7" t="s">
        <v>77</v>
      </c>
      <c r="F236" s="7" t="s">
        <v>99</v>
      </c>
      <c r="G236" s="7" t="e">
        <f t="shared" ca="1" si="0"/>
        <v>#NAME?</v>
      </c>
      <c r="H236" s="46" t="s">
        <v>216</v>
      </c>
      <c r="I236" s="46" t="s">
        <v>240</v>
      </c>
      <c r="J236" s="7" t="s">
        <v>234</v>
      </c>
      <c r="K236" s="47">
        <v>45393</v>
      </c>
      <c r="L236" s="47"/>
      <c r="M236" s="7" t="s">
        <v>678</v>
      </c>
      <c r="N236" s="48">
        <v>0</v>
      </c>
      <c r="O236" s="7" t="s">
        <v>58</v>
      </c>
      <c r="P236" s="49">
        <v>0</v>
      </c>
      <c r="Q236" s="50"/>
      <c r="R236" s="50"/>
      <c r="S236" s="7" t="s">
        <v>199</v>
      </c>
      <c r="T236" s="7" t="s">
        <v>970</v>
      </c>
      <c r="U236" s="7" t="s">
        <v>77</v>
      </c>
      <c r="V236" s="46" t="e">
        <f t="shared" ca="1" si="2"/>
        <v>#NAME?</v>
      </c>
      <c r="W236" s="7"/>
      <c r="X236" s="7"/>
      <c r="Y236" s="51" t="s">
        <v>201</v>
      </c>
      <c r="Z236" s="52"/>
      <c r="AA236" s="53">
        <v>45393</v>
      </c>
      <c r="AB236" s="54">
        <v>49075100014353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>
        <v>3320494.37</v>
      </c>
      <c r="AV236" s="52">
        <v>3115084</v>
      </c>
      <c r="AW236" s="52">
        <v>2430071</v>
      </c>
      <c r="AX236" s="52">
        <v>2442299</v>
      </c>
      <c r="AY236" s="52">
        <v>2448561.61</v>
      </c>
      <c r="AZ236" s="52">
        <v>2421966.75</v>
      </c>
      <c r="BA236" s="52">
        <v>2441527.5499999998</v>
      </c>
      <c r="BB236" s="52">
        <v>2460935.21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972</v>
      </c>
      <c r="C237" s="110" t="s">
        <v>973</v>
      </c>
      <c r="D237" s="7" t="s">
        <v>19</v>
      </c>
      <c r="E237" s="7" t="s">
        <v>77</v>
      </c>
      <c r="F237" s="7" t="s">
        <v>540</v>
      </c>
      <c r="G237" s="7" t="e">
        <f t="shared" ca="1" si="0"/>
        <v>#NAME?</v>
      </c>
      <c r="H237" s="46" t="s">
        <v>205</v>
      </c>
      <c r="I237" s="46" t="s">
        <v>58</v>
      </c>
      <c r="J237" s="7" t="str">
        <f t="shared" ref="J237:J300" si="12">IF(Q237=0,"Não","Sim")</f>
        <v>Não</v>
      </c>
      <c r="K237" s="47">
        <v>45229</v>
      </c>
      <c r="L237" s="47"/>
      <c r="M237" s="7" t="s">
        <v>541</v>
      </c>
      <c r="N237" s="48">
        <v>7.0000000000000001E-3</v>
      </c>
      <c r="O237" s="7" t="s">
        <v>58</v>
      </c>
      <c r="P237" s="49">
        <v>0</v>
      </c>
      <c r="Q237" s="66"/>
      <c r="R237" s="50"/>
      <c r="S237" s="7" t="s">
        <v>242</v>
      </c>
      <c r="T237" s="7" t="s">
        <v>974</v>
      </c>
      <c r="U237" s="7" t="s">
        <v>357</v>
      </c>
      <c r="V237" s="46" t="e">
        <f t="shared" ca="1" si="2"/>
        <v>#NAME?</v>
      </c>
      <c r="W237" s="7"/>
      <c r="X237" s="7"/>
      <c r="Y237" s="51" t="s">
        <v>201</v>
      </c>
      <c r="Z237" s="52"/>
      <c r="AA237" s="53">
        <v>45229</v>
      </c>
      <c r="AB237" s="54">
        <v>49075100012318</v>
      </c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>
        <v>0</v>
      </c>
      <c r="AP237" s="52">
        <v>0</v>
      </c>
      <c r="AQ237" s="52">
        <v>0</v>
      </c>
      <c r="AR237" s="52">
        <v>0</v>
      </c>
      <c r="AS237" s="52">
        <v>0</v>
      </c>
      <c r="AT237" s="52">
        <v>0</v>
      </c>
      <c r="AU237" s="52">
        <v>50256.31</v>
      </c>
      <c r="AV237" s="52">
        <v>50570.59</v>
      </c>
      <c r="AW237" s="52">
        <v>50912.08</v>
      </c>
      <c r="AX237" s="52">
        <v>51347.53</v>
      </c>
      <c r="AY237" s="52">
        <v>51757.29</v>
      </c>
      <c r="AZ237" s="52">
        <v>52148.98</v>
      </c>
      <c r="BA237" s="52">
        <v>52606.59</v>
      </c>
      <c r="BB237" s="52">
        <v>52665.84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975</v>
      </c>
      <c r="C238" s="4" t="s">
        <v>976</v>
      </c>
      <c r="D238" s="7" t="s">
        <v>19</v>
      </c>
      <c r="E238" s="7" t="s">
        <v>77</v>
      </c>
      <c r="F238" s="7" t="s">
        <v>215</v>
      </c>
      <c r="G238" s="7" t="e">
        <f t="shared" ca="1" si="0"/>
        <v>#NAME?</v>
      </c>
      <c r="H238" s="46" t="s">
        <v>205</v>
      </c>
      <c r="I238" s="46" t="s">
        <v>58</v>
      </c>
      <c r="J238" s="7" t="str">
        <f t="shared" si="12"/>
        <v>Não</v>
      </c>
      <c r="K238" s="47">
        <v>44960</v>
      </c>
      <c r="L238" s="7"/>
      <c r="M238" s="7" t="s">
        <v>57</v>
      </c>
      <c r="N238" s="48">
        <v>1.2E-2</v>
      </c>
      <c r="O238" s="7" t="s">
        <v>58</v>
      </c>
      <c r="P238" s="49">
        <v>0</v>
      </c>
      <c r="Q238" s="50"/>
      <c r="R238" s="50"/>
      <c r="S238" s="7" t="s">
        <v>242</v>
      </c>
      <c r="T238" s="7" t="s">
        <v>977</v>
      </c>
      <c r="U238" s="7" t="s">
        <v>77</v>
      </c>
      <c r="V238" s="46" t="e">
        <f t="shared" ca="1" si="2"/>
        <v>#NAME?</v>
      </c>
      <c r="W238" s="7"/>
      <c r="X238" s="7"/>
      <c r="Y238" s="51" t="s">
        <v>312</v>
      </c>
      <c r="Z238" s="52"/>
      <c r="AA238" s="53">
        <v>44960</v>
      </c>
      <c r="AB238" s="54">
        <v>49075100004552</v>
      </c>
      <c r="AC238" s="52"/>
      <c r="AD238" s="52"/>
      <c r="AE238" s="52"/>
      <c r="AF238" s="52">
        <v>0</v>
      </c>
      <c r="AG238" s="52">
        <v>302348.09000000003</v>
      </c>
      <c r="AH238" s="52">
        <v>305861.96999999997</v>
      </c>
      <c r="AI238" s="52">
        <v>307995.71000000002</v>
      </c>
      <c r="AJ238" s="52">
        <v>311282.53999999998</v>
      </c>
      <c r="AK238" s="52">
        <v>314326.46999999997</v>
      </c>
      <c r="AL238" s="52">
        <v>317302.40000000002</v>
      </c>
      <c r="AM238" s="52">
        <v>319206.65000000002</v>
      </c>
      <c r="AN238" s="52">
        <v>322020.40999999997</v>
      </c>
      <c r="AO238" s="52">
        <v>324182.96000000002</v>
      </c>
      <c r="AP238" s="52">
        <v>326595.86</v>
      </c>
      <c r="AQ238" s="52">
        <v>329108.53999999998</v>
      </c>
      <c r="AR238" s="52">
        <v>331973.65999999997</v>
      </c>
      <c r="AS238" s="52">
        <v>332613.51</v>
      </c>
      <c r="AT238" s="52">
        <v>334953.40000000002</v>
      </c>
      <c r="AU238" s="52">
        <v>337469.3</v>
      </c>
      <c r="AV238" s="52">
        <v>340023.9</v>
      </c>
      <c r="AW238" s="52">
        <v>342278.1</v>
      </c>
      <c r="AX238" s="52">
        <v>341491.6</v>
      </c>
      <c r="AY238" s="52">
        <v>344195.42</v>
      </c>
      <c r="AZ238" s="52">
        <v>346530.76</v>
      </c>
      <c r="BA238" s="52">
        <v>349482.15</v>
      </c>
      <c r="BB238" s="52">
        <v>350569.49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978</v>
      </c>
      <c r="C239" s="4" t="s">
        <v>979</v>
      </c>
      <c r="D239" s="7" t="s">
        <v>19</v>
      </c>
      <c r="E239" s="7" t="s">
        <v>77</v>
      </c>
      <c r="F239" s="7" t="s">
        <v>340</v>
      </c>
      <c r="G239" s="7" t="e">
        <f t="shared" ca="1" si="0"/>
        <v>#NAME?</v>
      </c>
      <c r="H239" s="46" t="s">
        <v>205</v>
      </c>
      <c r="I239" s="46" t="s">
        <v>58</v>
      </c>
      <c r="J239" s="7" t="str">
        <f t="shared" si="12"/>
        <v>Não</v>
      </c>
      <c r="K239" s="47">
        <v>45035</v>
      </c>
      <c r="L239" s="7"/>
      <c r="M239" s="7" t="s">
        <v>57</v>
      </c>
      <c r="N239" s="48">
        <v>1.2E-2</v>
      </c>
      <c r="O239" s="7" t="s">
        <v>58</v>
      </c>
      <c r="P239" s="49">
        <v>0</v>
      </c>
      <c r="Q239" s="50"/>
      <c r="R239" s="50"/>
      <c r="S239" s="7" t="s">
        <v>199</v>
      </c>
      <c r="T239" s="7" t="s">
        <v>980</v>
      </c>
      <c r="U239" s="7" t="s">
        <v>77</v>
      </c>
      <c r="V239" s="46" t="e">
        <f t="shared" ca="1" si="2"/>
        <v>#NAME?</v>
      </c>
      <c r="W239" s="7"/>
      <c r="X239" s="7"/>
      <c r="Y239" s="51" t="s">
        <v>312</v>
      </c>
      <c r="Z239" s="52"/>
      <c r="AA239" s="53">
        <v>45035</v>
      </c>
      <c r="AB239" s="54">
        <v>49075100008507</v>
      </c>
      <c r="AC239" s="52"/>
      <c r="AD239" s="52"/>
      <c r="AE239" s="52"/>
      <c r="AF239" s="52"/>
      <c r="AG239" s="52"/>
      <c r="AH239" s="52">
        <v>0</v>
      </c>
      <c r="AI239" s="52">
        <v>200493.23</v>
      </c>
      <c r="AJ239" s="52">
        <v>202518.84</v>
      </c>
      <c r="AK239" s="52">
        <v>204207.46</v>
      </c>
      <c r="AL239" s="52">
        <v>205780.31</v>
      </c>
      <c r="AM239" s="52">
        <v>207720.41</v>
      </c>
      <c r="AN239" s="52">
        <v>209354.86</v>
      </c>
      <c r="AO239" s="52">
        <v>211199.67</v>
      </c>
      <c r="AP239" s="52">
        <v>212749.25</v>
      </c>
      <c r="AQ239" s="52">
        <v>214404.26</v>
      </c>
      <c r="AR239" s="52">
        <v>216335.49</v>
      </c>
      <c r="AS239" s="52">
        <v>218083.75</v>
      </c>
      <c r="AT239" s="52">
        <v>220034.61</v>
      </c>
      <c r="AU239" s="52">
        <v>220815.25</v>
      </c>
      <c r="AV239" s="52">
        <v>503251.20000000001</v>
      </c>
      <c r="AW239" s="52">
        <v>506923.6</v>
      </c>
      <c r="AX239" s="52">
        <v>511062.6</v>
      </c>
      <c r="AY239" s="52">
        <v>515425.65</v>
      </c>
      <c r="AZ239" s="52">
        <v>518729.56</v>
      </c>
      <c r="BA239" s="52">
        <v>523488.36</v>
      </c>
      <c r="BB239" s="52">
        <v>677759.49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981</v>
      </c>
      <c r="C240" s="4" t="s">
        <v>982</v>
      </c>
      <c r="D240" s="7" t="s">
        <v>109</v>
      </c>
      <c r="E240" s="7" t="s">
        <v>68</v>
      </c>
      <c r="F240" s="7" t="s">
        <v>260</v>
      </c>
      <c r="G240" s="7" t="e">
        <f t="shared" ca="1" si="0"/>
        <v>#NAME?</v>
      </c>
      <c r="H240" s="46" t="s">
        <v>195</v>
      </c>
      <c r="I240" s="46" t="s">
        <v>58</v>
      </c>
      <c r="J240" s="7" t="str">
        <f t="shared" si="12"/>
        <v>Não</v>
      </c>
      <c r="K240" s="47">
        <v>45575</v>
      </c>
      <c r="L240" s="95">
        <v>45589</v>
      </c>
      <c r="M240" s="7" t="s">
        <v>112</v>
      </c>
      <c r="N240" s="48">
        <v>3.0000000000000001E-3</v>
      </c>
      <c r="O240" s="7" t="s">
        <v>58</v>
      </c>
      <c r="P240" s="49">
        <v>0</v>
      </c>
      <c r="Q240" s="50"/>
      <c r="R240" s="50"/>
      <c r="S240" s="7" t="s">
        <v>199</v>
      </c>
      <c r="T240" s="7" t="s">
        <v>983</v>
      </c>
      <c r="U240" s="7" t="s">
        <v>114</v>
      </c>
      <c r="V240" s="46" t="e">
        <f t="shared" ca="1" si="2"/>
        <v>#NAME?</v>
      </c>
      <c r="W240" s="7"/>
      <c r="X240" s="7" t="s">
        <v>27</v>
      </c>
      <c r="Y240" s="51"/>
      <c r="Z240" s="52"/>
      <c r="AA240" s="55"/>
      <c r="AB240" s="54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>
        <v>0</v>
      </c>
      <c r="BB240" s="52">
        <v>0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984</v>
      </c>
      <c r="C241" s="4" t="s">
        <v>985</v>
      </c>
      <c r="D241" s="7" t="s">
        <v>19</v>
      </c>
      <c r="E241" s="7" t="s">
        <v>68</v>
      </c>
      <c r="F241" s="7" t="s">
        <v>289</v>
      </c>
      <c r="G241" s="7" t="e">
        <f t="shared" ca="1" si="0"/>
        <v>#NAME?</v>
      </c>
      <c r="H241" s="46" t="s">
        <v>205</v>
      </c>
      <c r="I241" s="46" t="s">
        <v>58</v>
      </c>
      <c r="J241" s="7" t="str">
        <f t="shared" si="12"/>
        <v>Não</v>
      </c>
      <c r="K241" s="47">
        <v>44977</v>
      </c>
      <c r="L241" s="7"/>
      <c r="M241" s="7" t="s">
        <v>62</v>
      </c>
      <c r="N241" s="48">
        <v>0.02</v>
      </c>
      <c r="O241" s="7" t="s">
        <v>236</v>
      </c>
      <c r="P241" s="49">
        <v>0.2</v>
      </c>
      <c r="Q241" s="50"/>
      <c r="R241" s="59" t="s">
        <v>986</v>
      </c>
      <c r="S241" s="7" t="s">
        <v>199</v>
      </c>
      <c r="T241" s="7" t="s">
        <v>987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201</v>
      </c>
      <c r="Z241" s="52"/>
      <c r="AA241" s="53">
        <v>44977</v>
      </c>
      <c r="AB241" s="54">
        <v>49075100006636</v>
      </c>
      <c r="AC241" s="52"/>
      <c r="AD241" s="52"/>
      <c r="AE241" s="52"/>
      <c r="AF241" s="52">
        <v>0</v>
      </c>
      <c r="AG241" s="52">
        <v>0</v>
      </c>
      <c r="AH241" s="52">
        <v>304867.61</v>
      </c>
      <c r="AI241" s="52">
        <v>360937.54</v>
      </c>
      <c r="AJ241" s="52">
        <v>566724.19999999995</v>
      </c>
      <c r="AK241" s="52">
        <v>602522.31000000006</v>
      </c>
      <c r="AL241" s="52">
        <v>627093.69999999995</v>
      </c>
      <c r="AM241" s="52">
        <v>606180.80000000005</v>
      </c>
      <c r="AN241" s="52">
        <v>604349.54</v>
      </c>
      <c r="AO241" s="52">
        <v>578834.06000000006</v>
      </c>
      <c r="AP241" s="52">
        <v>621068.18000000005</v>
      </c>
      <c r="AQ241" s="52">
        <v>651017.26</v>
      </c>
      <c r="AR241" s="52">
        <v>605797.82999999996</v>
      </c>
      <c r="AS241" s="52">
        <v>614550.63</v>
      </c>
      <c r="AT241" s="52">
        <v>625486.55000000005</v>
      </c>
      <c r="AU241" s="52">
        <v>600575.80000000005</v>
      </c>
      <c r="AV241" s="52">
        <v>581362.4</v>
      </c>
      <c r="AW241" s="52">
        <v>582334.30000000005</v>
      </c>
      <c r="AX241" s="52">
        <v>598421.30000000005</v>
      </c>
      <c r="AY241" s="52">
        <v>611819.21</v>
      </c>
      <c r="AZ241" s="52">
        <v>601053.61</v>
      </c>
      <c r="BA241" s="52">
        <v>369103.38</v>
      </c>
      <c r="BB241" s="52">
        <v>318408.78999999998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984</v>
      </c>
      <c r="C242" s="4" t="s">
        <v>988</v>
      </c>
      <c r="D242" s="7" t="s">
        <v>19</v>
      </c>
      <c r="E242" s="7" t="s">
        <v>68</v>
      </c>
      <c r="F242" s="7" t="s">
        <v>289</v>
      </c>
      <c r="G242" s="7" t="e">
        <f t="shared" ca="1" si="0"/>
        <v>#NAME?</v>
      </c>
      <c r="H242" s="46" t="s">
        <v>205</v>
      </c>
      <c r="I242" s="46" t="s">
        <v>58</v>
      </c>
      <c r="J242" s="7" t="str">
        <f t="shared" si="12"/>
        <v>Não</v>
      </c>
      <c r="K242" s="47">
        <v>44991</v>
      </c>
      <c r="L242" s="7"/>
      <c r="M242" s="7" t="s">
        <v>57</v>
      </c>
      <c r="N242" s="48">
        <v>0.01</v>
      </c>
      <c r="O242" s="7" t="s">
        <v>58</v>
      </c>
      <c r="P242" s="49">
        <v>0</v>
      </c>
      <c r="Q242" s="50"/>
      <c r="R242" s="50"/>
      <c r="S242" s="7" t="s">
        <v>199</v>
      </c>
      <c r="T242" s="7" t="s">
        <v>987</v>
      </c>
      <c r="U242" s="7" t="s">
        <v>68</v>
      </c>
      <c r="V242" s="46" t="e">
        <f t="shared" ca="1" si="2"/>
        <v>#NAME?</v>
      </c>
      <c r="W242" s="7"/>
      <c r="X242" s="7" t="s">
        <v>24</v>
      </c>
      <c r="Y242" s="51" t="s">
        <v>201</v>
      </c>
      <c r="Z242" s="52"/>
      <c r="AA242" s="53">
        <v>44991</v>
      </c>
      <c r="AB242" s="54">
        <v>49075100008442</v>
      </c>
      <c r="AC242" s="52"/>
      <c r="AD242" s="52"/>
      <c r="AE242" s="52"/>
      <c r="AF242" s="52"/>
      <c r="AG242" s="52"/>
      <c r="AH242" s="52">
        <v>537871.72</v>
      </c>
      <c r="AI242" s="52">
        <v>2246971.91</v>
      </c>
      <c r="AJ242" s="52">
        <v>2466852.75</v>
      </c>
      <c r="AK242" s="52">
        <v>2458871.91</v>
      </c>
      <c r="AL242" s="52">
        <v>2466301.64</v>
      </c>
      <c r="AM242" s="52">
        <v>2451968.17</v>
      </c>
      <c r="AN242" s="52">
        <v>3009986.81</v>
      </c>
      <c r="AO242" s="52">
        <v>3308732.7</v>
      </c>
      <c r="AP242" s="52">
        <v>3370210.56</v>
      </c>
      <c r="AQ242" s="52">
        <v>3282974.56</v>
      </c>
      <c r="AR242" s="52">
        <v>3308166.77</v>
      </c>
      <c r="AS242" s="52">
        <v>3333211.42</v>
      </c>
      <c r="AT242" s="52">
        <v>3361260.34</v>
      </c>
      <c r="AU242" s="52">
        <v>3384627.7</v>
      </c>
      <c r="AV242" s="52">
        <v>3470249</v>
      </c>
      <c r="AW242" s="52">
        <v>3493595</v>
      </c>
      <c r="AX242" s="52">
        <v>3517465</v>
      </c>
      <c r="AY242" s="52">
        <v>3542562.31</v>
      </c>
      <c r="AZ242" s="52">
        <v>3560844.67</v>
      </c>
      <c r="BA242" s="52">
        <v>3592711.18</v>
      </c>
      <c r="BB242" s="52">
        <v>3623660.66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984</v>
      </c>
      <c r="C243" s="4" t="s">
        <v>989</v>
      </c>
      <c r="D243" s="7" t="s">
        <v>19</v>
      </c>
      <c r="E243" s="7" t="s">
        <v>68</v>
      </c>
      <c r="F243" s="7" t="s">
        <v>289</v>
      </c>
      <c r="G243" s="7" t="e">
        <f t="shared" ca="1" si="0"/>
        <v>#NAME?</v>
      </c>
      <c r="H243" s="46" t="s">
        <v>205</v>
      </c>
      <c r="I243" s="46" t="s">
        <v>58</v>
      </c>
      <c r="J243" s="7" t="str">
        <f t="shared" si="12"/>
        <v>Não</v>
      </c>
      <c r="K243" s="47">
        <v>45022</v>
      </c>
      <c r="L243" s="7"/>
      <c r="M243" s="7" t="s">
        <v>571</v>
      </c>
      <c r="N243" s="48">
        <v>2.5000000000000001E-2</v>
      </c>
      <c r="O243" s="7" t="s">
        <v>990</v>
      </c>
      <c r="P243" s="49">
        <v>0.2</v>
      </c>
      <c r="Q243" s="50"/>
      <c r="R243" s="59" t="s">
        <v>991</v>
      </c>
      <c r="S243" s="7" t="s">
        <v>199</v>
      </c>
      <c r="T243" s="7" t="s">
        <v>987</v>
      </c>
      <c r="U243" s="7" t="s">
        <v>68</v>
      </c>
      <c r="V243" s="46" t="e">
        <f t="shared" ca="1" si="2"/>
        <v>#NAME?</v>
      </c>
      <c r="W243" s="7"/>
      <c r="X243" s="7" t="s">
        <v>24</v>
      </c>
      <c r="Y243" s="51" t="s">
        <v>201</v>
      </c>
      <c r="Z243" s="52"/>
      <c r="AA243" s="53">
        <v>45022</v>
      </c>
      <c r="AB243" s="54">
        <v>49075100008825</v>
      </c>
      <c r="AC243" s="52"/>
      <c r="AD243" s="52"/>
      <c r="AE243" s="52"/>
      <c r="AF243" s="52">
        <v>0</v>
      </c>
      <c r="AG243" s="52">
        <v>0</v>
      </c>
      <c r="AH243" s="52">
        <v>37824</v>
      </c>
      <c r="AI243" s="52">
        <v>38658.35</v>
      </c>
      <c r="AJ243" s="52">
        <v>214989.41</v>
      </c>
      <c r="AK243" s="52">
        <v>214322.39</v>
      </c>
      <c r="AL243" s="52">
        <v>218300.7</v>
      </c>
      <c r="AM243" s="52">
        <v>224362.58</v>
      </c>
      <c r="AN243" s="52">
        <v>223020.61</v>
      </c>
      <c r="AO243" s="52">
        <v>1501.8</v>
      </c>
      <c r="AP243" s="52">
        <v>1412.42</v>
      </c>
      <c r="AQ243" s="52">
        <v>1424.5</v>
      </c>
      <c r="AR243" s="52">
        <v>1437.56</v>
      </c>
      <c r="AS243" s="52">
        <v>1453.03</v>
      </c>
      <c r="AT243" s="52">
        <v>1464.62</v>
      </c>
      <c r="AU243" s="52">
        <v>1476.93</v>
      </c>
      <c r="AV243" s="52">
        <v>1477.86</v>
      </c>
      <c r="AW243" s="52">
        <v>1489.09</v>
      </c>
      <c r="AX243" s="52">
        <v>1501.94</v>
      </c>
      <c r="AY243" s="52">
        <v>1514.44</v>
      </c>
      <c r="AZ243" s="52">
        <v>1526.53</v>
      </c>
      <c r="BA243" s="52">
        <v>1540.12</v>
      </c>
      <c r="BB243" s="52">
        <v>1540.77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984</v>
      </c>
      <c r="C244" s="4" t="s">
        <v>992</v>
      </c>
      <c r="D244" s="7" t="s">
        <v>19</v>
      </c>
      <c r="E244" s="7" t="s">
        <v>68</v>
      </c>
      <c r="F244" s="7" t="s">
        <v>289</v>
      </c>
      <c r="G244" s="7" t="e">
        <f t="shared" ca="1" si="0"/>
        <v>#NAME?</v>
      </c>
      <c r="H244" s="46" t="s">
        <v>216</v>
      </c>
      <c r="I244" s="46" t="s">
        <v>240</v>
      </c>
      <c r="J244" s="7" t="str">
        <f t="shared" si="12"/>
        <v>Não</v>
      </c>
      <c r="K244" s="47">
        <v>44972</v>
      </c>
      <c r="L244" s="7"/>
      <c r="M244" s="9" t="s">
        <v>112</v>
      </c>
      <c r="N244" s="48">
        <v>0</v>
      </c>
      <c r="O244" s="7" t="s">
        <v>58</v>
      </c>
      <c r="P244" s="49">
        <v>0</v>
      </c>
      <c r="Q244" s="50"/>
      <c r="R244" s="59" t="s">
        <v>993</v>
      </c>
      <c r="S244" s="7" t="s">
        <v>199</v>
      </c>
      <c r="T244" s="7" t="s">
        <v>987</v>
      </c>
      <c r="U244" s="7" t="s">
        <v>68</v>
      </c>
      <c r="V244" s="46" t="e">
        <f t="shared" ca="1" si="2"/>
        <v>#NAME?</v>
      </c>
      <c r="W244" s="7"/>
      <c r="X244" s="7" t="s">
        <v>24</v>
      </c>
      <c r="Y244" s="51" t="s">
        <v>201</v>
      </c>
      <c r="Z244" s="52"/>
      <c r="AA244" s="53">
        <v>44972</v>
      </c>
      <c r="AB244" s="54">
        <v>49075100005680</v>
      </c>
      <c r="AC244" s="52"/>
      <c r="AD244" s="52"/>
      <c r="AE244" s="52"/>
      <c r="AF244" s="52">
        <v>0</v>
      </c>
      <c r="AG244" s="52">
        <v>1835034.42</v>
      </c>
      <c r="AH244" s="52">
        <v>2311316.92</v>
      </c>
      <c r="AI244" s="52">
        <v>571325.29</v>
      </c>
      <c r="AJ244" s="52">
        <v>212181.64</v>
      </c>
      <c r="AK244" s="52">
        <v>214409.69</v>
      </c>
      <c r="AL244" s="52">
        <v>216544.32</v>
      </c>
      <c r="AM244" s="52">
        <v>218840.55</v>
      </c>
      <c r="AN244" s="52">
        <v>220920.24</v>
      </c>
      <c r="AO244" s="52">
        <v>223089.66</v>
      </c>
      <c r="AP244" s="52">
        <v>152211.67000000001</v>
      </c>
      <c r="AQ244" s="52">
        <v>153494.04999999999</v>
      </c>
      <c r="AR244" s="52">
        <v>154846.60999999999</v>
      </c>
      <c r="AS244" s="52">
        <v>156012.71</v>
      </c>
      <c r="AT244" s="52">
        <v>157321.63</v>
      </c>
      <c r="AU244" s="52">
        <v>158669.28</v>
      </c>
      <c r="AV244" s="52">
        <v>159996.1</v>
      </c>
      <c r="AW244" s="52">
        <v>161197.79999999999</v>
      </c>
      <c r="AX244" s="52">
        <v>163534.1</v>
      </c>
      <c r="AY244" s="52">
        <v>164947.13</v>
      </c>
      <c r="AZ244" s="52">
        <v>166321.35999999999</v>
      </c>
      <c r="BA244" s="52">
        <v>835.1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994</v>
      </c>
      <c r="C245" s="58" t="s">
        <v>995</v>
      </c>
      <c r="D245" s="7" t="s">
        <v>210</v>
      </c>
      <c r="E245" s="7" t="s">
        <v>68</v>
      </c>
      <c r="F245" s="7" t="s">
        <v>452</v>
      </c>
      <c r="G245" s="7" t="e">
        <f t="shared" ca="1" si="0"/>
        <v>#NAME?</v>
      </c>
      <c r="H245" s="46" t="s">
        <v>205</v>
      </c>
      <c r="I245" s="46" t="s">
        <v>58</v>
      </c>
      <c r="J245" s="7" t="str">
        <f t="shared" si="12"/>
        <v>Sim</v>
      </c>
      <c r="K245" s="47">
        <v>45345</v>
      </c>
      <c r="L245" s="7"/>
      <c r="M245" s="9" t="s">
        <v>57</v>
      </c>
      <c r="N245" s="10">
        <v>1.2E-2</v>
      </c>
      <c r="O245" s="7" t="s">
        <v>58</v>
      </c>
      <c r="P245" s="49">
        <v>0</v>
      </c>
      <c r="Q245" s="59" t="s">
        <v>996</v>
      </c>
      <c r="R245" s="50"/>
      <c r="S245" s="7" t="s">
        <v>199</v>
      </c>
      <c r="T245" s="6" t="s">
        <v>997</v>
      </c>
      <c r="U245" s="7" t="s">
        <v>68</v>
      </c>
      <c r="V245" s="46" t="e">
        <f t="shared" ca="1" si="2"/>
        <v>#NAME?</v>
      </c>
      <c r="W245" s="7"/>
      <c r="X245" s="7"/>
      <c r="Y245" s="51" t="s">
        <v>201</v>
      </c>
      <c r="Z245" s="52"/>
      <c r="AA245" s="53">
        <v>45345</v>
      </c>
      <c r="AB245" s="54">
        <v>49075100013322</v>
      </c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>
        <v>1047010.15</v>
      </c>
      <c r="AT245" s="52">
        <v>1053898.68</v>
      </c>
      <c r="AU245" s="52">
        <v>1058550.3799999999</v>
      </c>
      <c r="AV245" s="52">
        <v>1066585</v>
      </c>
      <c r="AW245" s="52">
        <v>1074464</v>
      </c>
      <c r="AX245" s="52">
        <v>1068213</v>
      </c>
      <c r="AY245" s="52">
        <v>1076685.77</v>
      </c>
      <c r="AZ245" s="52">
        <v>1053978.22</v>
      </c>
      <c r="BA245" s="52">
        <v>1063306.97</v>
      </c>
      <c r="BB245" s="52">
        <v>1050811.21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5" t="s">
        <v>998</v>
      </c>
      <c r="C246" s="58" t="s">
        <v>999</v>
      </c>
      <c r="D246" s="7" t="s">
        <v>19</v>
      </c>
      <c r="E246" s="7" t="s">
        <v>77</v>
      </c>
      <c r="F246" s="7" t="s">
        <v>123</v>
      </c>
      <c r="G246" s="7" t="e">
        <f t="shared" ca="1" si="0"/>
        <v>#NAME?</v>
      </c>
      <c r="H246" s="46" t="s">
        <v>205</v>
      </c>
      <c r="I246" s="46" t="s">
        <v>58</v>
      </c>
      <c r="J246" s="7" t="str">
        <f t="shared" si="12"/>
        <v>Sim</v>
      </c>
      <c r="K246" s="47">
        <v>45586</v>
      </c>
      <c r="L246" s="7"/>
      <c r="M246" s="9" t="s">
        <v>57</v>
      </c>
      <c r="N246" s="10">
        <v>1.2E-2</v>
      </c>
      <c r="O246" s="7" t="s">
        <v>58</v>
      </c>
      <c r="P246" s="49">
        <v>0</v>
      </c>
      <c r="Q246" s="59" t="s">
        <v>1000</v>
      </c>
      <c r="R246" s="50"/>
      <c r="S246" s="7" t="s">
        <v>199</v>
      </c>
      <c r="T246" s="6" t="s">
        <v>1001</v>
      </c>
      <c r="U246" s="7" t="s">
        <v>77</v>
      </c>
      <c r="V246" s="46" t="e">
        <f t="shared" ca="1" si="2"/>
        <v>#NAME?</v>
      </c>
      <c r="W246" s="7"/>
      <c r="X246" s="7" t="s">
        <v>27</v>
      </c>
      <c r="Y246" s="51"/>
      <c r="Z246" s="52"/>
      <c r="AA246" s="55"/>
      <c r="AB246" s="54">
        <v>49075100016011</v>
      </c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>
        <v>254438.32</v>
      </c>
      <c r="BB246" s="52">
        <v>435813.17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1002</v>
      </c>
      <c r="C247" s="4" t="s">
        <v>1003</v>
      </c>
      <c r="D247" s="7" t="s">
        <v>109</v>
      </c>
      <c r="E247" s="7" t="s">
        <v>68</v>
      </c>
      <c r="F247" s="7" t="s">
        <v>1004</v>
      </c>
      <c r="G247" s="7" t="e">
        <f t="shared" ca="1" si="0"/>
        <v>#NAME?</v>
      </c>
      <c r="H247" s="46" t="s">
        <v>195</v>
      </c>
      <c r="I247" s="46" t="s">
        <v>58</v>
      </c>
      <c r="J247" s="7" t="str">
        <f t="shared" si="12"/>
        <v>Não</v>
      </c>
      <c r="K247" s="47">
        <v>45070</v>
      </c>
      <c r="L247" s="47">
        <v>45121</v>
      </c>
      <c r="M247" s="7" t="s">
        <v>256</v>
      </c>
      <c r="N247" s="48">
        <v>1.6E-2</v>
      </c>
      <c r="O247" s="7" t="s">
        <v>197</v>
      </c>
      <c r="P247" s="49">
        <v>0.1</v>
      </c>
      <c r="Q247" s="66"/>
      <c r="R247" s="50"/>
      <c r="S247" s="7" t="s">
        <v>199</v>
      </c>
      <c r="T247" s="7" t="s">
        <v>1005</v>
      </c>
      <c r="U247" s="7" t="s">
        <v>73</v>
      </c>
      <c r="V247" s="46" t="e">
        <f t="shared" ca="1" si="2"/>
        <v>#NAME?</v>
      </c>
      <c r="W247" s="7"/>
      <c r="X247" s="7"/>
      <c r="Y247" s="51"/>
      <c r="Z247" s="52"/>
      <c r="AA247" s="53">
        <v>45070</v>
      </c>
      <c r="AB247" s="54"/>
      <c r="AC247" s="52"/>
      <c r="AD247" s="52"/>
      <c r="AE247" s="52"/>
      <c r="AF247" s="52"/>
      <c r="AG247" s="52"/>
      <c r="AH247" s="52"/>
      <c r="AI247" s="52">
        <v>0</v>
      </c>
      <c r="AJ247" s="52">
        <v>1404159.84</v>
      </c>
      <c r="AK247" s="52">
        <v>1410022.14</v>
      </c>
      <c r="AL247" s="52">
        <v>0</v>
      </c>
      <c r="AM247" s="52">
        <v>0</v>
      </c>
      <c r="AN247" s="52">
        <v>0</v>
      </c>
      <c r="AO247" s="52">
        <v>0</v>
      </c>
      <c r="AP247" s="52">
        <v>0</v>
      </c>
      <c r="AQ247" s="52">
        <v>0</v>
      </c>
      <c r="AR247" s="52">
        <v>0</v>
      </c>
      <c r="AS247" s="52">
        <v>0</v>
      </c>
      <c r="AT247" s="52">
        <v>0</v>
      </c>
      <c r="AU247" s="52">
        <v>0</v>
      </c>
      <c r="AV247" s="52">
        <v>0</v>
      </c>
      <c r="AW247" s="52">
        <v>0</v>
      </c>
      <c r="AX247" s="52">
        <v>0</v>
      </c>
      <c r="AY247" s="52">
        <v>0</v>
      </c>
      <c r="AZ247" s="52">
        <v>0</v>
      </c>
      <c r="BA247" s="52">
        <v>0</v>
      </c>
      <c r="BB247" s="52">
        <v>0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15" t="s">
        <v>1006</v>
      </c>
      <c r="C248" s="4" t="s">
        <v>1007</v>
      </c>
      <c r="D248" s="7" t="s">
        <v>103</v>
      </c>
      <c r="E248" s="7" t="s">
        <v>77</v>
      </c>
      <c r="F248" s="7" t="s">
        <v>204</v>
      </c>
      <c r="G248" s="7" t="e">
        <f t="shared" ca="1" si="0"/>
        <v>#NAME?</v>
      </c>
      <c r="H248" s="46" t="s">
        <v>205</v>
      </c>
      <c r="I248" s="46" t="s">
        <v>58</v>
      </c>
      <c r="J248" s="7" t="str">
        <f t="shared" si="12"/>
        <v>Não</v>
      </c>
      <c r="K248" s="47">
        <v>45600</v>
      </c>
      <c r="L248" s="47"/>
      <c r="M248" s="7" t="s">
        <v>57</v>
      </c>
      <c r="N248" s="48">
        <v>1.2E-2</v>
      </c>
      <c r="O248" s="7" t="s">
        <v>58</v>
      </c>
      <c r="P248" s="49">
        <v>0</v>
      </c>
      <c r="Q248" s="66"/>
      <c r="R248" s="50"/>
      <c r="S248" s="7" t="s">
        <v>199</v>
      </c>
      <c r="T248" s="7" t="s">
        <v>1008</v>
      </c>
      <c r="U248" s="7" t="s">
        <v>73</v>
      </c>
      <c r="V248" s="46" t="e">
        <f t="shared" ca="1" si="2"/>
        <v>#NAME?</v>
      </c>
      <c r="W248" s="7"/>
      <c r="X248" s="7" t="s">
        <v>106</v>
      </c>
      <c r="Y248" s="51"/>
      <c r="Z248" s="52"/>
      <c r="AA248" s="53">
        <v>45618</v>
      </c>
      <c r="AB248" s="54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>
        <v>52078.57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111" t="s">
        <v>1009</v>
      </c>
      <c r="C249" s="63" t="s">
        <v>1010</v>
      </c>
      <c r="D249" s="7" t="s">
        <v>19</v>
      </c>
      <c r="E249" s="7" t="s">
        <v>77</v>
      </c>
      <c r="F249" s="7" t="s">
        <v>215</v>
      </c>
      <c r="G249" s="7" t="e">
        <f t="shared" ca="1" si="0"/>
        <v>#NAME?</v>
      </c>
      <c r="H249" s="46" t="s">
        <v>216</v>
      </c>
      <c r="I249" s="46" t="s">
        <v>217</v>
      </c>
      <c r="J249" s="7" t="str">
        <f t="shared" si="12"/>
        <v>Não</v>
      </c>
      <c r="K249" s="47">
        <v>45204</v>
      </c>
      <c r="L249" s="47"/>
      <c r="M249" s="7" t="s">
        <v>57</v>
      </c>
      <c r="N249" s="48">
        <v>1.2E-2</v>
      </c>
      <c r="O249" s="7" t="s">
        <v>58</v>
      </c>
      <c r="P249" s="49">
        <v>0</v>
      </c>
      <c r="Q249" s="89"/>
      <c r="R249" s="50"/>
      <c r="S249" s="7" t="s">
        <v>199</v>
      </c>
      <c r="T249" s="7" t="s">
        <v>1011</v>
      </c>
      <c r="U249" s="7" t="s">
        <v>77</v>
      </c>
      <c r="V249" s="46" t="e">
        <f t="shared" ca="1" si="2"/>
        <v>#NAME?</v>
      </c>
      <c r="W249" s="7"/>
      <c r="X249" s="7"/>
      <c r="Y249" s="51" t="s">
        <v>201</v>
      </c>
      <c r="Z249" s="52"/>
      <c r="AA249" s="53">
        <v>45204</v>
      </c>
      <c r="AB249" s="54">
        <v>49075100011346</v>
      </c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>
        <v>0</v>
      </c>
      <c r="AO249" s="52">
        <v>0</v>
      </c>
      <c r="AP249" s="52">
        <v>0</v>
      </c>
      <c r="AQ249" s="52">
        <v>0</v>
      </c>
      <c r="AR249" s="52">
        <v>0</v>
      </c>
      <c r="AS249" s="52">
        <v>0</v>
      </c>
      <c r="AT249" s="52">
        <v>0</v>
      </c>
      <c r="AU249" s="52">
        <v>0</v>
      </c>
      <c r="AV249" s="52">
        <v>0</v>
      </c>
      <c r="AW249" s="52">
        <v>0</v>
      </c>
      <c r="AX249" s="52">
        <v>0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15" t="s">
        <v>1012</v>
      </c>
      <c r="C250" s="4" t="s">
        <v>1013</v>
      </c>
      <c r="D250" s="7" t="s">
        <v>19</v>
      </c>
      <c r="E250" s="7" t="s">
        <v>77</v>
      </c>
      <c r="F250" s="7" t="s">
        <v>123</v>
      </c>
      <c r="G250" s="7" t="e">
        <f t="shared" ca="1" si="0"/>
        <v>#NAME?</v>
      </c>
      <c r="H250" s="46" t="s">
        <v>195</v>
      </c>
      <c r="I250" s="46" t="s">
        <v>58</v>
      </c>
      <c r="J250" s="7" t="str">
        <f t="shared" si="12"/>
        <v>Não</v>
      </c>
      <c r="K250" s="47">
        <v>44974</v>
      </c>
      <c r="L250" s="95">
        <v>45636</v>
      </c>
      <c r="M250" s="7" t="s">
        <v>57</v>
      </c>
      <c r="N250" s="48">
        <v>0.01</v>
      </c>
      <c r="O250" s="7" t="s">
        <v>58</v>
      </c>
      <c r="P250" s="49">
        <v>0</v>
      </c>
      <c r="Q250" s="50"/>
      <c r="R250" s="50"/>
      <c r="S250" s="7" t="s">
        <v>199</v>
      </c>
      <c r="T250" s="7" t="s">
        <v>1014</v>
      </c>
      <c r="U250" s="7" t="s">
        <v>77</v>
      </c>
      <c r="V250" s="46" t="e">
        <f t="shared" ca="1" si="2"/>
        <v>#NAME?</v>
      </c>
      <c r="W250" s="7"/>
      <c r="X250" s="7"/>
      <c r="Y250" s="51" t="s">
        <v>201</v>
      </c>
      <c r="Z250" s="52"/>
      <c r="AA250" s="53">
        <v>44974</v>
      </c>
      <c r="AB250" s="54">
        <v>49075100005699</v>
      </c>
      <c r="AC250" s="52"/>
      <c r="AD250" s="52"/>
      <c r="AE250" s="52"/>
      <c r="AF250" s="52">
        <v>0</v>
      </c>
      <c r="AG250" s="52">
        <v>20003.03</v>
      </c>
      <c r="AH250" s="52">
        <v>20207.060000000001</v>
      </c>
      <c r="AI250" s="52">
        <v>32783.39</v>
      </c>
      <c r="AJ250" s="52">
        <v>23401.9</v>
      </c>
      <c r="AK250" s="52">
        <v>7154.16</v>
      </c>
      <c r="AL250" s="52">
        <v>7194.8</v>
      </c>
      <c r="AM250" s="52">
        <v>32273.1</v>
      </c>
      <c r="AN250" s="52">
        <v>32552.76</v>
      </c>
      <c r="AO250" s="52">
        <v>32798.239999999998</v>
      </c>
      <c r="AP250" s="52">
        <v>38043.74</v>
      </c>
      <c r="AQ250" s="52">
        <v>36234.35</v>
      </c>
      <c r="AR250" s="52">
        <v>36560.68</v>
      </c>
      <c r="AS250" s="52">
        <v>36884.33</v>
      </c>
      <c r="AT250" s="52">
        <v>31005.58</v>
      </c>
      <c r="AU250" s="52">
        <v>29301.19</v>
      </c>
      <c r="AV250" s="52">
        <v>29523.82</v>
      </c>
      <c r="AW250" s="52">
        <v>29752.3</v>
      </c>
      <c r="AX250" s="52">
        <v>29992.85</v>
      </c>
      <c r="AY250" s="52">
        <v>30233.83</v>
      </c>
      <c r="AZ250" s="52">
        <v>30339.88</v>
      </c>
      <c r="BA250" s="52">
        <v>2247.4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112" t="s">
        <v>18</v>
      </c>
      <c r="B251" s="62" t="s">
        <v>1015</v>
      </c>
      <c r="C251" s="63" t="s">
        <v>1016</v>
      </c>
      <c r="D251" s="113" t="s">
        <v>109</v>
      </c>
      <c r="E251" s="113" t="s">
        <v>68</v>
      </c>
      <c r="F251" s="113" t="s">
        <v>194</v>
      </c>
      <c r="G251" s="7" t="e">
        <f t="shared" ca="1" si="0"/>
        <v>#NAME?</v>
      </c>
      <c r="H251" s="114" t="s">
        <v>195</v>
      </c>
      <c r="I251" s="114" t="s">
        <v>58</v>
      </c>
      <c r="J251" s="7" t="str">
        <f t="shared" si="12"/>
        <v>Não</v>
      </c>
      <c r="K251" s="115">
        <v>45187</v>
      </c>
      <c r="L251" s="115">
        <v>45530</v>
      </c>
      <c r="M251" s="113" t="s">
        <v>196</v>
      </c>
      <c r="N251" s="116">
        <v>0.01</v>
      </c>
      <c r="O251" s="113" t="s">
        <v>197</v>
      </c>
      <c r="P251" s="117">
        <v>0.1</v>
      </c>
      <c r="Q251" s="118"/>
      <c r="R251" s="118"/>
      <c r="S251" s="113" t="s">
        <v>199</v>
      </c>
      <c r="T251" s="113" t="s">
        <v>1017</v>
      </c>
      <c r="U251" s="113" t="s">
        <v>68</v>
      </c>
      <c r="V251" s="46" t="e">
        <f t="shared" ca="1" si="2"/>
        <v>#NAME?</v>
      </c>
      <c r="W251" s="113"/>
      <c r="X251" s="113"/>
      <c r="Y251" s="119" t="s">
        <v>312</v>
      </c>
      <c r="Z251" s="120"/>
      <c r="AA251" s="121">
        <v>45187</v>
      </c>
      <c r="AB251" s="122">
        <v>49075100011354</v>
      </c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>
        <v>0</v>
      </c>
      <c r="AO251" s="120">
        <v>5646.25</v>
      </c>
      <c r="AP251" s="52">
        <v>85674.41</v>
      </c>
      <c r="AQ251" s="52">
        <v>86783.11</v>
      </c>
      <c r="AR251" s="52">
        <v>86552.22</v>
      </c>
      <c r="AS251" s="52">
        <v>85956.1</v>
      </c>
      <c r="AT251" s="52">
        <v>86482.09</v>
      </c>
      <c r="AU251" s="52">
        <v>86501.88</v>
      </c>
      <c r="AV251" s="52">
        <v>86668.2</v>
      </c>
      <c r="AW251" s="52">
        <v>91146.23</v>
      </c>
      <c r="AX251" s="52">
        <v>104225.3</v>
      </c>
      <c r="AY251" s="52">
        <v>0</v>
      </c>
      <c r="AZ251" s="52">
        <v>0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15" t="s">
        <v>1018</v>
      </c>
      <c r="C252" s="4" t="s">
        <v>1019</v>
      </c>
      <c r="D252" s="7" t="s">
        <v>19</v>
      </c>
      <c r="E252" s="7" t="s">
        <v>20</v>
      </c>
      <c r="F252" s="7" t="s">
        <v>270</v>
      </c>
      <c r="G252" s="7" t="e">
        <f t="shared" ca="1" si="0"/>
        <v>#NAME?</v>
      </c>
      <c r="H252" s="46" t="s">
        <v>205</v>
      </c>
      <c r="I252" s="46" t="s">
        <v>58</v>
      </c>
      <c r="J252" s="7" t="str">
        <f t="shared" si="12"/>
        <v>Não</v>
      </c>
      <c r="K252" s="47">
        <v>45071</v>
      </c>
      <c r="L252" s="7"/>
      <c r="M252" s="7" t="s">
        <v>196</v>
      </c>
      <c r="N252" s="48">
        <v>1.2E-2</v>
      </c>
      <c r="O252" s="7" t="s">
        <v>58</v>
      </c>
      <c r="P252" s="49">
        <v>0</v>
      </c>
      <c r="Q252" s="66"/>
      <c r="R252" s="50" t="s">
        <v>1020</v>
      </c>
      <c r="S252" s="7" t="s">
        <v>199</v>
      </c>
      <c r="T252" s="7" t="s">
        <v>1021</v>
      </c>
      <c r="U252" s="7" t="s">
        <v>273</v>
      </c>
      <c r="V252" s="46" t="e">
        <f t="shared" ca="1" si="2"/>
        <v>#NAME?</v>
      </c>
      <c r="W252" s="7"/>
      <c r="X252" s="7"/>
      <c r="Y252" s="51" t="s">
        <v>201</v>
      </c>
      <c r="Z252" s="52"/>
      <c r="AA252" s="53">
        <v>45071</v>
      </c>
      <c r="AB252" s="54">
        <v>49075100007391</v>
      </c>
      <c r="AC252" s="52"/>
      <c r="AD252" s="52"/>
      <c r="AE252" s="52"/>
      <c r="AF252" s="52"/>
      <c r="AG252" s="52"/>
      <c r="AH252" s="52">
        <v>0</v>
      </c>
      <c r="AI252" s="52">
        <v>4494.3599999999997</v>
      </c>
      <c r="AJ252" s="52">
        <v>9042.84</v>
      </c>
      <c r="AK252" s="52">
        <v>55803.18</v>
      </c>
      <c r="AL252" s="52">
        <v>64644.78</v>
      </c>
      <c r="AM252" s="52">
        <v>69724.149999999994</v>
      </c>
      <c r="AN252" s="52">
        <v>73758.13</v>
      </c>
      <c r="AO252" s="52">
        <v>78462.55</v>
      </c>
      <c r="AP252" s="52">
        <v>83672.86</v>
      </c>
      <c r="AQ252" s="52">
        <v>89237.43</v>
      </c>
      <c r="AR252" s="52">
        <v>93604.02</v>
      </c>
      <c r="AS252" s="52">
        <v>98900.44</v>
      </c>
      <c r="AT252" s="52">
        <v>104351.34</v>
      </c>
      <c r="AU252" s="52">
        <v>108888.25</v>
      </c>
      <c r="AV252" s="52">
        <v>114106.6</v>
      </c>
      <c r="AW252" s="52">
        <v>119817.4</v>
      </c>
      <c r="AX252" s="52">
        <v>121130.6</v>
      </c>
      <c r="AY252" s="52">
        <v>132376.59</v>
      </c>
      <c r="AZ252" s="52">
        <v>137816.73000000001</v>
      </c>
      <c r="BA252" s="52">
        <v>142978.26</v>
      </c>
      <c r="BB252" s="52">
        <v>148298.73000000001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3" t="s">
        <v>1022</v>
      </c>
      <c r="C253" s="4" t="s">
        <v>1023</v>
      </c>
      <c r="D253" s="7" t="s">
        <v>19</v>
      </c>
      <c r="E253" s="7" t="s">
        <v>20</v>
      </c>
      <c r="F253" s="7" t="s">
        <v>321</v>
      </c>
      <c r="G253" s="7" t="e">
        <f t="shared" ca="1" si="0"/>
        <v>#NAME?</v>
      </c>
      <c r="H253" s="46" t="s">
        <v>195</v>
      </c>
      <c r="I253" s="46" t="s">
        <v>58</v>
      </c>
      <c r="J253" s="7" t="str">
        <f t="shared" si="12"/>
        <v>Não</v>
      </c>
      <c r="K253" s="47">
        <v>45042</v>
      </c>
      <c r="L253" s="95">
        <v>45588</v>
      </c>
      <c r="M253" s="7" t="s">
        <v>412</v>
      </c>
      <c r="N253" s="48">
        <v>0.02</v>
      </c>
      <c r="O253" s="7" t="s">
        <v>197</v>
      </c>
      <c r="P253" s="49">
        <v>0.2</v>
      </c>
      <c r="Q253" s="50"/>
      <c r="R253" s="50"/>
      <c r="S253" s="7" t="s">
        <v>199</v>
      </c>
      <c r="T253" s="7" t="s">
        <v>1024</v>
      </c>
      <c r="U253" s="7" t="s">
        <v>273</v>
      </c>
      <c r="V253" s="46" t="e">
        <f t="shared" ca="1" si="2"/>
        <v>#NAME?</v>
      </c>
      <c r="W253" s="7"/>
      <c r="X253" s="7"/>
      <c r="Y253" s="51" t="s">
        <v>201</v>
      </c>
      <c r="Z253" s="52"/>
      <c r="AA253" s="53">
        <v>45042</v>
      </c>
      <c r="AB253" s="54">
        <v>49075100009090</v>
      </c>
      <c r="AC253" s="52"/>
      <c r="AD253" s="52"/>
      <c r="AE253" s="52"/>
      <c r="AF253" s="52"/>
      <c r="AG253" s="52"/>
      <c r="AH253" s="52">
        <v>0</v>
      </c>
      <c r="AI253" s="52">
        <v>985211.98</v>
      </c>
      <c r="AJ253" s="52">
        <v>1042177.69</v>
      </c>
      <c r="AK253" s="52">
        <v>1065696.25</v>
      </c>
      <c r="AL253" s="52">
        <v>1175708.77</v>
      </c>
      <c r="AM253" s="52">
        <v>1162884.52</v>
      </c>
      <c r="AN253" s="52">
        <v>1164737.49</v>
      </c>
      <c r="AO253" s="52">
        <v>1148983.4099999999</v>
      </c>
      <c r="AP253" s="52">
        <v>1187739.6299999999</v>
      </c>
      <c r="AQ253" s="52">
        <v>1101264.32</v>
      </c>
      <c r="AR253" s="52">
        <v>1063698.27</v>
      </c>
      <c r="AS253" s="52">
        <v>1068183.97</v>
      </c>
      <c r="AT253" s="52">
        <v>1009941.62</v>
      </c>
      <c r="AU253" s="52">
        <v>991333.88</v>
      </c>
      <c r="AV253" s="52">
        <v>980816</v>
      </c>
      <c r="AW253" s="52">
        <v>985470.1</v>
      </c>
      <c r="AX253" s="52">
        <v>639417.30000000005</v>
      </c>
      <c r="AY253" s="52">
        <v>648303.14</v>
      </c>
      <c r="AZ253" s="52">
        <v>641286.57999999996</v>
      </c>
      <c r="BA253" s="52">
        <v>0</v>
      </c>
      <c r="BB253" s="52">
        <v>0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3" t="s">
        <v>1022</v>
      </c>
      <c r="C254" s="67" t="s">
        <v>1025</v>
      </c>
      <c r="D254" s="7" t="s">
        <v>19</v>
      </c>
      <c r="E254" s="7" t="s">
        <v>20</v>
      </c>
      <c r="F254" s="7" t="s">
        <v>321</v>
      </c>
      <c r="G254" s="7" t="e">
        <f t="shared" ca="1" si="0"/>
        <v>#NAME?</v>
      </c>
      <c r="H254" s="46" t="s">
        <v>221</v>
      </c>
      <c r="I254" s="46" t="s">
        <v>58</v>
      </c>
      <c r="J254" s="7" t="str">
        <f t="shared" si="12"/>
        <v>Não</v>
      </c>
      <c r="K254" s="47">
        <v>45638</v>
      </c>
      <c r="L254" s="95"/>
      <c r="M254" s="7" t="s">
        <v>83</v>
      </c>
      <c r="N254" s="73">
        <v>1.4999999999999999E-2</v>
      </c>
      <c r="O254" s="74" t="s">
        <v>58</v>
      </c>
      <c r="P254" s="75">
        <v>0</v>
      </c>
      <c r="Q254" s="50"/>
      <c r="R254" s="50"/>
      <c r="S254" s="7" t="s">
        <v>199</v>
      </c>
      <c r="T254" s="7" t="s">
        <v>1024</v>
      </c>
      <c r="U254" s="7" t="s">
        <v>273</v>
      </c>
      <c r="V254" s="46" t="e">
        <f t="shared" ca="1" si="2"/>
        <v>#NAME?</v>
      </c>
      <c r="W254" s="7"/>
      <c r="X254" s="7" t="s">
        <v>27</v>
      </c>
      <c r="Y254" s="51"/>
      <c r="Z254" s="52"/>
      <c r="AA254" s="55"/>
      <c r="AB254" s="54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94" t="s">
        <v>1026</v>
      </c>
      <c r="C255" s="77" t="s">
        <v>1027</v>
      </c>
      <c r="D255" s="7" t="s">
        <v>19</v>
      </c>
      <c r="E255" s="7" t="s">
        <v>68</v>
      </c>
      <c r="F255" s="7" t="s">
        <v>1028</v>
      </c>
      <c r="G255" s="7" t="e">
        <f t="shared" ca="1" si="0"/>
        <v>#NAME?</v>
      </c>
      <c r="H255" s="46" t="s">
        <v>195</v>
      </c>
      <c r="I255" s="46" t="s">
        <v>58</v>
      </c>
      <c r="J255" s="7" t="str">
        <f t="shared" si="12"/>
        <v>Não</v>
      </c>
      <c r="K255" s="47">
        <v>45280</v>
      </c>
      <c r="L255" s="47">
        <v>45478</v>
      </c>
      <c r="M255" s="7" t="s">
        <v>57</v>
      </c>
      <c r="N255" s="78">
        <v>2.0000000000000001E-4</v>
      </c>
      <c r="O255" s="79" t="s">
        <v>58</v>
      </c>
      <c r="P255" s="80">
        <v>0</v>
      </c>
      <c r="Q255" s="50"/>
      <c r="R255" s="50" t="s">
        <v>1029</v>
      </c>
      <c r="S255" s="7" t="s">
        <v>199</v>
      </c>
      <c r="T255" s="7" t="s">
        <v>1030</v>
      </c>
      <c r="U255" s="7" t="s">
        <v>68</v>
      </c>
      <c r="V255" s="46" t="e">
        <f t="shared" ca="1" si="2"/>
        <v>#NAME?</v>
      </c>
      <c r="W255" s="7"/>
      <c r="X255" s="7"/>
      <c r="Y255" s="51" t="s">
        <v>527</v>
      </c>
      <c r="Z255" s="52"/>
      <c r="AA255" s="53">
        <v>45280</v>
      </c>
      <c r="AB255" s="54">
        <v>49075100012962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>
        <v>91568.41</v>
      </c>
      <c r="AR255" s="52">
        <v>133744.66</v>
      </c>
      <c r="AS255" s="52">
        <v>135542.85</v>
      </c>
      <c r="AT255" s="52">
        <v>137351.63</v>
      </c>
      <c r="AU255" s="52">
        <v>138995.12</v>
      </c>
      <c r="AV255" s="52">
        <v>140520</v>
      </c>
      <c r="AW255" s="52">
        <v>142110.6</v>
      </c>
      <c r="AX255" s="52">
        <v>0</v>
      </c>
      <c r="AY255" s="52">
        <v>0</v>
      </c>
      <c r="AZ255" s="52">
        <v>0</v>
      </c>
      <c r="BA255" s="52">
        <v>0</v>
      </c>
      <c r="BB255" s="52">
        <v>0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45" t="s">
        <v>1031</v>
      </c>
      <c r="C256" s="4" t="s">
        <v>1032</v>
      </c>
      <c r="D256" s="7" t="s">
        <v>109</v>
      </c>
      <c r="E256" s="7" t="s">
        <v>68</v>
      </c>
      <c r="F256" s="7" t="s">
        <v>194</v>
      </c>
      <c r="G256" s="7" t="e">
        <f t="shared" ca="1" si="0"/>
        <v>#NAME?</v>
      </c>
      <c r="H256" s="46" t="s">
        <v>195</v>
      </c>
      <c r="I256" s="46" t="s">
        <v>58</v>
      </c>
      <c r="J256" s="7" t="str">
        <f t="shared" si="12"/>
        <v>Não</v>
      </c>
      <c r="K256" s="47">
        <v>45105</v>
      </c>
      <c r="L256" s="47">
        <v>45524</v>
      </c>
      <c r="M256" s="7" t="s">
        <v>256</v>
      </c>
      <c r="N256" s="48">
        <v>1.2E-2</v>
      </c>
      <c r="O256" s="7" t="s">
        <v>197</v>
      </c>
      <c r="P256" s="49">
        <v>0.2</v>
      </c>
      <c r="Q256" s="66"/>
      <c r="R256" s="66" t="s">
        <v>1033</v>
      </c>
      <c r="S256" s="7" t="s">
        <v>199</v>
      </c>
      <c r="T256" s="7" t="s">
        <v>1034</v>
      </c>
      <c r="U256" s="7" t="s">
        <v>666</v>
      </c>
      <c r="V256" s="46" t="e">
        <f t="shared" ca="1" si="2"/>
        <v>#NAME?</v>
      </c>
      <c r="W256" s="7"/>
      <c r="X256" s="7"/>
      <c r="Y256" s="51" t="s">
        <v>201</v>
      </c>
      <c r="Z256" s="52"/>
      <c r="AA256" s="53">
        <v>45105</v>
      </c>
      <c r="AB256" s="54">
        <v>49075100007195</v>
      </c>
      <c r="AC256" s="52"/>
      <c r="AD256" s="52"/>
      <c r="AE256" s="52"/>
      <c r="AF256" s="52"/>
      <c r="AG256" s="52"/>
      <c r="AH256" s="52"/>
      <c r="AI256" s="52"/>
      <c r="AJ256" s="52"/>
      <c r="AK256" s="52">
        <v>1560140.11</v>
      </c>
      <c r="AL256" s="52">
        <v>2076597.42</v>
      </c>
      <c r="AM256" s="52">
        <v>2078715.76</v>
      </c>
      <c r="AN256" s="52">
        <v>2077435.12</v>
      </c>
      <c r="AO256" s="52">
        <v>2065620.69</v>
      </c>
      <c r="AP256" s="52">
        <v>2086106.44</v>
      </c>
      <c r="AQ256" s="52">
        <v>2108824.09</v>
      </c>
      <c r="AR256" s="52">
        <v>2093470.31</v>
      </c>
      <c r="AS256" s="52">
        <v>2089150.94</v>
      </c>
      <c r="AT256" s="52">
        <v>863638.46</v>
      </c>
      <c r="AU256" s="52">
        <v>842995.72</v>
      </c>
      <c r="AV256" s="52">
        <v>834989.7</v>
      </c>
      <c r="AW256" s="52">
        <v>839414.8</v>
      </c>
      <c r="AX256" s="52">
        <v>0</v>
      </c>
      <c r="AY256" s="52">
        <v>0</v>
      </c>
      <c r="AZ256" s="52">
        <v>0</v>
      </c>
      <c r="BA256" s="52">
        <v>0</v>
      </c>
      <c r="BB256" s="52">
        <v>0</v>
      </c>
      <c r="BC256" s="52" t="e">
        <f t="array" aca="1" ref="BC256" ca="1">_xludf.XLOOKUP(C256,'PL TOTAL D0'!A:A,'PL TOTAL D0'!C:C,"")</f>
        <v>#NAME?</v>
      </c>
    </row>
    <row r="257" spans="1:55" ht="15.75" customHeight="1">
      <c r="A257" s="45" t="s">
        <v>18</v>
      </c>
      <c r="B257" s="45" t="s">
        <v>1031</v>
      </c>
      <c r="C257" s="14" t="s">
        <v>1035</v>
      </c>
      <c r="D257" s="7" t="s">
        <v>109</v>
      </c>
      <c r="E257" s="7" t="s">
        <v>68</v>
      </c>
      <c r="F257" s="7" t="s">
        <v>194</v>
      </c>
      <c r="G257" s="7" t="e">
        <f t="shared" ca="1" si="0"/>
        <v>#NAME?</v>
      </c>
      <c r="H257" s="46" t="s">
        <v>195</v>
      </c>
      <c r="I257" s="46" t="s">
        <v>58</v>
      </c>
      <c r="J257" s="7" t="str">
        <f t="shared" si="12"/>
        <v>Não</v>
      </c>
      <c r="K257" s="47">
        <v>45365</v>
      </c>
      <c r="L257" s="47">
        <v>45524</v>
      </c>
      <c r="M257" s="7" t="s">
        <v>196</v>
      </c>
      <c r="N257" s="48">
        <v>1.4E-2</v>
      </c>
      <c r="O257" s="7" t="s">
        <v>197</v>
      </c>
      <c r="P257" s="49">
        <v>0.1</v>
      </c>
      <c r="Q257" s="66"/>
      <c r="R257" s="66" t="s">
        <v>1033</v>
      </c>
      <c r="S257" s="7" t="s">
        <v>199</v>
      </c>
      <c r="T257" s="12" t="s">
        <v>1034</v>
      </c>
      <c r="U257" s="7" t="s">
        <v>666</v>
      </c>
      <c r="V257" s="46" t="e">
        <f t="shared" ca="1" si="2"/>
        <v>#NAME?</v>
      </c>
      <c r="W257" s="7"/>
      <c r="X257" s="7"/>
      <c r="Y257" s="51" t="s">
        <v>201</v>
      </c>
      <c r="Z257" s="52"/>
      <c r="AA257" s="53">
        <v>45365</v>
      </c>
      <c r="AB257" s="54">
        <v>49075100013764</v>
      </c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>
        <v>1239870.1499999999</v>
      </c>
      <c r="AU257" s="52">
        <v>1241516.29</v>
      </c>
      <c r="AV257" s="52">
        <v>1228909</v>
      </c>
      <c r="AW257" s="52">
        <v>1218631</v>
      </c>
      <c r="AX257" s="52">
        <v>0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5.75" customHeight="1">
      <c r="A258" s="45" t="s">
        <v>18</v>
      </c>
      <c r="B258" s="15" t="s">
        <v>1036</v>
      </c>
      <c r="C258" s="4" t="s">
        <v>1037</v>
      </c>
      <c r="D258" s="7" t="s">
        <v>19</v>
      </c>
      <c r="E258" s="7" t="s">
        <v>73</v>
      </c>
      <c r="F258" s="7" t="s">
        <v>741</v>
      </c>
      <c r="G258" s="7" t="e">
        <f t="shared" ref="G258:G512" ca="1" si="13">_xludf.IFS($BC$3:$BC$896&lt;=500000,"Breno",$BC$3:$BC$896&lt;=20000000,"Bruno",$BC$3:$BC$896="","")</f>
        <v>#NAME?</v>
      </c>
      <c r="H258" s="46" t="s">
        <v>205</v>
      </c>
      <c r="I258" s="46" t="s">
        <v>58</v>
      </c>
      <c r="J258" s="7" t="str">
        <f t="shared" si="12"/>
        <v>Não</v>
      </c>
      <c r="K258" s="47">
        <v>45166</v>
      </c>
      <c r="L258" s="7"/>
      <c r="M258" s="7" t="s">
        <v>256</v>
      </c>
      <c r="N258" s="48">
        <v>1.4999999999999999E-2</v>
      </c>
      <c r="O258" s="7" t="s">
        <v>197</v>
      </c>
      <c r="P258" s="49">
        <v>0.1</v>
      </c>
      <c r="Q258" s="50"/>
      <c r="R258" s="50"/>
      <c r="S258" s="7" t="s">
        <v>199</v>
      </c>
      <c r="T258" s="7" t="s">
        <v>1038</v>
      </c>
      <c r="U258" s="7" t="s">
        <v>68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201</v>
      </c>
      <c r="Z258" s="52"/>
      <c r="AA258" s="53">
        <v>45166</v>
      </c>
      <c r="AB258" s="54">
        <v>49075100006849</v>
      </c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>
        <v>49881.29</v>
      </c>
      <c r="AN258" s="52">
        <v>50235.48</v>
      </c>
      <c r="AO258" s="52">
        <v>50213.72</v>
      </c>
      <c r="AP258" s="52">
        <v>56319.69</v>
      </c>
      <c r="AQ258" s="52">
        <v>57332.02</v>
      </c>
      <c r="AR258" s="52">
        <v>56651.28</v>
      </c>
      <c r="AS258" s="52">
        <v>62158.75</v>
      </c>
      <c r="AT258" s="52">
        <v>62837.01</v>
      </c>
      <c r="AU258" s="52">
        <v>62339.199999999997</v>
      </c>
      <c r="AV258" s="52">
        <v>67298.559999999998</v>
      </c>
      <c r="AW258" s="52">
        <v>67668.23</v>
      </c>
      <c r="AX258" s="52">
        <v>74561.100000000006</v>
      </c>
      <c r="AY258" s="52">
        <v>74929.789999999994</v>
      </c>
      <c r="AZ258" s="52">
        <v>75029.100000000006</v>
      </c>
      <c r="BA258" s="52">
        <v>74965.55</v>
      </c>
      <c r="BB258" s="52">
        <v>74882.570000000007</v>
      </c>
      <c r="BC258" s="52" t="e">
        <f t="array" aca="1" ref="BC258" ca="1">_xludf.XLOOKUP(C258,'PL TOTAL D0'!A:A,'PL TOTAL D0'!C:C,"")</f>
        <v>#NAME?</v>
      </c>
    </row>
    <row r="259" spans="1:55" ht="15.75" customHeight="1">
      <c r="A259" s="45" t="s">
        <v>18</v>
      </c>
      <c r="B259" s="15" t="s">
        <v>1039</v>
      </c>
      <c r="C259" s="4" t="s">
        <v>1040</v>
      </c>
      <c r="D259" s="7" t="s">
        <v>19</v>
      </c>
      <c r="E259" s="7" t="s">
        <v>20</v>
      </c>
      <c r="F259" s="7" t="s">
        <v>270</v>
      </c>
      <c r="G259" s="7" t="e">
        <f t="shared" ca="1" si="13"/>
        <v>#NAME?</v>
      </c>
      <c r="H259" s="46" t="s">
        <v>205</v>
      </c>
      <c r="I259" s="46" t="s">
        <v>58</v>
      </c>
      <c r="J259" s="7" t="str">
        <f t="shared" si="12"/>
        <v>Não</v>
      </c>
      <c r="K259" s="47">
        <v>45602</v>
      </c>
      <c r="L259" s="7"/>
      <c r="M259" s="7" t="s">
        <v>57</v>
      </c>
      <c r="N259" s="48">
        <v>1.2E-2</v>
      </c>
      <c r="O259" s="7" t="s">
        <v>58</v>
      </c>
      <c r="P259" s="49">
        <v>0</v>
      </c>
      <c r="Q259" s="50"/>
      <c r="R259" s="50"/>
      <c r="S259" s="7" t="s">
        <v>199</v>
      </c>
      <c r="T259" s="7" t="s">
        <v>1041</v>
      </c>
      <c r="U259" s="7" t="s">
        <v>273</v>
      </c>
      <c r="V259" s="46" t="e">
        <f t="shared" ca="1" si="14"/>
        <v>#NAME?</v>
      </c>
      <c r="W259" s="7"/>
      <c r="X259" s="7" t="s">
        <v>24</v>
      </c>
      <c r="Y259" s="51"/>
      <c r="Z259" s="52"/>
      <c r="AA259" s="53">
        <v>45609</v>
      </c>
      <c r="AB259" s="54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>
        <v>111374.07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15" t="s">
        <v>1042</v>
      </c>
      <c r="C260" s="4" t="s">
        <v>1043</v>
      </c>
      <c r="D260" s="7" t="s">
        <v>109</v>
      </c>
      <c r="E260" s="7" t="s">
        <v>68</v>
      </c>
      <c r="F260" s="7" t="s">
        <v>1044</v>
      </c>
      <c r="G260" s="7" t="e">
        <f t="shared" ca="1" si="13"/>
        <v>#NAME?</v>
      </c>
      <c r="H260" s="46" t="s">
        <v>195</v>
      </c>
      <c r="I260" s="46" t="s">
        <v>58</v>
      </c>
      <c r="J260" s="7" t="str">
        <f t="shared" si="12"/>
        <v>Não</v>
      </c>
      <c r="K260" s="47">
        <v>44879</v>
      </c>
      <c r="L260" s="47">
        <v>45516</v>
      </c>
      <c r="M260" s="7" t="s">
        <v>57</v>
      </c>
      <c r="N260" s="48">
        <v>0.01</v>
      </c>
      <c r="O260" s="7" t="s">
        <v>58</v>
      </c>
      <c r="P260" s="49">
        <v>0</v>
      </c>
      <c r="Q260" s="50"/>
      <c r="R260" s="50" t="s">
        <v>1045</v>
      </c>
      <c r="S260" s="7" t="s">
        <v>199</v>
      </c>
      <c r="T260" s="7" t="s">
        <v>1046</v>
      </c>
      <c r="U260" s="7" t="s">
        <v>68</v>
      </c>
      <c r="V260" s="46" t="e">
        <f t="shared" ca="1" si="14"/>
        <v>#NAME?</v>
      </c>
      <c r="W260" s="7"/>
      <c r="X260" s="7"/>
      <c r="Y260" s="51" t="s">
        <v>312</v>
      </c>
      <c r="Z260" s="52"/>
      <c r="AA260" s="53">
        <v>44879</v>
      </c>
      <c r="AB260" s="54">
        <v>49075100005702</v>
      </c>
      <c r="AC260" s="52"/>
      <c r="AD260" s="52"/>
      <c r="AE260" s="52">
        <v>10136.48</v>
      </c>
      <c r="AF260" s="52">
        <v>335914.5</v>
      </c>
      <c r="AG260" s="52">
        <v>374246.97</v>
      </c>
      <c r="AH260" s="52">
        <v>497306.27</v>
      </c>
      <c r="AI260" s="52">
        <v>563290.93999999994</v>
      </c>
      <c r="AJ260" s="52">
        <v>615707.80000000005</v>
      </c>
      <c r="AK260" s="52">
        <v>620316.84</v>
      </c>
      <c r="AL260" s="52">
        <v>625662.88</v>
      </c>
      <c r="AM260" s="52">
        <v>631821.54</v>
      </c>
      <c r="AN260" s="52">
        <v>635773.94999999995</v>
      </c>
      <c r="AO260" s="52">
        <v>675574.55</v>
      </c>
      <c r="AP260" s="52">
        <v>679688.24</v>
      </c>
      <c r="AQ260" s="52">
        <v>684973.02</v>
      </c>
      <c r="AR260" s="52">
        <v>690693.97</v>
      </c>
      <c r="AS260" s="52">
        <v>695825.83</v>
      </c>
      <c r="AT260" s="52">
        <v>697736.76</v>
      </c>
      <c r="AU260" s="52">
        <v>702259.73</v>
      </c>
      <c r="AV260" s="52">
        <v>707620.8</v>
      </c>
      <c r="AW260" s="52">
        <v>721077.1</v>
      </c>
      <c r="AX260" s="52">
        <v>726874.6</v>
      </c>
      <c r="AY260" s="52">
        <v>0</v>
      </c>
      <c r="AZ260" s="52">
        <v>0</v>
      </c>
      <c r="BA260" s="52">
        <v>0</v>
      </c>
      <c r="BB260" s="52">
        <v>0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15" t="s">
        <v>1047</v>
      </c>
      <c r="C261" s="58" t="s">
        <v>1048</v>
      </c>
      <c r="D261" s="7" t="s">
        <v>19</v>
      </c>
      <c r="E261" s="7" t="s">
        <v>77</v>
      </c>
      <c r="F261" s="7" t="s">
        <v>215</v>
      </c>
      <c r="G261" s="7" t="e">
        <f t="shared" ca="1" si="13"/>
        <v>#NAME?</v>
      </c>
      <c r="H261" s="46" t="s">
        <v>205</v>
      </c>
      <c r="I261" s="46" t="s">
        <v>58</v>
      </c>
      <c r="J261" s="7" t="str">
        <f t="shared" si="12"/>
        <v>Não</v>
      </c>
      <c r="K261" s="47">
        <v>45331</v>
      </c>
      <c r="L261" s="7"/>
      <c r="M261" s="7" t="s">
        <v>57</v>
      </c>
      <c r="N261" s="48">
        <v>1.2E-2</v>
      </c>
      <c r="O261" s="7" t="s">
        <v>58</v>
      </c>
      <c r="P261" s="49">
        <v>0</v>
      </c>
      <c r="Q261" s="50"/>
      <c r="R261" s="50"/>
      <c r="S261" s="7" t="s">
        <v>242</v>
      </c>
      <c r="T261" s="6" t="s">
        <v>1049</v>
      </c>
      <c r="U261" s="7" t="s">
        <v>77</v>
      </c>
      <c r="V261" s="46" t="e">
        <f t="shared" ca="1" si="14"/>
        <v>#NAME?</v>
      </c>
      <c r="W261" s="7"/>
      <c r="X261" s="7"/>
      <c r="Y261" s="51" t="s">
        <v>201</v>
      </c>
      <c r="Z261" s="52"/>
      <c r="AA261" s="53">
        <v>45331</v>
      </c>
      <c r="AB261" s="54">
        <v>49075100013330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>
        <v>0</v>
      </c>
      <c r="AT261" s="52">
        <v>50397.13</v>
      </c>
      <c r="AU261" s="52">
        <v>50833.68</v>
      </c>
      <c r="AV261" s="52">
        <v>51234.96</v>
      </c>
      <c r="AW261" s="52">
        <v>51665.89</v>
      </c>
      <c r="AX261" s="52">
        <v>52114.84</v>
      </c>
      <c r="AY261" s="52">
        <v>52548.2</v>
      </c>
      <c r="AZ261" s="52">
        <v>52916.24</v>
      </c>
      <c r="BA261" s="52">
        <v>53384.51</v>
      </c>
      <c r="BB261" s="52">
        <v>53800.33</v>
      </c>
      <c r="BC261" s="52" t="e">
        <f t="array" aca="1" ref="BC261" ca="1">_xludf.XLOOKUP(C261,'PL TOTAL D0'!A:A,'PL TOTAL D0'!C:C,"")</f>
        <v>#NAME?</v>
      </c>
    </row>
    <row r="262" spans="1:55" ht="12.75">
      <c r="A262" s="45" t="s">
        <v>18</v>
      </c>
      <c r="B262" s="123" t="s">
        <v>1050</v>
      </c>
      <c r="C262" s="124" t="s">
        <v>1051</v>
      </c>
      <c r="D262" s="7" t="s">
        <v>19</v>
      </c>
      <c r="E262" s="7" t="s">
        <v>20</v>
      </c>
      <c r="F262" s="9" t="s">
        <v>321</v>
      </c>
      <c r="G262" s="7" t="e">
        <f t="shared" ca="1" si="13"/>
        <v>#NAME?</v>
      </c>
      <c r="H262" s="46" t="s">
        <v>195</v>
      </c>
      <c r="I262" s="46" t="s">
        <v>58</v>
      </c>
      <c r="J262" s="7" t="str">
        <f t="shared" si="12"/>
        <v>Não</v>
      </c>
      <c r="K262" s="47">
        <v>45222</v>
      </c>
      <c r="L262" s="95">
        <v>45589</v>
      </c>
      <c r="M262" s="7" t="s">
        <v>227</v>
      </c>
      <c r="N262" s="48">
        <v>0</v>
      </c>
      <c r="O262" s="7" t="s">
        <v>58</v>
      </c>
      <c r="P262" s="49">
        <v>0</v>
      </c>
      <c r="Q262" s="50"/>
      <c r="R262" s="50"/>
      <c r="S262" s="7" t="s">
        <v>199</v>
      </c>
      <c r="T262" s="7" t="s">
        <v>1052</v>
      </c>
      <c r="U262" s="7" t="s">
        <v>273</v>
      </c>
      <c r="V262" s="46" t="e">
        <f t="shared" ca="1" si="14"/>
        <v>#NAME?</v>
      </c>
      <c r="W262" s="7"/>
      <c r="X262" s="7"/>
      <c r="Y262" s="51" t="s">
        <v>201</v>
      </c>
      <c r="Z262" s="52"/>
      <c r="AA262" s="53">
        <v>45222</v>
      </c>
      <c r="AB262" s="54">
        <v>49075100012334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>
        <v>0</v>
      </c>
      <c r="AP262" s="52">
        <v>0</v>
      </c>
      <c r="AQ262" s="52">
        <v>0</v>
      </c>
      <c r="AR262" s="52">
        <v>0</v>
      </c>
      <c r="AS262" s="52">
        <v>0</v>
      </c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>
        <v>0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62" t="s">
        <v>1053</v>
      </c>
      <c r="C263" s="63" t="s">
        <v>1054</v>
      </c>
      <c r="D263" s="7" t="s">
        <v>109</v>
      </c>
      <c r="E263" s="7" t="s">
        <v>68</v>
      </c>
      <c r="F263" s="7" t="s">
        <v>565</v>
      </c>
      <c r="G263" s="7" t="e">
        <f t="shared" ca="1" si="13"/>
        <v>#NAME?</v>
      </c>
      <c r="H263" s="46" t="s">
        <v>195</v>
      </c>
      <c r="I263" s="46" t="s">
        <v>58</v>
      </c>
      <c r="J263" s="7" t="str">
        <f t="shared" si="12"/>
        <v>Não</v>
      </c>
      <c r="K263" s="47">
        <v>45174</v>
      </c>
      <c r="L263" s="47">
        <v>45526</v>
      </c>
      <c r="M263" s="7" t="s">
        <v>57</v>
      </c>
      <c r="N263" s="48">
        <v>8.5000000000000006E-3</v>
      </c>
      <c r="O263" s="7" t="s">
        <v>58</v>
      </c>
      <c r="P263" s="49">
        <v>0</v>
      </c>
      <c r="Q263" s="50"/>
      <c r="R263" s="50"/>
      <c r="S263" s="7" t="s">
        <v>199</v>
      </c>
      <c r="T263" s="7" t="s">
        <v>1055</v>
      </c>
      <c r="U263" s="7" t="s">
        <v>73</v>
      </c>
      <c r="V263" s="46" t="e">
        <f t="shared" ca="1" si="14"/>
        <v>#NAME?</v>
      </c>
      <c r="W263" s="7"/>
      <c r="X263" s="7"/>
      <c r="Y263" s="51" t="s">
        <v>201</v>
      </c>
      <c r="Z263" s="52"/>
      <c r="AA263" s="53">
        <v>45174</v>
      </c>
      <c r="AB263" s="54">
        <v>49075100009228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>
        <v>1008072</v>
      </c>
      <c r="AN263" s="52">
        <v>1015617.95</v>
      </c>
      <c r="AO263" s="52">
        <v>1024973.2</v>
      </c>
      <c r="AP263" s="52">
        <v>1032706.95</v>
      </c>
      <c r="AQ263" s="52">
        <v>1040938.18</v>
      </c>
      <c r="AR263" s="52">
        <v>1050466.33</v>
      </c>
      <c r="AS263" s="52">
        <v>1656050.13</v>
      </c>
      <c r="AT263" s="52">
        <v>1639208.17</v>
      </c>
      <c r="AU263" s="52">
        <v>1649756.35</v>
      </c>
      <c r="AV263" s="52">
        <v>1672059</v>
      </c>
      <c r="AW263" s="52">
        <v>1688895</v>
      </c>
      <c r="AX263" s="52">
        <v>1707258</v>
      </c>
      <c r="AY263" s="52">
        <v>0</v>
      </c>
      <c r="AZ263" s="52">
        <v>0</v>
      </c>
      <c r="BA263" s="52">
        <v>0</v>
      </c>
      <c r="BB263" s="52">
        <v>0</v>
      </c>
      <c r="BC263" s="52" t="e">
        <f t="array" aca="1" ref="BC263" ca="1">_xludf.XLOOKUP(C263,'PL TOTAL D0'!A:A,'PL TOTAL D0'!C:C,"")</f>
        <v>#NAME?</v>
      </c>
    </row>
    <row r="264" spans="1:55" ht="13.5" customHeight="1">
      <c r="A264" s="45" t="s">
        <v>18</v>
      </c>
      <c r="B264" s="62" t="s">
        <v>1056</v>
      </c>
      <c r="C264" s="63" t="s">
        <v>1057</v>
      </c>
      <c r="D264" s="7" t="s">
        <v>19</v>
      </c>
      <c r="E264" s="7" t="s">
        <v>20</v>
      </c>
      <c r="F264" s="7" t="s">
        <v>270</v>
      </c>
      <c r="G264" s="7" t="e">
        <f t="shared" ca="1" si="13"/>
        <v>#NAME?</v>
      </c>
      <c r="H264" s="46" t="s">
        <v>205</v>
      </c>
      <c r="I264" s="46" t="s">
        <v>58</v>
      </c>
      <c r="J264" s="7" t="str">
        <f t="shared" si="12"/>
        <v>Não</v>
      </c>
      <c r="K264" s="47">
        <v>45603</v>
      </c>
      <c r="L264" s="47"/>
      <c r="M264" s="7" t="s">
        <v>57</v>
      </c>
      <c r="N264" s="48">
        <v>1.2E-2</v>
      </c>
      <c r="O264" s="7" t="s">
        <v>58</v>
      </c>
      <c r="P264" s="49">
        <v>0</v>
      </c>
      <c r="Q264" s="50"/>
      <c r="R264" s="50"/>
      <c r="S264" s="7" t="s">
        <v>199</v>
      </c>
      <c r="T264" s="7" t="s">
        <v>1058</v>
      </c>
      <c r="U264" s="7" t="s">
        <v>114</v>
      </c>
      <c r="V264" s="46" t="e">
        <f t="shared" ca="1" si="14"/>
        <v>#NAME?</v>
      </c>
      <c r="W264" s="7"/>
      <c r="X264" s="7" t="s">
        <v>24</v>
      </c>
      <c r="Y264" s="51"/>
      <c r="Z264" s="52"/>
      <c r="AA264" s="53">
        <v>45615</v>
      </c>
      <c r="AB264" s="54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>
        <v>80133.13</v>
      </c>
      <c r="BC264" s="52" t="e">
        <f t="array" aca="1" ref="BC264" ca="1">_xludf.XLOOKUP(C264,'PL TOTAL D0'!A:A,'PL TOTAL D0'!C:C,"")</f>
        <v>#NAME?</v>
      </c>
    </row>
    <row r="265" spans="1:55" ht="13.5" customHeight="1">
      <c r="A265" s="45" t="s">
        <v>18</v>
      </c>
      <c r="B265" s="125" t="s">
        <v>1059</v>
      </c>
      <c r="C265" s="63" t="s">
        <v>1060</v>
      </c>
      <c r="D265" s="7" t="s">
        <v>19</v>
      </c>
      <c r="E265" s="7" t="s">
        <v>68</v>
      </c>
      <c r="F265" s="9" t="s">
        <v>583</v>
      </c>
      <c r="G265" s="7" t="e">
        <f t="shared" ca="1" si="13"/>
        <v>#NAME?</v>
      </c>
      <c r="H265" s="46" t="s">
        <v>205</v>
      </c>
      <c r="I265" s="46" t="s">
        <v>58</v>
      </c>
      <c r="J265" s="7" t="str">
        <f t="shared" si="12"/>
        <v>Não</v>
      </c>
      <c r="K265" s="47">
        <v>45201</v>
      </c>
      <c r="L265" s="7"/>
      <c r="M265" s="7" t="s">
        <v>57</v>
      </c>
      <c r="N265" s="48">
        <v>1.2E-2</v>
      </c>
      <c r="O265" s="7" t="s">
        <v>58</v>
      </c>
      <c r="P265" s="49">
        <v>0</v>
      </c>
      <c r="Q265" s="89"/>
      <c r="R265" s="50"/>
      <c r="S265" s="7" t="s">
        <v>199</v>
      </c>
      <c r="T265" s="7" t="s">
        <v>1061</v>
      </c>
      <c r="U265" s="7" t="s">
        <v>68</v>
      </c>
      <c r="V265" s="46" t="e">
        <f t="shared" ca="1" si="14"/>
        <v>#NAME?</v>
      </c>
      <c r="W265" s="7"/>
      <c r="X265" s="7"/>
      <c r="Y265" s="51" t="s">
        <v>201</v>
      </c>
      <c r="Z265" s="52"/>
      <c r="AA265" s="53">
        <v>45201</v>
      </c>
      <c r="AB265" s="54">
        <v>49075100011362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>
        <v>20000</v>
      </c>
      <c r="AO265" s="52">
        <v>40282.69</v>
      </c>
      <c r="AP265" s="52">
        <v>40601.32</v>
      </c>
      <c r="AQ265" s="52">
        <v>40928</v>
      </c>
      <c r="AR265" s="52">
        <v>35241.03</v>
      </c>
      <c r="AS265" s="52">
        <v>35524.28</v>
      </c>
      <c r="AT265" s="52">
        <v>35820.129999999997</v>
      </c>
      <c r="AU265" s="52">
        <v>36122.49</v>
      </c>
      <c r="AV265" s="52">
        <v>36409.230000000003</v>
      </c>
      <c r="AW265" s="52">
        <v>36693.51</v>
      </c>
      <c r="AX265" s="52">
        <v>37017.25</v>
      </c>
      <c r="AY265" s="52">
        <v>37323.17</v>
      </c>
      <c r="AZ265" s="52">
        <v>66740.179999999993</v>
      </c>
      <c r="BA265" s="52">
        <v>66692.2</v>
      </c>
      <c r="BB265" s="52">
        <v>67147.42</v>
      </c>
      <c r="BC265" s="52" t="e">
        <f t="array" aca="1" ref="BC265" ca="1">_xludf.XLOOKUP(C265,'PL TOTAL D0'!A:A,'PL TOTAL D0'!C:C,"")</f>
        <v>#NAME?</v>
      </c>
    </row>
    <row r="266" spans="1:55" ht="13.5" customHeight="1">
      <c r="A266" s="45" t="s">
        <v>18</v>
      </c>
      <c r="B266" s="45" t="s">
        <v>1062</v>
      </c>
      <c r="C266" s="14" t="s">
        <v>1063</v>
      </c>
      <c r="D266" s="7" t="s">
        <v>19</v>
      </c>
      <c r="E266" s="7" t="s">
        <v>77</v>
      </c>
      <c r="F266" s="7" t="s">
        <v>1064</v>
      </c>
      <c r="G266" s="7" t="e">
        <f t="shared" ca="1" si="13"/>
        <v>#NAME?</v>
      </c>
      <c r="H266" s="46" t="s">
        <v>205</v>
      </c>
      <c r="I266" s="46" t="s">
        <v>58</v>
      </c>
      <c r="J266" s="7" t="str">
        <f t="shared" si="12"/>
        <v>Não</v>
      </c>
      <c r="K266" s="47">
        <v>45373</v>
      </c>
      <c r="L266" s="7"/>
      <c r="M266" s="7" t="s">
        <v>57</v>
      </c>
      <c r="N266" s="48">
        <v>1.2E-2</v>
      </c>
      <c r="O266" s="7" t="s">
        <v>58</v>
      </c>
      <c r="P266" s="49">
        <v>0</v>
      </c>
      <c r="Q266" s="89"/>
      <c r="R266" s="50"/>
      <c r="S266" s="7" t="s">
        <v>199</v>
      </c>
      <c r="T266" s="12" t="s">
        <v>1065</v>
      </c>
      <c r="U266" s="7" t="s">
        <v>77</v>
      </c>
      <c r="V266" s="46" t="e">
        <f t="shared" ca="1" si="14"/>
        <v>#NAME?</v>
      </c>
      <c r="W266" s="7"/>
      <c r="X266" s="7"/>
      <c r="Y266" s="51" t="s">
        <v>201</v>
      </c>
      <c r="Z266" s="52"/>
      <c r="AA266" s="53">
        <v>45373</v>
      </c>
      <c r="AB266" s="54">
        <v>49075100013772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>
        <v>50061.93</v>
      </c>
      <c r="AU266" s="52">
        <v>50477.13</v>
      </c>
      <c r="AV266" s="52">
        <v>50892.79</v>
      </c>
      <c r="AW266" s="52">
        <v>50309.87</v>
      </c>
      <c r="AX266" s="52">
        <v>150858.20000000001</v>
      </c>
      <c r="AY266" s="52">
        <v>151171.60999999999</v>
      </c>
      <c r="AZ266" s="52">
        <v>152264.85</v>
      </c>
      <c r="BA266" s="52">
        <v>153749.99</v>
      </c>
      <c r="BB266" s="52">
        <v>154915.17000000001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15" t="s">
        <v>1066</v>
      </c>
      <c r="C267" s="4" t="s">
        <v>1067</v>
      </c>
      <c r="D267" s="7" t="s">
        <v>19</v>
      </c>
      <c r="E267" s="7" t="s">
        <v>77</v>
      </c>
      <c r="F267" s="7" t="s">
        <v>215</v>
      </c>
      <c r="G267" s="7" t="e">
        <f t="shared" ca="1" si="13"/>
        <v>#NAME?</v>
      </c>
      <c r="H267" s="46" t="s">
        <v>216</v>
      </c>
      <c r="I267" s="46" t="s">
        <v>217</v>
      </c>
      <c r="J267" s="7" t="str">
        <f t="shared" si="12"/>
        <v>Não</v>
      </c>
      <c r="K267" s="47">
        <v>45033</v>
      </c>
      <c r="L267" s="7"/>
      <c r="M267" s="7" t="s">
        <v>57</v>
      </c>
      <c r="N267" s="48">
        <v>1.2E-2</v>
      </c>
      <c r="O267" s="7" t="s">
        <v>58</v>
      </c>
      <c r="P267" s="49">
        <v>0</v>
      </c>
      <c r="Q267" s="109"/>
      <c r="R267" s="50" t="s">
        <v>1068</v>
      </c>
      <c r="S267" s="7" t="s">
        <v>199</v>
      </c>
      <c r="T267" s="7" t="s">
        <v>1069</v>
      </c>
      <c r="U267" s="7" t="s">
        <v>1070</v>
      </c>
      <c r="V267" s="46" t="e">
        <f t="shared" ca="1" si="14"/>
        <v>#NAME?</v>
      </c>
      <c r="W267" s="7"/>
      <c r="X267" s="7"/>
      <c r="Y267" s="51" t="s">
        <v>312</v>
      </c>
      <c r="Z267" s="52"/>
      <c r="AA267" s="53">
        <v>45033</v>
      </c>
      <c r="AB267" s="54">
        <v>49075100008744</v>
      </c>
      <c r="AC267" s="52"/>
      <c r="AD267" s="52"/>
      <c r="AE267" s="52"/>
      <c r="AF267" s="52"/>
      <c r="AG267" s="52"/>
      <c r="AH267" s="52">
        <v>0</v>
      </c>
      <c r="AI267" s="52">
        <v>46179.63</v>
      </c>
      <c r="AJ267" s="52">
        <v>80855.08</v>
      </c>
      <c r="AK267" s="52">
        <v>81626.89</v>
      </c>
      <c r="AL267" s="52">
        <v>119621.4</v>
      </c>
      <c r="AM267" s="52">
        <v>120539.62</v>
      </c>
      <c r="AN267" s="52">
        <v>120449.7</v>
      </c>
      <c r="AO267" s="52">
        <v>121096.23</v>
      </c>
      <c r="AP267" s="52">
        <v>125570.61</v>
      </c>
      <c r="AQ267" s="52">
        <v>126552.32000000001</v>
      </c>
      <c r="AR267" s="52">
        <v>127514.13</v>
      </c>
      <c r="AS267" s="52">
        <v>128381.85</v>
      </c>
      <c r="AT267" s="52">
        <v>144284.79999999999</v>
      </c>
      <c r="AU267" s="52">
        <v>102445.67</v>
      </c>
      <c r="AV267" s="52">
        <v>103185</v>
      </c>
      <c r="AW267" s="52">
        <v>104081.9</v>
      </c>
      <c r="AX267" s="52">
        <v>0</v>
      </c>
      <c r="AY267" s="52">
        <v>0.96</v>
      </c>
      <c r="AZ267" s="52">
        <v>0.96</v>
      </c>
      <c r="BA267" s="52">
        <v>0.96</v>
      </c>
      <c r="BB267" s="52">
        <v>0.96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1071</v>
      </c>
      <c r="C268" s="4" t="s">
        <v>1072</v>
      </c>
      <c r="D268" s="7" t="s">
        <v>19</v>
      </c>
      <c r="E268" s="7" t="s">
        <v>77</v>
      </c>
      <c r="F268" s="7" t="s">
        <v>340</v>
      </c>
      <c r="G268" s="7" t="e">
        <f t="shared" ca="1" si="13"/>
        <v>#NAME?</v>
      </c>
      <c r="H268" s="46" t="s">
        <v>205</v>
      </c>
      <c r="I268" s="46" t="s">
        <v>58</v>
      </c>
      <c r="J268" s="7" t="str">
        <f t="shared" si="12"/>
        <v>Não</v>
      </c>
      <c r="K268" s="47">
        <v>45156</v>
      </c>
      <c r="L268" s="7"/>
      <c r="M268" s="7" t="s">
        <v>57</v>
      </c>
      <c r="N268" s="48">
        <v>1.2E-2</v>
      </c>
      <c r="O268" s="7" t="s">
        <v>58</v>
      </c>
      <c r="P268" s="49">
        <v>0</v>
      </c>
      <c r="Q268" s="109"/>
      <c r="R268" s="109"/>
      <c r="S268" s="7" t="s">
        <v>199</v>
      </c>
      <c r="T268" s="7" t="s">
        <v>1073</v>
      </c>
      <c r="U268" s="7" t="s">
        <v>77</v>
      </c>
      <c r="V268" s="46" t="e">
        <f t="shared" ca="1" si="14"/>
        <v>#NAME?</v>
      </c>
      <c r="W268" s="7"/>
      <c r="X268" s="7"/>
      <c r="Y268" s="51" t="s">
        <v>201</v>
      </c>
      <c r="Z268" s="52"/>
      <c r="AA268" s="53">
        <v>45156</v>
      </c>
      <c r="AB268" s="54">
        <v>49075100003467</v>
      </c>
      <c r="AC268" s="52"/>
      <c r="AD268" s="52"/>
      <c r="AE268" s="52"/>
      <c r="AF268" s="52"/>
      <c r="AG268" s="52"/>
      <c r="AH268" s="52"/>
      <c r="AI268" s="52"/>
      <c r="AJ268" s="52"/>
      <c r="AK268" s="52"/>
      <c r="AL268" s="52">
        <v>0</v>
      </c>
      <c r="AM268" s="52">
        <v>149636.09</v>
      </c>
      <c r="AN268" s="52">
        <v>150952.89000000001</v>
      </c>
      <c r="AO268" s="52">
        <v>232166.14</v>
      </c>
      <c r="AP268" s="52">
        <v>233935.6</v>
      </c>
      <c r="AQ268" s="52">
        <v>228169.1</v>
      </c>
      <c r="AR268" s="52">
        <v>226107.48</v>
      </c>
      <c r="AS268" s="52">
        <v>228001.65</v>
      </c>
      <c r="AT268" s="52">
        <v>229850.74</v>
      </c>
      <c r="AU268" s="52">
        <v>231564.76</v>
      </c>
      <c r="AV268" s="52">
        <v>233164.3</v>
      </c>
      <c r="AW268" s="52">
        <v>234974.7</v>
      </c>
      <c r="AX268" s="52">
        <v>236944.4</v>
      </c>
      <c r="AY268" s="52">
        <v>237514.14</v>
      </c>
      <c r="AZ268" s="52">
        <v>239191.17</v>
      </c>
      <c r="BA268" s="52">
        <v>241412.58</v>
      </c>
      <c r="BB268" s="52">
        <v>240650.12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59" t="s">
        <v>1074</v>
      </c>
      <c r="C269" s="84" t="s">
        <v>1075</v>
      </c>
      <c r="D269" s="7" t="s">
        <v>19</v>
      </c>
      <c r="E269" s="7" t="s">
        <v>68</v>
      </c>
      <c r="F269" s="7" t="s">
        <v>438</v>
      </c>
      <c r="G269" s="7" t="e">
        <f t="shared" ca="1" si="13"/>
        <v>#NAME?</v>
      </c>
      <c r="H269" s="46" t="s">
        <v>195</v>
      </c>
      <c r="I269" s="46" t="s">
        <v>58</v>
      </c>
      <c r="J269" s="7" t="str">
        <f t="shared" si="12"/>
        <v>Não</v>
      </c>
      <c r="K269" s="47">
        <v>45244</v>
      </c>
      <c r="L269" s="47">
        <v>45574</v>
      </c>
      <c r="M269" s="7" t="s">
        <v>57</v>
      </c>
      <c r="N269" s="10">
        <v>0.01</v>
      </c>
      <c r="O269" s="6" t="s">
        <v>58</v>
      </c>
      <c r="P269" s="11">
        <v>0</v>
      </c>
      <c r="Q269" s="50"/>
      <c r="R269" s="109"/>
      <c r="S269" s="7" t="s">
        <v>199</v>
      </c>
      <c r="T269" s="7" t="s">
        <v>1076</v>
      </c>
      <c r="U269" s="7" t="s">
        <v>68</v>
      </c>
      <c r="V269" s="46" t="e">
        <f t="shared" ca="1" si="14"/>
        <v>#NAME?</v>
      </c>
      <c r="W269" s="7"/>
      <c r="X269" s="7"/>
      <c r="Y269" s="51" t="s">
        <v>201</v>
      </c>
      <c r="Z269" s="52"/>
      <c r="AA269" s="53">
        <v>45244</v>
      </c>
      <c r="AB269" s="54">
        <v>49075100012342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>
        <v>501584.96</v>
      </c>
      <c r="AQ269" s="52">
        <v>506734.82</v>
      </c>
      <c r="AR269" s="52">
        <v>584099.36</v>
      </c>
      <c r="AS269" s="52">
        <v>589656.67000000004</v>
      </c>
      <c r="AT269" s="52">
        <v>594327.36</v>
      </c>
      <c r="AU269" s="52">
        <v>597388.77</v>
      </c>
      <c r="AV269" s="52">
        <v>753544.4</v>
      </c>
      <c r="AW269" s="52">
        <v>760617.8</v>
      </c>
      <c r="AX269" s="52">
        <v>767870.3</v>
      </c>
      <c r="AY269" s="52">
        <v>771094.43</v>
      </c>
      <c r="AZ269" s="52">
        <v>775965.69</v>
      </c>
      <c r="BA269" s="52">
        <v>0</v>
      </c>
      <c r="BB269" s="52">
        <v>0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1077</v>
      </c>
      <c r="C270" s="4" t="s">
        <v>1078</v>
      </c>
      <c r="D270" s="7" t="s">
        <v>19</v>
      </c>
      <c r="E270" s="7" t="s">
        <v>68</v>
      </c>
      <c r="F270" s="7" t="s">
        <v>289</v>
      </c>
      <c r="G270" s="7" t="e">
        <f t="shared" ca="1" si="13"/>
        <v>#NAME?</v>
      </c>
      <c r="H270" s="46" t="s">
        <v>205</v>
      </c>
      <c r="I270" s="46" t="s">
        <v>58</v>
      </c>
      <c r="J270" s="7" t="str">
        <f t="shared" si="12"/>
        <v>Não</v>
      </c>
      <c r="K270" s="47">
        <v>44998</v>
      </c>
      <c r="L270" s="7"/>
      <c r="M270" s="7" t="s">
        <v>57</v>
      </c>
      <c r="N270" s="48">
        <v>1.2E-2</v>
      </c>
      <c r="O270" s="7" t="s">
        <v>58</v>
      </c>
      <c r="P270" s="49">
        <v>0</v>
      </c>
      <c r="Q270" s="50"/>
      <c r="R270" s="50"/>
      <c r="S270" s="7" t="s">
        <v>199</v>
      </c>
      <c r="T270" s="7" t="s">
        <v>1079</v>
      </c>
      <c r="U270" s="7" t="s">
        <v>68</v>
      </c>
      <c r="V270" s="46" t="e">
        <f t="shared" ca="1" si="14"/>
        <v>#NAME?</v>
      </c>
      <c r="W270" s="7"/>
      <c r="X270" s="7"/>
      <c r="Y270" s="51" t="s">
        <v>201</v>
      </c>
      <c r="Z270" s="52"/>
      <c r="AA270" s="53">
        <v>44998</v>
      </c>
      <c r="AB270" s="54">
        <v>49075100003841</v>
      </c>
      <c r="AC270" s="52"/>
      <c r="AD270" s="52"/>
      <c r="AE270" s="52"/>
      <c r="AF270" s="52"/>
      <c r="AG270" s="52"/>
      <c r="AH270" s="52"/>
      <c r="AI270" s="52">
        <v>510841.58</v>
      </c>
      <c r="AJ270" s="52">
        <v>515470.43</v>
      </c>
      <c r="AK270" s="52">
        <v>520486.64</v>
      </c>
      <c r="AL270" s="52">
        <v>524784.14</v>
      </c>
      <c r="AM270" s="52">
        <v>529994.43000000005</v>
      </c>
      <c r="AN270" s="52">
        <v>533367.24</v>
      </c>
      <c r="AO270" s="52">
        <v>537439</v>
      </c>
      <c r="AP270" s="52">
        <v>541742.34</v>
      </c>
      <c r="AQ270" s="52">
        <v>546100.61</v>
      </c>
      <c r="AR270" s="52">
        <v>550935.38</v>
      </c>
      <c r="AS270" s="52">
        <v>555141.12</v>
      </c>
      <c r="AT270" s="52">
        <v>555199.17000000004</v>
      </c>
      <c r="AU270" s="52">
        <v>559656.02</v>
      </c>
      <c r="AV270" s="52">
        <v>563600.9</v>
      </c>
      <c r="AW270" s="52">
        <v>567745.5</v>
      </c>
      <c r="AX270" s="52">
        <v>570624.1</v>
      </c>
      <c r="AY270" s="52">
        <v>575403.57999999996</v>
      </c>
      <c r="AZ270" s="52">
        <v>578549.06999999995</v>
      </c>
      <c r="BA270" s="52">
        <v>583587</v>
      </c>
      <c r="BB270" s="52">
        <v>587825.91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3" t="s">
        <v>1080</v>
      </c>
      <c r="C271" s="4" t="s">
        <v>1081</v>
      </c>
      <c r="D271" s="7" t="s">
        <v>19</v>
      </c>
      <c r="E271" s="7" t="s">
        <v>68</v>
      </c>
      <c r="F271" s="7" t="s">
        <v>1082</v>
      </c>
      <c r="G271" s="7" t="e">
        <f t="shared" ca="1" si="13"/>
        <v>#NAME?</v>
      </c>
      <c r="H271" s="46" t="s">
        <v>216</v>
      </c>
      <c r="I271" s="46" t="s">
        <v>266</v>
      </c>
      <c r="J271" s="7" t="str">
        <f t="shared" si="12"/>
        <v>Não</v>
      </c>
      <c r="K271" s="47">
        <v>45503</v>
      </c>
      <c r="L271" s="7"/>
      <c r="M271" s="7" t="s">
        <v>256</v>
      </c>
      <c r="N271" s="48">
        <v>1.4999999999999999E-2</v>
      </c>
      <c r="O271" s="7" t="s">
        <v>197</v>
      </c>
      <c r="P271" s="49">
        <v>0.1</v>
      </c>
      <c r="Q271" s="50"/>
      <c r="R271" s="50"/>
      <c r="S271" s="7" t="s">
        <v>242</v>
      </c>
      <c r="T271" s="7" t="s">
        <v>1083</v>
      </c>
      <c r="U271" s="7" t="s">
        <v>68</v>
      </c>
      <c r="V271" s="46" t="e">
        <f t="shared" ca="1" si="14"/>
        <v>#NAME?</v>
      </c>
      <c r="W271" s="7"/>
      <c r="X271" s="7" t="s">
        <v>27</v>
      </c>
      <c r="Y271" s="51" t="s">
        <v>201</v>
      </c>
      <c r="Z271" s="52"/>
      <c r="AA271" s="53">
        <v>45503</v>
      </c>
      <c r="AB271" s="54">
        <v>49075100015351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>
        <v>672915.7</v>
      </c>
      <c r="AY271" s="52">
        <v>0</v>
      </c>
      <c r="AZ271" s="52">
        <v>0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3" t="s">
        <v>1084</v>
      </c>
      <c r="C272" s="4" t="s">
        <v>1085</v>
      </c>
      <c r="D272" s="7" t="s">
        <v>19</v>
      </c>
      <c r="E272" s="7" t="s">
        <v>68</v>
      </c>
      <c r="F272" s="7" t="s">
        <v>255</v>
      </c>
      <c r="G272" s="7" t="e">
        <f t="shared" ca="1" si="13"/>
        <v>#NAME?</v>
      </c>
      <c r="H272" s="46" t="s">
        <v>205</v>
      </c>
      <c r="I272" s="46" t="s">
        <v>58</v>
      </c>
      <c r="J272" s="7" t="str">
        <f t="shared" si="12"/>
        <v>Não</v>
      </c>
      <c r="K272" s="47">
        <v>45447</v>
      </c>
      <c r="L272" s="7"/>
      <c r="M272" s="7" t="s">
        <v>57</v>
      </c>
      <c r="N272" s="48">
        <v>7.0000000000000001E-3</v>
      </c>
      <c r="O272" s="7" t="s">
        <v>58</v>
      </c>
      <c r="P272" s="49">
        <v>0</v>
      </c>
      <c r="Q272" s="50"/>
      <c r="R272" s="50"/>
      <c r="S272" s="7" t="s">
        <v>199</v>
      </c>
      <c r="T272" s="7" t="s">
        <v>1086</v>
      </c>
      <c r="U272" s="7" t="s">
        <v>68</v>
      </c>
      <c r="V272" s="46" t="e">
        <f t="shared" ca="1" si="14"/>
        <v>#NAME?</v>
      </c>
      <c r="W272" s="7"/>
      <c r="X272" s="7" t="s">
        <v>27</v>
      </c>
      <c r="Y272" s="51" t="s">
        <v>201</v>
      </c>
      <c r="Z272" s="52"/>
      <c r="AA272" s="53">
        <v>45447</v>
      </c>
      <c r="AB272" s="54">
        <v>49075100014841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>
        <v>0</v>
      </c>
      <c r="AX272" s="52">
        <v>0</v>
      </c>
      <c r="AY272" s="52">
        <v>0</v>
      </c>
      <c r="AZ272" s="52">
        <v>0</v>
      </c>
      <c r="BA272" s="52">
        <v>1116320.31</v>
      </c>
      <c r="BB272" s="52">
        <v>1219611.56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3" t="s">
        <v>1087</v>
      </c>
      <c r="C273" s="4" t="s">
        <v>1088</v>
      </c>
      <c r="D273" s="7" t="s">
        <v>19</v>
      </c>
      <c r="E273" s="7" t="s">
        <v>68</v>
      </c>
      <c r="F273" s="7" t="s">
        <v>1028</v>
      </c>
      <c r="G273" s="7" t="e">
        <f t="shared" ca="1" si="13"/>
        <v>#NAME?</v>
      </c>
      <c r="H273" s="46" t="s">
        <v>195</v>
      </c>
      <c r="I273" s="46" t="s">
        <v>58</v>
      </c>
      <c r="J273" s="7" t="str">
        <f t="shared" si="12"/>
        <v>Não</v>
      </c>
      <c r="K273" s="47">
        <v>45121</v>
      </c>
      <c r="L273" s="47">
        <v>45449</v>
      </c>
      <c r="M273" s="7" t="s">
        <v>57</v>
      </c>
      <c r="N273" s="48">
        <v>7.0000000000000001E-3</v>
      </c>
      <c r="O273" s="7" t="s">
        <v>58</v>
      </c>
      <c r="P273" s="49">
        <v>0</v>
      </c>
      <c r="Q273" s="50"/>
      <c r="R273" s="50"/>
      <c r="S273" s="7" t="s">
        <v>199</v>
      </c>
      <c r="T273" s="7" t="s">
        <v>1089</v>
      </c>
      <c r="U273" s="7" t="s">
        <v>68</v>
      </c>
      <c r="V273" s="46" t="e">
        <f t="shared" ca="1" si="14"/>
        <v>#NAME?</v>
      </c>
      <c r="W273" s="7"/>
      <c r="X273" s="7"/>
      <c r="Y273" s="51" t="s">
        <v>312</v>
      </c>
      <c r="Z273" s="52"/>
      <c r="AA273" s="53">
        <v>45121</v>
      </c>
      <c r="AB273" s="54">
        <v>49075100008711</v>
      </c>
      <c r="AC273" s="52"/>
      <c r="AD273" s="52"/>
      <c r="AE273" s="52"/>
      <c r="AF273" s="52"/>
      <c r="AG273" s="52"/>
      <c r="AH273" s="52"/>
      <c r="AI273" s="52"/>
      <c r="AJ273" s="52"/>
      <c r="AK273" s="52">
        <v>0</v>
      </c>
      <c r="AL273" s="52">
        <v>50227.21</v>
      </c>
      <c r="AM273" s="52">
        <v>894427.47</v>
      </c>
      <c r="AN273" s="52">
        <v>1048091.75</v>
      </c>
      <c r="AO273" s="52">
        <v>1058910.21</v>
      </c>
      <c r="AP273" s="52">
        <v>1068060.23</v>
      </c>
      <c r="AQ273" s="52">
        <v>1123444.54</v>
      </c>
      <c r="AR273" s="52">
        <v>1135918.5</v>
      </c>
      <c r="AS273" s="52">
        <v>1146195.55</v>
      </c>
      <c r="AT273" s="52">
        <v>1158198.3400000001</v>
      </c>
      <c r="AU273" s="52">
        <v>1168973.79</v>
      </c>
      <c r="AV273" s="52">
        <v>1180324</v>
      </c>
      <c r="AW273" s="52">
        <v>0</v>
      </c>
      <c r="AX273" s="52">
        <v>0</v>
      </c>
      <c r="AY273" s="52">
        <v>0</v>
      </c>
      <c r="AZ273" s="52">
        <v>0</v>
      </c>
      <c r="BA273" s="52">
        <v>0</v>
      </c>
      <c r="BB273" s="52">
        <v>0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1090</v>
      </c>
      <c r="C274" s="4" t="s">
        <v>1091</v>
      </c>
      <c r="D274" s="7" t="s">
        <v>19</v>
      </c>
      <c r="E274" s="7" t="s">
        <v>20</v>
      </c>
      <c r="F274" s="7" t="s">
        <v>321</v>
      </c>
      <c r="G274" s="7" t="e">
        <f t="shared" ca="1" si="13"/>
        <v>#NAME?</v>
      </c>
      <c r="H274" s="46" t="s">
        <v>216</v>
      </c>
      <c r="I274" s="46" t="s">
        <v>266</v>
      </c>
      <c r="J274" s="7" t="str">
        <f t="shared" si="12"/>
        <v>Não</v>
      </c>
      <c r="K274" s="47">
        <v>44910</v>
      </c>
      <c r="L274" s="7"/>
      <c r="M274" s="7" t="s">
        <v>57</v>
      </c>
      <c r="N274" s="48">
        <v>0.01</v>
      </c>
      <c r="O274" s="7" t="s">
        <v>58</v>
      </c>
      <c r="P274" s="49">
        <v>0</v>
      </c>
      <c r="Q274" s="50"/>
      <c r="R274" s="50"/>
      <c r="S274" s="7" t="s">
        <v>199</v>
      </c>
      <c r="T274" s="7" t="s">
        <v>1092</v>
      </c>
      <c r="U274" s="7" t="s">
        <v>273</v>
      </c>
      <c r="V274" s="46" t="e">
        <f t="shared" ca="1" si="14"/>
        <v>#NAME?</v>
      </c>
      <c r="W274" s="7"/>
      <c r="X274" s="7"/>
      <c r="Y274" s="51" t="s">
        <v>312</v>
      </c>
      <c r="Z274" s="52"/>
      <c r="AA274" s="53">
        <v>44910</v>
      </c>
      <c r="AB274" s="54">
        <v>49075100005710</v>
      </c>
      <c r="AC274" s="52"/>
      <c r="AD274" s="52"/>
      <c r="AE274" s="52">
        <v>68943.58</v>
      </c>
      <c r="AF274" s="52">
        <v>118025.58</v>
      </c>
      <c r="AG274" s="52">
        <v>155121.31</v>
      </c>
      <c r="AH274" s="52">
        <v>184963.20000000001</v>
      </c>
      <c r="AI274" s="52">
        <v>236338.07</v>
      </c>
      <c r="AJ274" s="52">
        <v>268061.12</v>
      </c>
      <c r="AK274" s="52">
        <v>270457.40999999997</v>
      </c>
      <c r="AL274" s="52">
        <v>272850.52</v>
      </c>
      <c r="AM274" s="52">
        <v>275521.84999999998</v>
      </c>
      <c r="AN274" s="52">
        <v>267637.84999999998</v>
      </c>
      <c r="AO274" s="52">
        <v>330289.46999999997</v>
      </c>
      <c r="AP274" s="52">
        <v>332714.82</v>
      </c>
      <c r="AQ274" s="52">
        <v>334027.17</v>
      </c>
      <c r="AR274" s="52">
        <v>336894.57</v>
      </c>
      <c r="AS274" s="52">
        <v>339629.8</v>
      </c>
      <c r="AT274" s="52">
        <v>342743.89</v>
      </c>
      <c r="AU274" s="52">
        <v>344355.68</v>
      </c>
      <c r="AV274" s="52">
        <v>347010.6</v>
      </c>
      <c r="AW274" s="52">
        <v>349796.6</v>
      </c>
      <c r="AX274" s="52">
        <v>382099.5</v>
      </c>
      <c r="AY274" s="52">
        <v>385271.99</v>
      </c>
      <c r="AZ274" s="52">
        <v>372205.93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15" t="s">
        <v>1093</v>
      </c>
      <c r="C275" s="4" t="s">
        <v>1094</v>
      </c>
      <c r="D275" s="7" t="s">
        <v>19</v>
      </c>
      <c r="E275" s="7" t="s">
        <v>77</v>
      </c>
      <c r="F275" s="7" t="s">
        <v>215</v>
      </c>
      <c r="G275" s="7" t="e">
        <f t="shared" ca="1" si="13"/>
        <v>#NAME?</v>
      </c>
      <c r="H275" s="46" t="s">
        <v>205</v>
      </c>
      <c r="I275" s="46" t="s">
        <v>58</v>
      </c>
      <c r="J275" s="7" t="str">
        <f t="shared" si="12"/>
        <v>Não</v>
      </c>
      <c r="K275" s="47">
        <v>44935</v>
      </c>
      <c r="L275" s="7"/>
      <c r="M275" s="7" t="s">
        <v>57</v>
      </c>
      <c r="N275" s="48">
        <v>0.01</v>
      </c>
      <c r="O275" s="7" t="s">
        <v>58</v>
      </c>
      <c r="P275" s="49">
        <v>0</v>
      </c>
      <c r="Q275" s="50"/>
      <c r="R275" s="50"/>
      <c r="S275" s="7" t="s">
        <v>199</v>
      </c>
      <c r="T275" s="7" t="s">
        <v>1095</v>
      </c>
      <c r="U275" s="7" t="s">
        <v>77</v>
      </c>
      <c r="V275" s="46" t="e">
        <f t="shared" ca="1" si="14"/>
        <v>#NAME?</v>
      </c>
      <c r="W275" s="7"/>
      <c r="X275" s="7"/>
      <c r="Y275" s="51" t="s">
        <v>312</v>
      </c>
      <c r="Z275" s="52"/>
      <c r="AA275" s="53">
        <v>44935</v>
      </c>
      <c r="AB275" s="54">
        <v>49075100005729</v>
      </c>
      <c r="AC275" s="52"/>
      <c r="AD275" s="52"/>
      <c r="AE275" s="52">
        <v>29136.77</v>
      </c>
      <c r="AF275" s="52">
        <v>45816.12</v>
      </c>
      <c r="AG275" s="52">
        <v>45679.42</v>
      </c>
      <c r="AH275" s="52">
        <v>46286.01</v>
      </c>
      <c r="AI275" s="52">
        <v>46680.77</v>
      </c>
      <c r="AJ275" s="52">
        <v>57317.61</v>
      </c>
      <c r="AK275" s="52">
        <v>57739.53</v>
      </c>
      <c r="AL275" s="52">
        <v>58198.8</v>
      </c>
      <c r="AM275" s="52">
        <v>38323.64</v>
      </c>
      <c r="AN275" s="52">
        <v>38613.83</v>
      </c>
      <c r="AO275" s="52">
        <v>38906.26</v>
      </c>
      <c r="AP275" s="52">
        <v>39184.51</v>
      </c>
      <c r="AQ275" s="52">
        <v>39488.94</v>
      </c>
      <c r="AR275" s="52">
        <v>39481.53</v>
      </c>
      <c r="AS275" s="52">
        <v>64947.6</v>
      </c>
      <c r="AT275" s="52">
        <v>68035.38</v>
      </c>
      <c r="AU275" s="52">
        <v>70984.149999999994</v>
      </c>
      <c r="AV275" s="52">
        <v>74044.52</v>
      </c>
      <c r="AW275" s="52">
        <v>77143.05</v>
      </c>
      <c r="AX275" s="52">
        <v>80311.960000000006</v>
      </c>
      <c r="AY275" s="52">
        <v>85481.85</v>
      </c>
      <c r="AZ275" s="52">
        <v>86081.53</v>
      </c>
      <c r="BA275" s="52">
        <v>91780.87</v>
      </c>
      <c r="BB275" s="52">
        <v>92454.63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15" t="s">
        <v>1096</v>
      </c>
      <c r="C276" s="4" t="s">
        <v>1097</v>
      </c>
      <c r="D276" s="7" t="s">
        <v>109</v>
      </c>
      <c r="E276" s="7" t="s">
        <v>68</v>
      </c>
      <c r="F276" s="7" t="s">
        <v>194</v>
      </c>
      <c r="G276" s="7" t="e">
        <f t="shared" ca="1" si="13"/>
        <v>#NAME?</v>
      </c>
      <c r="H276" s="46" t="s">
        <v>195</v>
      </c>
      <c r="I276" s="46" t="s">
        <v>58</v>
      </c>
      <c r="J276" s="7" t="str">
        <f t="shared" si="12"/>
        <v>Não</v>
      </c>
      <c r="K276" s="47">
        <v>45148</v>
      </c>
      <c r="L276" s="47">
        <v>45525</v>
      </c>
      <c r="M276" s="7" t="s">
        <v>1098</v>
      </c>
      <c r="N276" s="48">
        <v>1.4E-2</v>
      </c>
      <c r="O276" s="7" t="s">
        <v>197</v>
      </c>
      <c r="P276" s="49">
        <v>0.1</v>
      </c>
      <c r="Q276" s="50"/>
      <c r="R276" s="50"/>
      <c r="S276" s="7" t="s">
        <v>199</v>
      </c>
      <c r="T276" s="7" t="s">
        <v>1099</v>
      </c>
      <c r="U276" s="7" t="s">
        <v>68</v>
      </c>
      <c r="V276" s="46" t="e">
        <f t="shared" ca="1" si="14"/>
        <v>#NAME?</v>
      </c>
      <c r="W276" s="7"/>
      <c r="X276" s="7"/>
      <c r="Y276" s="51" t="s">
        <v>201</v>
      </c>
      <c r="Z276" s="52"/>
      <c r="AA276" s="53">
        <v>45148</v>
      </c>
      <c r="AB276" s="54">
        <v>49075100009155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>
        <v>426832.92</v>
      </c>
      <c r="AN276" s="52">
        <v>686106.35</v>
      </c>
      <c r="AO276" s="52">
        <v>903584.83</v>
      </c>
      <c r="AP276" s="52">
        <v>886418.22</v>
      </c>
      <c r="AQ276" s="52">
        <v>892959.85</v>
      </c>
      <c r="AR276" s="52">
        <v>856186.29</v>
      </c>
      <c r="AS276" s="52">
        <v>862035.76</v>
      </c>
      <c r="AT276" s="52">
        <v>868861.72</v>
      </c>
      <c r="AU276" s="52">
        <v>861235.1</v>
      </c>
      <c r="AV276" s="52">
        <v>856493.4</v>
      </c>
      <c r="AW276" s="52">
        <v>862623</v>
      </c>
      <c r="AX276" s="52">
        <v>868375.7</v>
      </c>
      <c r="AY276" s="52">
        <v>0</v>
      </c>
      <c r="AZ276" s="52">
        <v>0</v>
      </c>
      <c r="BA276" s="52">
        <v>0</v>
      </c>
      <c r="BB276" s="52">
        <v>0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60" t="s">
        <v>1100</v>
      </c>
      <c r="C277" s="61" t="s">
        <v>1101</v>
      </c>
      <c r="D277" s="7" t="s">
        <v>76</v>
      </c>
      <c r="E277" s="7" t="s">
        <v>77</v>
      </c>
      <c r="F277" s="7" t="s">
        <v>78</v>
      </c>
      <c r="G277" s="7" t="e">
        <f t="shared" ca="1" si="13"/>
        <v>#NAME?</v>
      </c>
      <c r="H277" s="46" t="s">
        <v>205</v>
      </c>
      <c r="I277" s="46" t="s">
        <v>58</v>
      </c>
      <c r="J277" s="7" t="str">
        <f t="shared" si="12"/>
        <v>Sim</v>
      </c>
      <c r="K277" s="47">
        <v>45401</v>
      </c>
      <c r="L277" s="7"/>
      <c r="M277" s="7" t="s">
        <v>57</v>
      </c>
      <c r="N277" s="48">
        <v>1.2E-2</v>
      </c>
      <c r="O277" s="7" t="s">
        <v>58</v>
      </c>
      <c r="P277" s="49">
        <v>0</v>
      </c>
      <c r="Q277" s="59" t="s">
        <v>1102</v>
      </c>
      <c r="R277" s="50"/>
      <c r="S277" s="7" t="s">
        <v>199</v>
      </c>
      <c r="T277" s="6" t="s">
        <v>1103</v>
      </c>
      <c r="U277" s="7" t="s">
        <v>77</v>
      </c>
      <c r="V277" s="46" t="e">
        <f t="shared" ca="1" si="14"/>
        <v>#NAME?</v>
      </c>
      <c r="W277" s="7"/>
      <c r="X277" s="7" t="s">
        <v>27</v>
      </c>
      <c r="Y277" s="51" t="s">
        <v>201</v>
      </c>
      <c r="Z277" s="52"/>
      <c r="AA277" s="53">
        <v>45401</v>
      </c>
      <c r="AB277" s="54">
        <v>49075100014043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>
        <v>0</v>
      </c>
      <c r="AV277" s="52">
        <v>605077.19999999995</v>
      </c>
      <c r="AW277" s="52">
        <v>612210.9</v>
      </c>
      <c r="AX277" s="52">
        <v>614858.80000000005</v>
      </c>
      <c r="AY277" s="52">
        <v>618685.42000000004</v>
      </c>
      <c r="AZ277" s="52">
        <v>623878.99</v>
      </c>
      <c r="BA277" s="52">
        <v>630950.19999999995</v>
      </c>
      <c r="BB277" s="52">
        <v>635326.09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94" t="s">
        <v>1104</v>
      </c>
      <c r="C278" s="4" t="s">
        <v>1105</v>
      </c>
      <c r="D278" s="7" t="s">
        <v>76</v>
      </c>
      <c r="E278" s="7" t="s">
        <v>77</v>
      </c>
      <c r="F278" s="7" t="s">
        <v>78</v>
      </c>
      <c r="G278" s="7" t="e">
        <f t="shared" ca="1" si="13"/>
        <v>#NAME?</v>
      </c>
      <c r="H278" s="46" t="s">
        <v>205</v>
      </c>
      <c r="I278" s="46" t="s">
        <v>58</v>
      </c>
      <c r="J278" s="7" t="str">
        <f t="shared" si="12"/>
        <v>Não</v>
      </c>
      <c r="K278" s="47">
        <v>45356</v>
      </c>
      <c r="L278" s="7"/>
      <c r="M278" s="7" t="s">
        <v>57</v>
      </c>
      <c r="N278" s="48">
        <v>1.2E-2</v>
      </c>
      <c r="O278" s="7" t="s">
        <v>58</v>
      </c>
      <c r="P278" s="49">
        <v>0</v>
      </c>
      <c r="Q278" s="50"/>
      <c r="R278" s="50"/>
      <c r="S278" s="7" t="s">
        <v>199</v>
      </c>
      <c r="T278" s="12" t="s">
        <v>1106</v>
      </c>
      <c r="U278" s="7" t="s">
        <v>77</v>
      </c>
      <c r="V278" s="46" t="e">
        <f t="shared" ca="1" si="14"/>
        <v>#NAME?</v>
      </c>
      <c r="W278" s="7"/>
      <c r="X278" s="7"/>
      <c r="Y278" s="51" t="s">
        <v>201</v>
      </c>
      <c r="Z278" s="52"/>
      <c r="AA278" s="53">
        <v>45356</v>
      </c>
      <c r="AB278" s="54">
        <v>49075100013780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>
        <v>0</v>
      </c>
      <c r="AT278" s="52">
        <v>500890.57</v>
      </c>
      <c r="AU278" s="52">
        <v>505181.19</v>
      </c>
      <c r="AV278" s="52">
        <v>508577.4</v>
      </c>
      <c r="AW278" s="52">
        <v>512866.2</v>
      </c>
      <c r="AX278" s="52">
        <v>517207.5</v>
      </c>
      <c r="AY278" s="52">
        <v>521456.74</v>
      </c>
      <c r="AZ278" s="52">
        <v>524305.65</v>
      </c>
      <c r="BA278" s="52">
        <v>529178.18000000005</v>
      </c>
      <c r="BB278" s="52">
        <v>533300.4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1107</v>
      </c>
      <c r="C279" s="4" t="s">
        <v>1108</v>
      </c>
      <c r="D279" s="7" t="s">
        <v>19</v>
      </c>
      <c r="E279" s="7" t="s">
        <v>77</v>
      </c>
      <c r="F279" s="7" t="s">
        <v>99</v>
      </c>
      <c r="G279" s="7" t="e">
        <f t="shared" ca="1" si="13"/>
        <v>#NAME?</v>
      </c>
      <c r="H279" s="46" t="s">
        <v>205</v>
      </c>
      <c r="I279" s="46" t="s">
        <v>58</v>
      </c>
      <c r="J279" s="7" t="str">
        <f t="shared" si="12"/>
        <v>Sim</v>
      </c>
      <c r="K279" s="47">
        <v>44887</v>
      </c>
      <c r="L279" s="7"/>
      <c r="M279" s="7" t="s">
        <v>57</v>
      </c>
      <c r="N279" s="48">
        <v>1.2E-2</v>
      </c>
      <c r="O279" s="7" t="s">
        <v>58</v>
      </c>
      <c r="P279" s="49">
        <v>0</v>
      </c>
      <c r="Q279" s="50" t="s">
        <v>1109</v>
      </c>
      <c r="R279" s="50" t="s">
        <v>1110</v>
      </c>
      <c r="S279" s="7" t="s">
        <v>199</v>
      </c>
      <c r="T279" s="7" t="s">
        <v>1111</v>
      </c>
      <c r="U279" s="7" t="s">
        <v>68</v>
      </c>
      <c r="V279" s="46" t="e">
        <f t="shared" ca="1" si="14"/>
        <v>#NAME?</v>
      </c>
      <c r="W279" s="7"/>
      <c r="X279" s="7"/>
      <c r="Y279" s="51" t="s">
        <v>312</v>
      </c>
      <c r="Z279" s="52"/>
      <c r="AA279" s="53">
        <v>44887</v>
      </c>
      <c r="AB279" s="54">
        <v>49075100005737</v>
      </c>
      <c r="AC279" s="52"/>
      <c r="AD279" s="52"/>
      <c r="AE279" s="52">
        <v>173707.66</v>
      </c>
      <c r="AF279" s="52">
        <v>235453.15</v>
      </c>
      <c r="AG279" s="52">
        <v>232519.02</v>
      </c>
      <c r="AH279" s="52">
        <v>254973.37</v>
      </c>
      <c r="AI279" s="52">
        <v>365637.43</v>
      </c>
      <c r="AJ279" s="52">
        <v>372607.98</v>
      </c>
      <c r="AK279" s="52">
        <v>380089.59999999998</v>
      </c>
      <c r="AL279" s="52">
        <v>361798.24</v>
      </c>
      <c r="AM279" s="52">
        <v>362265.63</v>
      </c>
      <c r="AN279" s="52">
        <v>362470.6</v>
      </c>
      <c r="AO279" s="52">
        <v>349419.43</v>
      </c>
      <c r="AP279" s="52">
        <v>353423.45</v>
      </c>
      <c r="AQ279" s="52">
        <v>357872.3</v>
      </c>
      <c r="AR279" s="52">
        <v>353814.22</v>
      </c>
      <c r="AS279" s="52">
        <v>356135.22</v>
      </c>
      <c r="AT279" s="52">
        <v>351339.11</v>
      </c>
      <c r="AU279" s="52">
        <v>338399.15</v>
      </c>
      <c r="AV279" s="52">
        <v>330280.5</v>
      </c>
      <c r="AW279" s="52">
        <v>218548.8</v>
      </c>
      <c r="AX279" s="52">
        <v>213578.4</v>
      </c>
      <c r="AY279" s="52">
        <v>213643.13</v>
      </c>
      <c r="AZ279" s="52">
        <v>167841.24</v>
      </c>
      <c r="BA279" s="52">
        <v>167482.76999999999</v>
      </c>
      <c r="BB279" s="52">
        <v>164246.94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15" t="s">
        <v>1112</v>
      </c>
      <c r="C280" s="4" t="s">
        <v>1113</v>
      </c>
      <c r="D280" s="7" t="s">
        <v>19</v>
      </c>
      <c r="E280" s="7" t="s">
        <v>77</v>
      </c>
      <c r="F280" s="7" t="s">
        <v>215</v>
      </c>
      <c r="G280" s="7" t="e">
        <f t="shared" ca="1" si="13"/>
        <v>#NAME?</v>
      </c>
      <c r="H280" s="46" t="s">
        <v>216</v>
      </c>
      <c r="I280" s="46" t="s">
        <v>217</v>
      </c>
      <c r="J280" s="7" t="str">
        <f t="shared" si="12"/>
        <v>Não</v>
      </c>
      <c r="K280" s="47">
        <v>45166</v>
      </c>
      <c r="L280" s="7"/>
      <c r="M280" s="7" t="s">
        <v>256</v>
      </c>
      <c r="N280" s="48">
        <v>1.4999999999999999E-2</v>
      </c>
      <c r="O280" s="7" t="s">
        <v>197</v>
      </c>
      <c r="P280" s="49">
        <v>0.1</v>
      </c>
      <c r="Q280" s="50"/>
      <c r="R280" s="50"/>
      <c r="S280" s="7" t="s">
        <v>242</v>
      </c>
      <c r="T280" s="7" t="s">
        <v>1114</v>
      </c>
      <c r="U280" s="7" t="s">
        <v>77</v>
      </c>
      <c r="V280" s="46" t="e">
        <f t="shared" ca="1" si="14"/>
        <v>#NAME?</v>
      </c>
      <c r="W280" s="7"/>
      <c r="X280" s="7"/>
      <c r="Y280" s="51" t="s">
        <v>201</v>
      </c>
      <c r="Z280" s="52"/>
      <c r="AA280" s="53">
        <v>45166</v>
      </c>
      <c r="AB280" s="54">
        <v>49075100011370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>
        <v>0</v>
      </c>
      <c r="AM280" s="52">
        <v>0</v>
      </c>
      <c r="AN280" s="52">
        <v>0</v>
      </c>
      <c r="AO280" s="52">
        <v>0</v>
      </c>
      <c r="AP280" s="52">
        <v>0</v>
      </c>
      <c r="AQ280" s="52">
        <v>0</v>
      </c>
      <c r="AR280" s="52">
        <v>0</v>
      </c>
      <c r="AS280" s="52">
        <v>0</v>
      </c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15" t="s">
        <v>1115</v>
      </c>
      <c r="C281" s="67" t="s">
        <v>1116</v>
      </c>
      <c r="D281" s="7" t="s">
        <v>19</v>
      </c>
      <c r="E281" s="7" t="s">
        <v>68</v>
      </c>
      <c r="F281" s="7" t="s">
        <v>255</v>
      </c>
      <c r="G281" s="7" t="e">
        <f t="shared" ca="1" si="13"/>
        <v>#NAME?</v>
      </c>
      <c r="H281" s="46" t="s">
        <v>205</v>
      </c>
      <c r="I281" s="46" t="s">
        <v>58</v>
      </c>
      <c r="J281" s="7" t="str">
        <f t="shared" si="12"/>
        <v>Sim</v>
      </c>
      <c r="K281" s="47">
        <v>45457</v>
      </c>
      <c r="L281" s="7"/>
      <c r="M281" s="7" t="s">
        <v>196</v>
      </c>
      <c r="N281" s="48">
        <v>1.2E-2</v>
      </c>
      <c r="O281" s="7" t="s">
        <v>197</v>
      </c>
      <c r="P281" s="49">
        <v>0.1</v>
      </c>
      <c r="Q281" s="50" t="s">
        <v>1117</v>
      </c>
      <c r="R281" s="50"/>
      <c r="S281" s="7" t="s">
        <v>199</v>
      </c>
      <c r="T281" s="7" t="s">
        <v>1118</v>
      </c>
      <c r="U281" s="7" t="s">
        <v>68</v>
      </c>
      <c r="V281" s="46" t="e">
        <f t="shared" ca="1" si="14"/>
        <v>#NAME?</v>
      </c>
      <c r="W281" s="7"/>
      <c r="X281" s="7" t="s">
        <v>27</v>
      </c>
      <c r="Y281" s="51" t="s">
        <v>201</v>
      </c>
      <c r="Z281" s="52"/>
      <c r="AA281" s="53">
        <v>45457</v>
      </c>
      <c r="AB281" s="54">
        <v>49075100015147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>
        <v>288518.7</v>
      </c>
      <c r="AX281" s="52">
        <v>299004.3</v>
      </c>
      <c r="AY281" s="52">
        <v>305884.89</v>
      </c>
      <c r="AZ281" s="52">
        <v>311679</v>
      </c>
      <c r="BA281" s="52">
        <v>321271.45</v>
      </c>
      <c r="BB281" s="52">
        <v>324486.40000000002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60" t="s">
        <v>1119</v>
      </c>
      <c r="C282" s="61" t="s">
        <v>1120</v>
      </c>
      <c r="D282" s="7" t="s">
        <v>19</v>
      </c>
      <c r="E282" s="7" t="s">
        <v>68</v>
      </c>
      <c r="F282" s="7" t="s">
        <v>226</v>
      </c>
      <c r="G282" s="7" t="e">
        <f t="shared" ca="1" si="13"/>
        <v>#NAME?</v>
      </c>
      <c r="H282" s="46" t="s">
        <v>205</v>
      </c>
      <c r="I282" s="46" t="s">
        <v>58</v>
      </c>
      <c r="J282" s="7" t="str">
        <f t="shared" si="12"/>
        <v>Sim</v>
      </c>
      <c r="K282" s="47">
        <v>45545</v>
      </c>
      <c r="L282" s="7"/>
      <c r="M282" s="7" t="s">
        <v>541</v>
      </c>
      <c r="N282" s="48">
        <v>7.0000000000000001E-3</v>
      </c>
      <c r="O282" s="7" t="s">
        <v>58</v>
      </c>
      <c r="P282" s="49">
        <v>0</v>
      </c>
      <c r="Q282" s="50" t="s">
        <v>1121</v>
      </c>
      <c r="R282" s="50"/>
      <c r="S282" s="7" t="s">
        <v>242</v>
      </c>
      <c r="T282" s="7" t="s">
        <v>1122</v>
      </c>
      <c r="U282" s="7" t="s">
        <v>77</v>
      </c>
      <c r="V282" s="46" t="e">
        <f t="shared" ca="1" si="14"/>
        <v>#NAME?</v>
      </c>
      <c r="W282" s="7"/>
      <c r="X282" s="7" t="s">
        <v>27</v>
      </c>
      <c r="Y282" s="51"/>
      <c r="Z282" s="52"/>
      <c r="AA282" s="52"/>
      <c r="AB282" s="54">
        <v>49075100015759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>
        <v>432297.89</v>
      </c>
      <c r="BA282" s="52">
        <v>496497.98</v>
      </c>
      <c r="BB282" s="52">
        <v>377320.39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60" t="s">
        <v>1119</v>
      </c>
      <c r="C283" s="61" t="s">
        <v>1123</v>
      </c>
      <c r="D283" s="7" t="s">
        <v>19</v>
      </c>
      <c r="E283" s="7" t="s">
        <v>68</v>
      </c>
      <c r="F283" s="7" t="s">
        <v>226</v>
      </c>
      <c r="G283" s="7" t="e">
        <f t="shared" ca="1" si="13"/>
        <v>#NAME?</v>
      </c>
      <c r="H283" s="46" t="s">
        <v>205</v>
      </c>
      <c r="I283" s="46" t="s">
        <v>217</v>
      </c>
      <c r="J283" s="7" t="str">
        <f t="shared" si="12"/>
        <v>Não</v>
      </c>
      <c r="K283" s="47">
        <v>45441</v>
      </c>
      <c r="L283" s="7"/>
      <c r="M283" s="7" t="s">
        <v>57</v>
      </c>
      <c r="N283" s="48">
        <v>1.2E-2</v>
      </c>
      <c r="O283" s="7" t="s">
        <v>58</v>
      </c>
      <c r="P283" s="49">
        <v>0</v>
      </c>
      <c r="Q283" s="50"/>
      <c r="R283" s="50"/>
      <c r="S283" s="7" t="s">
        <v>199</v>
      </c>
      <c r="T283" s="7" t="s">
        <v>1124</v>
      </c>
      <c r="U283" s="7" t="s">
        <v>68</v>
      </c>
      <c r="V283" s="46" t="e">
        <f t="shared" ca="1" si="14"/>
        <v>#NAME?</v>
      </c>
      <c r="W283" s="7"/>
      <c r="X283" s="7" t="s">
        <v>27</v>
      </c>
      <c r="Y283" s="51" t="s">
        <v>201</v>
      </c>
      <c r="Z283" s="52"/>
      <c r="AA283" s="53">
        <v>45441</v>
      </c>
      <c r="AB283" s="54">
        <v>49075100014515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59" t="s">
        <v>1125</v>
      </c>
      <c r="C284" s="84" t="s">
        <v>1126</v>
      </c>
      <c r="D284" s="7" t="s">
        <v>210</v>
      </c>
      <c r="E284" s="7" t="s">
        <v>68</v>
      </c>
      <c r="F284" s="7" t="s">
        <v>452</v>
      </c>
      <c r="G284" s="7" t="e">
        <f t="shared" ca="1" si="13"/>
        <v>#NAME?</v>
      </c>
      <c r="H284" s="46" t="s">
        <v>205</v>
      </c>
      <c r="I284" s="46" t="s">
        <v>58</v>
      </c>
      <c r="J284" s="7" t="str">
        <f t="shared" si="12"/>
        <v>Não</v>
      </c>
      <c r="K284" s="47">
        <v>45253</v>
      </c>
      <c r="L284" s="7"/>
      <c r="M284" s="9" t="s">
        <v>196</v>
      </c>
      <c r="N284" s="10">
        <v>1.2E-2</v>
      </c>
      <c r="O284" s="6" t="s">
        <v>197</v>
      </c>
      <c r="P284" s="11">
        <v>0.1</v>
      </c>
      <c r="Q284" s="50"/>
      <c r="R284" s="50"/>
      <c r="S284" s="7" t="s">
        <v>199</v>
      </c>
      <c r="T284" s="7" t="s">
        <v>1127</v>
      </c>
      <c r="U284" s="7" t="s">
        <v>68</v>
      </c>
      <c r="V284" s="46" t="e">
        <f t="shared" ca="1" si="14"/>
        <v>#NAME?</v>
      </c>
      <c r="W284" s="7"/>
      <c r="X284" s="7"/>
      <c r="Y284" s="51" t="s">
        <v>201</v>
      </c>
      <c r="Z284" s="52"/>
      <c r="AA284" s="53">
        <v>45253</v>
      </c>
      <c r="AB284" s="54">
        <v>49075100012350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187798.24</v>
      </c>
      <c r="AQ284" s="52">
        <v>189858.08</v>
      </c>
      <c r="AR284" s="52">
        <v>189968.42</v>
      </c>
      <c r="AS284" s="52">
        <v>205457.16</v>
      </c>
      <c r="AT284" s="52">
        <v>207262.24</v>
      </c>
      <c r="AU284" s="52">
        <v>212115.66</v>
      </c>
      <c r="AV284" s="52">
        <v>213222.3</v>
      </c>
      <c r="AW284" s="52">
        <v>214719.1</v>
      </c>
      <c r="AX284" s="52">
        <v>216691.7</v>
      </c>
      <c r="AY284" s="52">
        <v>218399.53</v>
      </c>
      <c r="AZ284" s="52">
        <v>219574.08</v>
      </c>
      <c r="BA284" s="52">
        <v>225755.75</v>
      </c>
      <c r="BB284" s="52">
        <v>226886.39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1128</v>
      </c>
      <c r="C285" s="4" t="s">
        <v>1129</v>
      </c>
      <c r="D285" s="7" t="s">
        <v>19</v>
      </c>
      <c r="E285" s="7" t="s">
        <v>20</v>
      </c>
      <c r="F285" s="7" t="s">
        <v>321</v>
      </c>
      <c r="G285" s="7" t="e">
        <f t="shared" ca="1" si="13"/>
        <v>#NAME?</v>
      </c>
      <c r="H285" s="46" t="s">
        <v>195</v>
      </c>
      <c r="I285" s="46" t="s">
        <v>58</v>
      </c>
      <c r="J285" s="7" t="str">
        <f t="shared" si="12"/>
        <v>Não</v>
      </c>
      <c r="K285" s="47">
        <v>45156</v>
      </c>
      <c r="L285" s="47">
        <v>45449</v>
      </c>
      <c r="M285" s="7" t="s">
        <v>57</v>
      </c>
      <c r="N285" s="48">
        <v>1.2E-2</v>
      </c>
      <c r="O285" s="7" t="s">
        <v>58</v>
      </c>
      <c r="P285" s="49">
        <v>0</v>
      </c>
      <c r="Q285" s="50"/>
      <c r="R285" s="50" t="s">
        <v>375</v>
      </c>
      <c r="S285" s="7" t="s">
        <v>199</v>
      </c>
      <c r="T285" s="7" t="s">
        <v>1130</v>
      </c>
      <c r="U285" s="7" t="s">
        <v>273</v>
      </c>
      <c r="V285" s="46" t="e">
        <f t="shared" ca="1" si="14"/>
        <v>#NAME?</v>
      </c>
      <c r="W285" s="7"/>
      <c r="X285" s="7"/>
      <c r="Y285" s="51" t="s">
        <v>201</v>
      </c>
      <c r="Z285" s="52"/>
      <c r="AA285" s="53">
        <v>45156</v>
      </c>
      <c r="AB285" s="54">
        <v>49075100003823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>
        <v>5022.66</v>
      </c>
      <c r="AN285" s="52">
        <v>5072.91</v>
      </c>
      <c r="AO285" s="52">
        <v>325.32</v>
      </c>
      <c r="AP285" s="52">
        <v>0</v>
      </c>
      <c r="AQ285" s="52">
        <v>0</v>
      </c>
      <c r="AR285" s="52">
        <v>0</v>
      </c>
      <c r="AS285" s="52">
        <v>0.3</v>
      </c>
      <c r="AT285" s="52">
        <v>1504.25</v>
      </c>
      <c r="AU285" s="52">
        <v>0</v>
      </c>
      <c r="AV285" s="52">
        <v>0</v>
      </c>
      <c r="AW285" s="52">
        <v>0</v>
      </c>
      <c r="AX285" s="52">
        <v>0</v>
      </c>
      <c r="AY285" s="52">
        <v>0</v>
      </c>
      <c r="AZ285" s="52">
        <v>0</v>
      </c>
      <c r="BA285" s="52">
        <v>0</v>
      </c>
      <c r="BB285" s="52">
        <v>0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1131</v>
      </c>
      <c r="C286" s="4" t="s">
        <v>1132</v>
      </c>
      <c r="D286" s="7" t="s">
        <v>19</v>
      </c>
      <c r="E286" s="7" t="s">
        <v>20</v>
      </c>
      <c r="F286" s="7" t="s">
        <v>321</v>
      </c>
      <c r="G286" s="7" t="e">
        <f t="shared" ca="1" si="13"/>
        <v>#NAME?</v>
      </c>
      <c r="H286" s="46" t="s">
        <v>216</v>
      </c>
      <c r="I286" s="46" t="s">
        <v>217</v>
      </c>
      <c r="J286" s="7" t="str">
        <f t="shared" si="12"/>
        <v>Não</v>
      </c>
      <c r="K286" s="47">
        <v>45166</v>
      </c>
      <c r="L286" s="7"/>
      <c r="M286" s="7" t="s">
        <v>57</v>
      </c>
      <c r="N286" s="48">
        <v>1.2E-2</v>
      </c>
      <c r="O286" s="7" t="s">
        <v>58</v>
      </c>
      <c r="P286" s="49">
        <v>0</v>
      </c>
      <c r="Q286" s="50"/>
      <c r="R286" s="50"/>
      <c r="S286" s="7" t="s">
        <v>199</v>
      </c>
      <c r="T286" s="7" t="s">
        <v>1133</v>
      </c>
      <c r="U286" s="7" t="s">
        <v>273</v>
      </c>
      <c r="V286" s="46" t="e">
        <f t="shared" ca="1" si="14"/>
        <v>#NAME?</v>
      </c>
      <c r="W286" s="7"/>
      <c r="X286" s="7"/>
      <c r="Y286" s="51" t="s">
        <v>201</v>
      </c>
      <c r="Z286" s="52"/>
      <c r="AA286" s="53">
        <v>45166</v>
      </c>
      <c r="AB286" s="54">
        <v>49075100011389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>
        <v>0</v>
      </c>
      <c r="AN286" s="52">
        <v>0</v>
      </c>
      <c r="AO286" s="52">
        <v>0</v>
      </c>
      <c r="AP286" s="52">
        <v>0</v>
      </c>
      <c r="AQ286" s="52">
        <v>0</v>
      </c>
      <c r="AR286" s="52">
        <v>0</v>
      </c>
      <c r="AS286" s="52">
        <v>0</v>
      </c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0</v>
      </c>
      <c r="BB286" s="52">
        <v>0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1134</v>
      </c>
      <c r="C287" s="4" t="s">
        <v>1135</v>
      </c>
      <c r="D287" s="7" t="s">
        <v>19</v>
      </c>
      <c r="E287" s="7" t="s">
        <v>68</v>
      </c>
      <c r="F287" s="7" t="s">
        <v>289</v>
      </c>
      <c r="G287" s="7" t="e">
        <f t="shared" ca="1" si="13"/>
        <v>#NAME?</v>
      </c>
      <c r="H287" s="46" t="s">
        <v>205</v>
      </c>
      <c r="I287" s="46" t="s">
        <v>58</v>
      </c>
      <c r="J287" s="7" t="str">
        <f t="shared" si="12"/>
        <v>Não</v>
      </c>
      <c r="K287" s="47">
        <v>45000</v>
      </c>
      <c r="L287" s="7"/>
      <c r="M287" s="7" t="s">
        <v>57</v>
      </c>
      <c r="N287" s="48">
        <v>7.0000000000000001E-3</v>
      </c>
      <c r="O287" s="7" t="s">
        <v>58</v>
      </c>
      <c r="P287" s="49">
        <v>0</v>
      </c>
      <c r="Q287" s="66"/>
      <c r="R287" s="50" t="s">
        <v>1136</v>
      </c>
      <c r="S287" s="7" t="s">
        <v>199</v>
      </c>
      <c r="T287" s="7" t="s">
        <v>1137</v>
      </c>
      <c r="U287" s="7" t="s">
        <v>68</v>
      </c>
      <c r="V287" s="46" t="e">
        <f t="shared" ca="1" si="14"/>
        <v>#NAME?</v>
      </c>
      <c r="W287" s="7"/>
      <c r="X287" s="7" t="s">
        <v>27</v>
      </c>
      <c r="Y287" s="51" t="s">
        <v>201</v>
      </c>
      <c r="Z287" s="52"/>
      <c r="AA287" s="53">
        <v>45000</v>
      </c>
      <c r="AB287" s="54">
        <v>49075100009341</v>
      </c>
      <c r="AC287" s="52"/>
      <c r="AD287" s="52"/>
      <c r="AE287" s="52"/>
      <c r="AF287" s="52"/>
      <c r="AG287" s="52">
        <v>0</v>
      </c>
      <c r="AH287" s="52">
        <v>730631.33</v>
      </c>
      <c r="AI287" s="52">
        <v>718977.18</v>
      </c>
      <c r="AJ287" s="52">
        <v>582319.12</v>
      </c>
      <c r="AK287" s="52">
        <v>557848.13</v>
      </c>
      <c r="AL287" s="52">
        <v>562832</v>
      </c>
      <c r="AM287" s="52">
        <v>567372.97</v>
      </c>
      <c r="AN287" s="52">
        <v>571465.31999999995</v>
      </c>
      <c r="AO287" s="52">
        <v>570352.28</v>
      </c>
      <c r="AP287" s="52">
        <v>575328.93000000005</v>
      </c>
      <c r="AQ287" s="52">
        <v>554246.48</v>
      </c>
      <c r="AR287" s="52">
        <v>559873.18999999994</v>
      </c>
      <c r="AS287" s="52">
        <v>564789.92000000004</v>
      </c>
      <c r="AT287" s="52">
        <v>569717.36</v>
      </c>
      <c r="AU287" s="52">
        <v>572877.19999999995</v>
      </c>
      <c r="AV287" s="52">
        <v>275261.40000000002</v>
      </c>
      <c r="AW287" s="52">
        <v>277036.5</v>
      </c>
      <c r="AX287" s="52">
        <v>177379.1</v>
      </c>
      <c r="AY287" s="52">
        <v>179079.72</v>
      </c>
      <c r="AZ287" s="52">
        <v>123251.29</v>
      </c>
      <c r="BA287" s="52">
        <v>124442.33</v>
      </c>
      <c r="BB287" s="52">
        <v>125847.62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1134</v>
      </c>
      <c r="C288" s="4" t="s">
        <v>1138</v>
      </c>
      <c r="D288" s="7" t="s">
        <v>19</v>
      </c>
      <c r="E288" s="7" t="s">
        <v>68</v>
      </c>
      <c r="F288" s="7" t="s">
        <v>289</v>
      </c>
      <c r="G288" s="7" t="e">
        <f t="shared" ca="1" si="13"/>
        <v>#NAME?</v>
      </c>
      <c r="H288" s="46" t="s">
        <v>205</v>
      </c>
      <c r="I288" s="46" t="s">
        <v>58</v>
      </c>
      <c r="J288" s="7" t="str">
        <f t="shared" si="12"/>
        <v>Não</v>
      </c>
      <c r="K288" s="47">
        <v>45007</v>
      </c>
      <c r="L288" s="7"/>
      <c r="M288" s="7" t="s">
        <v>62</v>
      </c>
      <c r="N288" s="48">
        <v>0.02</v>
      </c>
      <c r="O288" s="7" t="s">
        <v>236</v>
      </c>
      <c r="P288" s="49">
        <v>0.2</v>
      </c>
      <c r="Q288" s="66"/>
      <c r="R288" s="50" t="s">
        <v>1136</v>
      </c>
      <c r="S288" s="7" t="s">
        <v>199</v>
      </c>
      <c r="T288" s="7" t="s">
        <v>1137</v>
      </c>
      <c r="U288" s="7" t="s">
        <v>68</v>
      </c>
      <c r="V288" s="46" t="e">
        <f t="shared" ca="1" si="14"/>
        <v>#NAME?</v>
      </c>
      <c r="W288" s="7"/>
      <c r="X288" s="7" t="s">
        <v>27</v>
      </c>
      <c r="Y288" s="51" t="s">
        <v>201</v>
      </c>
      <c r="Z288" s="52"/>
      <c r="AA288" s="53">
        <v>45007</v>
      </c>
      <c r="AB288" s="54">
        <v>49075100009511</v>
      </c>
      <c r="AC288" s="52"/>
      <c r="AD288" s="52"/>
      <c r="AE288" s="52"/>
      <c r="AF288" s="52"/>
      <c r="AG288" s="52">
        <v>0</v>
      </c>
      <c r="AH288" s="52">
        <v>28599.53</v>
      </c>
      <c r="AI288" s="52">
        <v>28871.73</v>
      </c>
      <c r="AJ288" s="52">
        <v>166990.85999999999</v>
      </c>
      <c r="AK288" s="52">
        <v>171702.31</v>
      </c>
      <c r="AL288" s="52">
        <v>174734.94</v>
      </c>
      <c r="AM288" s="52">
        <v>175131.05</v>
      </c>
      <c r="AN288" s="52">
        <v>176450.43</v>
      </c>
      <c r="AO288" s="52">
        <v>175758.13</v>
      </c>
      <c r="AP288" s="52">
        <v>176255.91</v>
      </c>
      <c r="AQ288" s="52">
        <v>204219.98</v>
      </c>
      <c r="AR288" s="52">
        <v>204989.23</v>
      </c>
      <c r="AS288" s="52">
        <v>209221.56</v>
      </c>
      <c r="AT288" s="52">
        <v>210892.59</v>
      </c>
      <c r="AU288" s="52">
        <v>279899.46000000002</v>
      </c>
      <c r="AV288" s="52">
        <v>279046.2</v>
      </c>
      <c r="AW288" s="52">
        <v>277368.59999999998</v>
      </c>
      <c r="AX288" s="52">
        <v>280700.59999999998</v>
      </c>
      <c r="AY288" s="52">
        <v>284560.42</v>
      </c>
      <c r="AZ288" s="52">
        <v>280358.56</v>
      </c>
      <c r="BA288" s="52">
        <v>277733.36</v>
      </c>
      <c r="BB288" s="52">
        <v>274787.68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1139</v>
      </c>
      <c r="C289" s="4" t="s">
        <v>1140</v>
      </c>
      <c r="D289" s="7" t="s">
        <v>19</v>
      </c>
      <c r="E289" s="7" t="s">
        <v>77</v>
      </c>
      <c r="F289" s="7" t="s">
        <v>123</v>
      </c>
      <c r="G289" s="7" t="e">
        <f t="shared" ca="1" si="13"/>
        <v>#NAME?</v>
      </c>
      <c r="H289" s="46" t="s">
        <v>205</v>
      </c>
      <c r="I289" s="46" t="s">
        <v>58</v>
      </c>
      <c r="J289" s="7" t="str">
        <f t="shared" si="12"/>
        <v>Não</v>
      </c>
      <c r="K289" s="47">
        <v>45393</v>
      </c>
      <c r="L289" s="7"/>
      <c r="M289" s="7" t="s">
        <v>57</v>
      </c>
      <c r="N289" s="48">
        <v>1.2E-2</v>
      </c>
      <c r="O289" s="7" t="s">
        <v>58</v>
      </c>
      <c r="P289" s="49">
        <v>0</v>
      </c>
      <c r="Q289" s="66"/>
      <c r="R289" s="50"/>
      <c r="S289" s="7" t="s">
        <v>199</v>
      </c>
      <c r="T289" s="7" t="s">
        <v>1141</v>
      </c>
      <c r="U289" s="7" t="s">
        <v>77</v>
      </c>
      <c r="V289" s="46" t="e">
        <f t="shared" ca="1" si="14"/>
        <v>#NAME?</v>
      </c>
      <c r="W289" s="7"/>
      <c r="X289" s="7" t="s">
        <v>27</v>
      </c>
      <c r="Y289" s="51" t="s">
        <v>201</v>
      </c>
      <c r="Z289" s="52"/>
      <c r="AA289" s="53">
        <v>45393</v>
      </c>
      <c r="AB289" s="54">
        <v>49075100014051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>
        <v>0</v>
      </c>
      <c r="AV289" s="52">
        <v>100501.1</v>
      </c>
      <c r="AW289" s="52">
        <v>101336.5</v>
      </c>
      <c r="AX289" s="52">
        <v>102238.1</v>
      </c>
      <c r="AY289" s="52">
        <v>153407.09</v>
      </c>
      <c r="AZ289" s="52">
        <v>154517.35999999999</v>
      </c>
      <c r="BA289" s="52">
        <v>155764.54</v>
      </c>
      <c r="BB289" s="52">
        <v>156926.31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1142</v>
      </c>
      <c r="C290" s="4" t="s">
        <v>1143</v>
      </c>
      <c r="D290" s="7" t="s">
        <v>19</v>
      </c>
      <c r="E290" s="7" t="s">
        <v>68</v>
      </c>
      <c r="F290" s="7" t="s">
        <v>255</v>
      </c>
      <c r="G290" s="7" t="e">
        <f t="shared" ca="1" si="13"/>
        <v>#NAME?</v>
      </c>
      <c r="H290" s="46" t="s">
        <v>205</v>
      </c>
      <c r="I290" s="46" t="s">
        <v>58</v>
      </c>
      <c r="J290" s="7" t="str">
        <f t="shared" si="12"/>
        <v>Não</v>
      </c>
      <c r="K290" s="47">
        <v>45474</v>
      </c>
      <c r="L290" s="7"/>
      <c r="M290" s="7" t="s">
        <v>57</v>
      </c>
      <c r="N290" s="73">
        <v>1.2E-2</v>
      </c>
      <c r="O290" s="74" t="s">
        <v>58</v>
      </c>
      <c r="P290" s="75">
        <v>0</v>
      </c>
      <c r="Q290" s="66"/>
      <c r="R290" s="50"/>
      <c r="S290" s="7" t="s">
        <v>199</v>
      </c>
      <c r="T290" s="7" t="s">
        <v>1144</v>
      </c>
      <c r="U290" s="7" t="s">
        <v>68</v>
      </c>
      <c r="V290" s="46" t="e">
        <f t="shared" ca="1" si="14"/>
        <v>#NAME?</v>
      </c>
      <c r="W290" s="7"/>
      <c r="X290" s="7" t="s">
        <v>106</v>
      </c>
      <c r="Y290" s="51" t="s">
        <v>201</v>
      </c>
      <c r="Z290" s="52"/>
      <c r="AA290" s="53">
        <v>45474</v>
      </c>
      <c r="AB290" s="54">
        <v>49075100015449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>
        <v>148387.70000000001</v>
      </c>
      <c r="AY290" s="52">
        <v>159763.29</v>
      </c>
      <c r="AZ290" s="52">
        <v>160953.95000000001</v>
      </c>
      <c r="BA290" s="52">
        <v>162387.82999999999</v>
      </c>
      <c r="BB290" s="52">
        <v>163286.01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1145</v>
      </c>
      <c r="C291" s="4" t="s">
        <v>1146</v>
      </c>
      <c r="D291" s="7" t="s">
        <v>19</v>
      </c>
      <c r="E291" s="7" t="s">
        <v>77</v>
      </c>
      <c r="F291" s="7" t="s">
        <v>99</v>
      </c>
      <c r="G291" s="7" t="e">
        <f t="shared" ca="1" si="13"/>
        <v>#NAME?</v>
      </c>
      <c r="H291" s="46" t="s">
        <v>205</v>
      </c>
      <c r="I291" s="46" t="s">
        <v>58</v>
      </c>
      <c r="J291" s="7" t="str">
        <f t="shared" si="12"/>
        <v>Não</v>
      </c>
      <c r="K291" s="47">
        <v>45446</v>
      </c>
      <c r="L291" s="7"/>
      <c r="M291" s="104" t="s">
        <v>57</v>
      </c>
      <c r="N291" s="78">
        <v>1.2E-2</v>
      </c>
      <c r="O291" s="79" t="s">
        <v>58</v>
      </c>
      <c r="P291" s="80">
        <v>0</v>
      </c>
      <c r="Q291" s="13"/>
      <c r="R291" s="50"/>
      <c r="S291" s="7" t="s">
        <v>199</v>
      </c>
      <c r="T291" s="7" t="s">
        <v>1147</v>
      </c>
      <c r="U291" s="7" t="s">
        <v>68</v>
      </c>
      <c r="V291" s="46" t="e">
        <f t="shared" ca="1" si="14"/>
        <v>#NAME?</v>
      </c>
      <c r="W291" s="7"/>
      <c r="X291" s="7" t="s">
        <v>106</v>
      </c>
      <c r="Y291" s="51" t="s">
        <v>201</v>
      </c>
      <c r="Z291" s="52"/>
      <c r="AA291" s="53">
        <v>45446</v>
      </c>
      <c r="AB291" s="54">
        <v>49075100014825</v>
      </c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>
        <v>0</v>
      </c>
      <c r="AX291" s="52">
        <v>0</v>
      </c>
      <c r="AY291" s="52">
        <v>0</v>
      </c>
      <c r="AZ291" s="52">
        <v>0</v>
      </c>
      <c r="BA291" s="52">
        <v>2007832.17</v>
      </c>
      <c r="BB291" s="52">
        <v>2024161.93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1148</v>
      </c>
      <c r="C292" s="4" t="s">
        <v>1149</v>
      </c>
      <c r="D292" s="7" t="s">
        <v>19</v>
      </c>
      <c r="E292" s="7" t="s">
        <v>68</v>
      </c>
      <c r="F292" s="7" t="s">
        <v>255</v>
      </c>
      <c r="G292" s="7" t="e">
        <f t="shared" ca="1" si="13"/>
        <v>#NAME?</v>
      </c>
      <c r="H292" s="46" t="s">
        <v>205</v>
      </c>
      <c r="I292" s="46" t="s">
        <v>58</v>
      </c>
      <c r="J292" s="7" t="str">
        <f t="shared" si="12"/>
        <v>Sim</v>
      </c>
      <c r="K292" s="47">
        <v>45467</v>
      </c>
      <c r="L292" s="7"/>
      <c r="M292" s="7" t="s">
        <v>541</v>
      </c>
      <c r="N292" s="48">
        <v>8.0000000000000002E-3</v>
      </c>
      <c r="O292" s="7" t="s">
        <v>58</v>
      </c>
      <c r="P292" s="49">
        <v>0</v>
      </c>
      <c r="Q292" s="50" t="s">
        <v>1150</v>
      </c>
      <c r="R292" s="109"/>
      <c r="S292" s="7" t="s">
        <v>242</v>
      </c>
      <c r="T292" s="7" t="s">
        <v>1151</v>
      </c>
      <c r="U292" s="7" t="s">
        <v>68</v>
      </c>
      <c r="V292" s="46" t="e">
        <f t="shared" ca="1" si="14"/>
        <v>#NAME?</v>
      </c>
      <c r="W292" s="7"/>
      <c r="X292" s="7" t="s">
        <v>106</v>
      </c>
      <c r="Y292" s="51" t="s">
        <v>201</v>
      </c>
      <c r="Z292" s="52"/>
      <c r="AA292" s="53">
        <v>45467</v>
      </c>
      <c r="AB292" s="54">
        <v>49075100014914</v>
      </c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>
        <v>0</v>
      </c>
      <c r="AX292" s="52">
        <v>850511.4</v>
      </c>
      <c r="AY292" s="52">
        <v>858378.29</v>
      </c>
      <c r="AZ292" s="52">
        <v>865281.54</v>
      </c>
      <c r="BA292" s="52">
        <v>872494.33</v>
      </c>
      <c r="BB292" s="52">
        <v>877457.42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1152</v>
      </c>
      <c r="C293" s="4" t="s">
        <v>1153</v>
      </c>
      <c r="D293" s="7" t="s">
        <v>109</v>
      </c>
      <c r="E293" s="7" t="s">
        <v>68</v>
      </c>
      <c r="F293" s="7" t="s">
        <v>194</v>
      </c>
      <c r="G293" s="7" t="e">
        <f t="shared" ca="1" si="13"/>
        <v>#NAME?</v>
      </c>
      <c r="H293" s="46" t="s">
        <v>195</v>
      </c>
      <c r="I293" s="46" t="s">
        <v>58</v>
      </c>
      <c r="J293" s="7" t="str">
        <f t="shared" si="12"/>
        <v>Não</v>
      </c>
      <c r="K293" s="47">
        <v>45133</v>
      </c>
      <c r="L293" s="47">
        <v>45527</v>
      </c>
      <c r="M293" s="7" t="s">
        <v>57</v>
      </c>
      <c r="N293" s="48">
        <v>1.2E-2</v>
      </c>
      <c r="O293" s="7" t="s">
        <v>58</v>
      </c>
      <c r="P293" s="49">
        <v>0</v>
      </c>
      <c r="Q293" s="50"/>
      <c r="R293" s="50"/>
      <c r="S293" s="7" t="s">
        <v>199</v>
      </c>
      <c r="T293" s="7" t="s">
        <v>1154</v>
      </c>
      <c r="U293" s="7" t="s">
        <v>68</v>
      </c>
      <c r="V293" s="46" t="e">
        <f t="shared" ca="1" si="14"/>
        <v>#NAME?</v>
      </c>
      <c r="W293" s="7"/>
      <c r="X293" s="7"/>
      <c r="Y293" s="51" t="s">
        <v>312</v>
      </c>
      <c r="Z293" s="52"/>
      <c r="AA293" s="53">
        <v>45133</v>
      </c>
      <c r="AB293" s="54">
        <v>49075100007349</v>
      </c>
      <c r="AC293" s="52"/>
      <c r="AD293" s="52"/>
      <c r="AE293" s="52"/>
      <c r="AF293" s="52"/>
      <c r="AG293" s="52"/>
      <c r="AH293" s="52"/>
      <c r="AI293" s="52"/>
      <c r="AJ293" s="52"/>
      <c r="AK293" s="52"/>
      <c r="AL293" s="52">
        <v>87914.05</v>
      </c>
      <c r="AM293" s="52">
        <v>88851.51</v>
      </c>
      <c r="AN293" s="52">
        <v>89560.38</v>
      </c>
      <c r="AO293" s="52">
        <v>95296.87</v>
      </c>
      <c r="AP293" s="52">
        <v>96133.77</v>
      </c>
      <c r="AQ293" s="52">
        <v>96979.47</v>
      </c>
      <c r="AR293" s="52">
        <v>97755.11</v>
      </c>
      <c r="AS293" s="52">
        <v>98497.47</v>
      </c>
      <c r="AT293" s="52">
        <v>98937.03</v>
      </c>
      <c r="AU293" s="52">
        <v>99482.6</v>
      </c>
      <c r="AV293" s="52">
        <v>114239.1</v>
      </c>
      <c r="AW293" s="52">
        <v>123100.2</v>
      </c>
      <c r="AX293" s="52">
        <v>132090.70000000001</v>
      </c>
      <c r="AY293" s="52">
        <v>0</v>
      </c>
      <c r="AZ293" s="52">
        <v>0</v>
      </c>
      <c r="BA293" s="52">
        <v>0</v>
      </c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1155</v>
      </c>
      <c r="C294" s="4" t="s">
        <v>1156</v>
      </c>
      <c r="D294" s="7" t="s">
        <v>19</v>
      </c>
      <c r="E294" s="7" t="s">
        <v>20</v>
      </c>
      <c r="F294" s="7" t="s">
        <v>270</v>
      </c>
      <c r="G294" s="7" t="e">
        <f t="shared" ca="1" si="13"/>
        <v>#NAME?</v>
      </c>
      <c r="H294" s="46" t="s">
        <v>205</v>
      </c>
      <c r="I294" s="46" t="s">
        <v>58</v>
      </c>
      <c r="J294" s="7" t="str">
        <f t="shared" si="12"/>
        <v>Não</v>
      </c>
      <c r="K294" s="47">
        <v>45623</v>
      </c>
      <c r="L294" s="47"/>
      <c r="M294" s="7" t="s">
        <v>57</v>
      </c>
      <c r="N294" s="48">
        <v>1.2E-2</v>
      </c>
      <c r="O294" s="7" t="s">
        <v>58</v>
      </c>
      <c r="P294" s="49">
        <v>0</v>
      </c>
      <c r="Q294" s="50"/>
      <c r="R294" s="50"/>
      <c r="S294" s="7" t="s">
        <v>199</v>
      </c>
      <c r="T294" s="7" t="s">
        <v>1157</v>
      </c>
      <c r="U294" s="7" t="s">
        <v>273</v>
      </c>
      <c r="V294" s="46" t="e">
        <f t="shared" ca="1" si="14"/>
        <v>#NAME?</v>
      </c>
      <c r="W294" s="7"/>
      <c r="X294" s="7" t="s">
        <v>27</v>
      </c>
      <c r="Y294" s="51"/>
      <c r="Z294" s="52"/>
      <c r="AA294" s="53"/>
      <c r="AB294" s="54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119</v>
      </c>
      <c r="C295" s="4" t="s">
        <v>120</v>
      </c>
      <c r="D295" s="7" t="s">
        <v>19</v>
      </c>
      <c r="E295" s="7" t="s">
        <v>20</v>
      </c>
      <c r="F295" s="7" t="s">
        <v>270</v>
      </c>
      <c r="G295" s="7" t="e">
        <f t="shared" ca="1" si="13"/>
        <v>#NAME?</v>
      </c>
      <c r="H295" s="46" t="s">
        <v>216</v>
      </c>
      <c r="I295" s="46" t="s">
        <v>432</v>
      </c>
      <c r="J295" s="7" t="str">
        <f t="shared" si="12"/>
        <v>Não</v>
      </c>
      <c r="K295" s="47">
        <v>45127</v>
      </c>
      <c r="L295" s="47"/>
      <c r="M295" s="7" t="s">
        <v>256</v>
      </c>
      <c r="N295" s="48">
        <v>1.4999999999999999E-2</v>
      </c>
      <c r="O295" s="7" t="s">
        <v>197</v>
      </c>
      <c r="P295" s="49">
        <v>0.1</v>
      </c>
      <c r="Q295" s="45"/>
      <c r="R295" s="50" t="s">
        <v>1158</v>
      </c>
      <c r="S295" s="7" t="s">
        <v>199</v>
      </c>
      <c r="T295" s="7" t="s">
        <v>1159</v>
      </c>
      <c r="U295" s="7" t="s">
        <v>273</v>
      </c>
      <c r="V295" s="46" t="e">
        <f t="shared" ca="1" si="14"/>
        <v>#NAME?</v>
      </c>
      <c r="W295" s="7"/>
      <c r="X295" s="7"/>
      <c r="Y295" s="51" t="s">
        <v>201</v>
      </c>
      <c r="Z295" s="52"/>
      <c r="AA295" s="53">
        <v>45127</v>
      </c>
      <c r="AB295" s="54">
        <v>49075100008892</v>
      </c>
      <c r="AC295" s="52"/>
      <c r="AD295" s="52"/>
      <c r="AE295" s="52"/>
      <c r="AF295" s="52"/>
      <c r="AG295" s="52"/>
      <c r="AH295" s="52"/>
      <c r="AI295" s="52">
        <v>0</v>
      </c>
      <c r="AJ295" s="52">
        <v>0</v>
      </c>
      <c r="AK295" s="52">
        <v>0</v>
      </c>
      <c r="AL295" s="52">
        <v>755370.21</v>
      </c>
      <c r="AM295" s="52">
        <v>750615.93</v>
      </c>
      <c r="AN295" s="52">
        <v>753820.19</v>
      </c>
      <c r="AO295" s="52">
        <v>751964.49</v>
      </c>
      <c r="AP295" s="52">
        <v>768079</v>
      </c>
      <c r="AQ295" s="52">
        <v>778605.93</v>
      </c>
      <c r="AR295" s="52">
        <v>767063.11</v>
      </c>
      <c r="AS295" s="52">
        <v>806356.24</v>
      </c>
      <c r="AT295" s="52">
        <v>815684.51</v>
      </c>
      <c r="AU295" s="52">
        <v>807916.64</v>
      </c>
      <c r="AV295" s="52">
        <v>805084.2</v>
      </c>
      <c r="AW295" s="52">
        <v>809340.6</v>
      </c>
      <c r="AX295" s="52">
        <v>818911.9</v>
      </c>
      <c r="AY295" s="52">
        <v>829201.89</v>
      </c>
      <c r="AZ295" s="52">
        <v>827038.04</v>
      </c>
      <c r="BA295" s="52">
        <v>821281.02</v>
      </c>
      <c r="BB295" s="52">
        <v>815974.96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1160</v>
      </c>
      <c r="C296" s="4" t="s">
        <v>1161</v>
      </c>
      <c r="D296" s="7" t="s">
        <v>19</v>
      </c>
      <c r="E296" s="7" t="s">
        <v>77</v>
      </c>
      <c r="F296" s="7" t="s">
        <v>215</v>
      </c>
      <c r="G296" s="7" t="e">
        <f t="shared" ca="1" si="13"/>
        <v>#NAME?</v>
      </c>
      <c r="H296" s="46" t="s">
        <v>195</v>
      </c>
      <c r="I296" s="46" t="s">
        <v>58</v>
      </c>
      <c r="J296" s="7" t="str">
        <f t="shared" si="12"/>
        <v>Não</v>
      </c>
      <c r="K296" s="47">
        <v>45016</v>
      </c>
      <c r="L296" s="95">
        <v>45579</v>
      </c>
      <c r="M296" s="7" t="s">
        <v>57</v>
      </c>
      <c r="N296" s="48">
        <v>1.2E-2</v>
      </c>
      <c r="O296" s="7" t="s">
        <v>58</v>
      </c>
      <c r="P296" s="49">
        <v>0</v>
      </c>
      <c r="Q296" s="45"/>
      <c r="R296" s="50"/>
      <c r="S296" s="7" t="s">
        <v>199</v>
      </c>
      <c r="T296" s="7" t="s">
        <v>1162</v>
      </c>
      <c r="U296" s="7" t="s">
        <v>73</v>
      </c>
      <c r="V296" s="46" t="e">
        <f t="shared" ca="1" si="14"/>
        <v>#NAME?</v>
      </c>
      <c r="W296" s="7"/>
      <c r="X296" s="7"/>
      <c r="Y296" s="51" t="s">
        <v>201</v>
      </c>
      <c r="Z296" s="52"/>
      <c r="AA296" s="53">
        <v>45016</v>
      </c>
      <c r="AB296" s="54">
        <v>49075100006741</v>
      </c>
      <c r="AC296" s="52"/>
      <c r="AD296" s="52"/>
      <c r="AE296" s="52"/>
      <c r="AF296" s="52"/>
      <c r="AG296" s="52"/>
      <c r="AH296" s="52">
        <v>52009.59</v>
      </c>
      <c r="AI296" s="52">
        <v>60212.68</v>
      </c>
      <c r="AJ296" s="52">
        <v>62211.39</v>
      </c>
      <c r="AK296" s="52">
        <v>63535.51</v>
      </c>
      <c r="AL296" s="52">
        <v>64110.84</v>
      </c>
      <c r="AM296" s="52">
        <v>64136.46</v>
      </c>
      <c r="AN296" s="52">
        <v>91165.55</v>
      </c>
      <c r="AO296" s="52">
        <v>96544.81</v>
      </c>
      <c r="AP296" s="52">
        <v>97652.92</v>
      </c>
      <c r="AQ296" s="52">
        <v>109125.88</v>
      </c>
      <c r="AR296" s="52">
        <v>115227.69</v>
      </c>
      <c r="AS296" s="52">
        <v>116081.77</v>
      </c>
      <c r="AT296" s="52">
        <v>117049</v>
      </c>
      <c r="AU296" s="52">
        <v>117631.63</v>
      </c>
      <c r="AV296" s="52">
        <v>120623.4</v>
      </c>
      <c r="AW296" s="52">
        <v>124398.5</v>
      </c>
      <c r="AX296" s="52">
        <v>128206.8</v>
      </c>
      <c r="AY296" s="52">
        <v>132152.73000000001</v>
      </c>
      <c r="AZ296" s="52">
        <v>135965.9</v>
      </c>
      <c r="BA296" s="52">
        <v>0</v>
      </c>
      <c r="BB296" s="52">
        <v>0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1163</v>
      </c>
      <c r="C297" s="4" t="s">
        <v>1164</v>
      </c>
      <c r="D297" s="7" t="s">
        <v>19</v>
      </c>
      <c r="E297" s="7" t="s">
        <v>68</v>
      </c>
      <c r="F297" s="7" t="s">
        <v>255</v>
      </c>
      <c r="G297" s="7" t="e">
        <f t="shared" ca="1" si="13"/>
        <v>#NAME?</v>
      </c>
      <c r="H297" s="46" t="s">
        <v>195</v>
      </c>
      <c r="I297" s="46" t="s">
        <v>58</v>
      </c>
      <c r="J297" s="7" t="str">
        <f t="shared" si="12"/>
        <v>Não</v>
      </c>
      <c r="K297" s="47">
        <v>45162</v>
      </c>
      <c r="L297" s="47">
        <v>45614</v>
      </c>
      <c r="M297" s="7" t="s">
        <v>71</v>
      </c>
      <c r="N297" s="48">
        <v>0.02</v>
      </c>
      <c r="O297" s="7" t="s">
        <v>236</v>
      </c>
      <c r="P297" s="49">
        <v>0.2</v>
      </c>
      <c r="Q297" s="66"/>
      <c r="R297" s="66" t="s">
        <v>1165</v>
      </c>
      <c r="S297" s="7" t="s">
        <v>199</v>
      </c>
      <c r="T297" s="7" t="s">
        <v>1166</v>
      </c>
      <c r="U297" s="7" t="s">
        <v>114</v>
      </c>
      <c r="V297" s="46" t="e">
        <f t="shared" ca="1" si="14"/>
        <v>#NAME?</v>
      </c>
      <c r="W297" s="7"/>
      <c r="X297" s="7"/>
      <c r="Y297" s="51" t="s">
        <v>201</v>
      </c>
      <c r="Z297" s="52"/>
      <c r="AA297" s="53">
        <v>45162</v>
      </c>
      <c r="AB297" s="54">
        <v>49075100007837</v>
      </c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>
        <v>1025511.35</v>
      </c>
      <c r="AN297" s="52">
        <v>1122870.6299999999</v>
      </c>
      <c r="AO297" s="52">
        <v>1175913.46</v>
      </c>
      <c r="AP297" s="52">
        <v>1183757.76</v>
      </c>
      <c r="AQ297" s="52">
        <v>1239969.47</v>
      </c>
      <c r="AR297" s="52">
        <v>1150550.24</v>
      </c>
      <c r="AS297" s="52">
        <v>1247790.69</v>
      </c>
      <c r="AT297" s="52">
        <v>1066970.04</v>
      </c>
      <c r="AU297" s="52">
        <v>529275.36</v>
      </c>
      <c r="AV297" s="52">
        <v>513336.9</v>
      </c>
      <c r="AW297" s="52">
        <v>110881.1</v>
      </c>
      <c r="AX297" s="52">
        <v>113538.6</v>
      </c>
      <c r="AY297" s="52">
        <v>115842.31</v>
      </c>
      <c r="AZ297" s="52">
        <v>63555.14</v>
      </c>
      <c r="BA297" s="52">
        <v>61325.279999999999</v>
      </c>
      <c r="BB297" s="52">
        <v>59505.23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1167</v>
      </c>
      <c r="C298" s="4" t="s">
        <v>1168</v>
      </c>
      <c r="D298" s="7" t="s">
        <v>19</v>
      </c>
      <c r="E298" s="7" t="s">
        <v>20</v>
      </c>
      <c r="F298" s="7" t="s">
        <v>270</v>
      </c>
      <c r="G298" s="7" t="e">
        <f t="shared" ca="1" si="13"/>
        <v>#NAME?</v>
      </c>
      <c r="H298" s="46" t="s">
        <v>205</v>
      </c>
      <c r="I298" s="46" t="s">
        <v>58</v>
      </c>
      <c r="J298" s="7" t="str">
        <f t="shared" si="12"/>
        <v>Não</v>
      </c>
      <c r="K298" s="47">
        <v>45166</v>
      </c>
      <c r="L298" s="47"/>
      <c r="M298" s="7" t="s">
        <v>256</v>
      </c>
      <c r="N298" s="48">
        <v>1.4999999999999999E-2</v>
      </c>
      <c r="O298" s="7" t="s">
        <v>197</v>
      </c>
      <c r="P298" s="49">
        <v>0.1</v>
      </c>
      <c r="Q298" s="50"/>
      <c r="R298" s="50" t="s">
        <v>1169</v>
      </c>
      <c r="S298" s="7" t="s">
        <v>199</v>
      </c>
      <c r="T298" s="7" t="s">
        <v>1170</v>
      </c>
      <c r="U298" s="7" t="s">
        <v>273</v>
      </c>
      <c r="V298" s="46" t="e">
        <f t="shared" ca="1" si="14"/>
        <v>#NAME?</v>
      </c>
      <c r="W298" s="7"/>
      <c r="X298" s="7"/>
      <c r="Y298" s="51" t="s">
        <v>201</v>
      </c>
      <c r="Z298" s="52"/>
      <c r="AA298" s="53">
        <v>45166</v>
      </c>
      <c r="AB298" s="54">
        <v>49075100006687</v>
      </c>
      <c r="AC298" s="52"/>
      <c r="AD298" s="52"/>
      <c r="AE298" s="52"/>
      <c r="AF298" s="52"/>
      <c r="AG298" s="52"/>
      <c r="AH298" s="52"/>
      <c r="AI298" s="52">
        <v>0</v>
      </c>
      <c r="AJ298" s="52">
        <v>0</v>
      </c>
      <c r="AK298" s="52">
        <v>0</v>
      </c>
      <c r="AL298" s="52">
        <v>0</v>
      </c>
      <c r="AM298" s="52">
        <v>150839.35999999999</v>
      </c>
      <c r="AN298" s="52">
        <v>151158.65</v>
      </c>
      <c r="AO298" s="52">
        <v>155985.48000000001</v>
      </c>
      <c r="AP298" s="52">
        <v>159430.39999999999</v>
      </c>
      <c r="AQ298" s="52">
        <v>162488.4</v>
      </c>
      <c r="AR298" s="52">
        <v>160193.34</v>
      </c>
      <c r="AS298" s="52">
        <v>161566.9</v>
      </c>
      <c r="AT298" s="52">
        <v>162955.89000000001</v>
      </c>
      <c r="AU298" s="52">
        <v>161962.69</v>
      </c>
      <c r="AV298" s="52">
        <v>161363.29999999999</v>
      </c>
      <c r="AW298" s="52">
        <v>162364.29999999999</v>
      </c>
      <c r="AX298" s="52">
        <v>164635.70000000001</v>
      </c>
      <c r="AY298" s="52">
        <v>166595.23000000001</v>
      </c>
      <c r="AZ298" s="52">
        <v>64742.15</v>
      </c>
      <c r="BA298" s="52">
        <v>64088.18</v>
      </c>
      <c r="BB298" s="52">
        <v>63687.34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1171</v>
      </c>
      <c r="C299" s="84" t="s">
        <v>1172</v>
      </c>
      <c r="D299" s="6" t="s">
        <v>109</v>
      </c>
      <c r="E299" s="6" t="s">
        <v>68</v>
      </c>
      <c r="F299" s="7" t="s">
        <v>194</v>
      </c>
      <c r="G299" s="7" t="e">
        <f t="shared" ca="1" si="13"/>
        <v>#NAME?</v>
      </c>
      <c r="H299" s="8" t="s">
        <v>195</v>
      </c>
      <c r="I299" s="46" t="s">
        <v>58</v>
      </c>
      <c r="J299" s="7" t="str">
        <f t="shared" si="12"/>
        <v>Não</v>
      </c>
      <c r="K299" s="126">
        <v>45140</v>
      </c>
      <c r="L299" s="126">
        <v>45516</v>
      </c>
      <c r="M299" s="7" t="s">
        <v>57</v>
      </c>
      <c r="N299" s="10">
        <v>0.01</v>
      </c>
      <c r="O299" s="6" t="s">
        <v>58</v>
      </c>
      <c r="P299" s="11">
        <v>0</v>
      </c>
      <c r="Q299" s="127"/>
      <c r="R299" s="127" t="s">
        <v>375</v>
      </c>
      <c r="S299" s="6" t="s">
        <v>199</v>
      </c>
      <c r="T299" s="7" t="s">
        <v>1173</v>
      </c>
      <c r="U299" s="6" t="s">
        <v>68</v>
      </c>
      <c r="V299" s="46" t="e">
        <f t="shared" ca="1" si="14"/>
        <v>#NAME?</v>
      </c>
      <c r="W299" s="6"/>
      <c r="X299" s="6"/>
      <c r="Y299" s="128" t="s">
        <v>201</v>
      </c>
      <c r="Z299" s="129"/>
      <c r="AA299" s="130">
        <v>45140</v>
      </c>
      <c r="AB299" s="131">
        <v>49075100007152</v>
      </c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>
        <v>2602048.34</v>
      </c>
      <c r="AN299" s="129">
        <v>2732335.22</v>
      </c>
      <c r="AO299" s="52">
        <v>2754067.6</v>
      </c>
      <c r="AP299" s="52">
        <v>2770541.78</v>
      </c>
      <c r="AQ299" s="52">
        <v>2791200.63</v>
      </c>
      <c r="AR299" s="52">
        <v>2800945.46</v>
      </c>
      <c r="AS299" s="52">
        <v>2815410.01</v>
      </c>
      <c r="AT299" s="52">
        <v>2839628.15</v>
      </c>
      <c r="AU299" s="52">
        <v>2853685.02</v>
      </c>
      <c r="AV299" s="52">
        <v>2872593</v>
      </c>
      <c r="AW299" s="52">
        <v>2893378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1174</v>
      </c>
      <c r="C300" s="84" t="s">
        <v>1175</v>
      </c>
      <c r="D300" s="6" t="s">
        <v>109</v>
      </c>
      <c r="E300" s="6" t="s">
        <v>68</v>
      </c>
      <c r="F300" s="7" t="s">
        <v>260</v>
      </c>
      <c r="G300" s="7" t="e">
        <f t="shared" ca="1" si="13"/>
        <v>#NAME?</v>
      </c>
      <c r="H300" s="8" t="s">
        <v>221</v>
      </c>
      <c r="I300" s="46" t="s">
        <v>279</v>
      </c>
      <c r="J300" s="7" t="str">
        <f t="shared" si="12"/>
        <v>Sim</v>
      </c>
      <c r="K300" s="126">
        <v>45623</v>
      </c>
      <c r="L300" s="126"/>
      <c r="M300" s="7" t="s">
        <v>112</v>
      </c>
      <c r="N300" s="10">
        <v>3.0000000000000001E-3</v>
      </c>
      <c r="O300" s="6" t="s">
        <v>58</v>
      </c>
      <c r="P300" s="11">
        <v>0</v>
      </c>
      <c r="Q300" s="127" t="s">
        <v>1176</v>
      </c>
      <c r="R300" s="127"/>
      <c r="S300" s="6" t="s">
        <v>199</v>
      </c>
      <c r="T300" s="7" t="s">
        <v>1177</v>
      </c>
      <c r="U300" s="6" t="s">
        <v>114</v>
      </c>
      <c r="V300" s="46" t="e">
        <f t="shared" ca="1" si="14"/>
        <v>#NAME?</v>
      </c>
      <c r="W300" s="6"/>
      <c r="X300" s="6" t="s">
        <v>27</v>
      </c>
      <c r="Y300" s="128"/>
      <c r="Z300" s="129"/>
      <c r="AA300" s="130"/>
      <c r="AB300" s="131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>
        <v>0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06" t="s">
        <v>1178</v>
      </c>
      <c r="C301" s="71" t="s">
        <v>1179</v>
      </c>
      <c r="D301" s="7" t="s">
        <v>19</v>
      </c>
      <c r="E301" s="7" t="s">
        <v>68</v>
      </c>
      <c r="F301" s="7" t="s">
        <v>265</v>
      </c>
      <c r="G301" s="7" t="e">
        <f t="shared" ca="1" si="13"/>
        <v>#NAME?</v>
      </c>
      <c r="H301" s="46" t="s">
        <v>195</v>
      </c>
      <c r="I301" s="46" t="s">
        <v>58</v>
      </c>
      <c r="J301" s="7" t="str">
        <f>IF(R301=0,"Não","Sim")</f>
        <v>Sim</v>
      </c>
      <c r="K301" s="47">
        <v>45180</v>
      </c>
      <c r="L301" s="47">
        <v>45449</v>
      </c>
      <c r="M301" s="7" t="s">
        <v>57</v>
      </c>
      <c r="N301" s="48">
        <v>1.2E-2</v>
      </c>
      <c r="O301" s="7" t="s">
        <v>58</v>
      </c>
      <c r="P301" s="49">
        <v>0</v>
      </c>
      <c r="Q301" s="103"/>
      <c r="R301" s="66" t="s">
        <v>375</v>
      </c>
      <c r="S301" s="7" t="s">
        <v>199</v>
      </c>
      <c r="T301" s="7" t="s">
        <v>1180</v>
      </c>
      <c r="U301" s="7" t="s">
        <v>135</v>
      </c>
      <c r="V301" s="46" t="e">
        <f t="shared" ca="1" si="14"/>
        <v>#NAME?</v>
      </c>
      <c r="W301" s="7"/>
      <c r="X301" s="7"/>
      <c r="Y301" s="51" t="s">
        <v>201</v>
      </c>
      <c r="Z301" s="52"/>
      <c r="AA301" s="53">
        <v>45180</v>
      </c>
      <c r="AB301" s="54">
        <v>49075100012369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>
        <v>140046.35999999999</v>
      </c>
      <c r="AO301" s="52">
        <v>137218.75</v>
      </c>
      <c r="AP301" s="52">
        <v>142385.63</v>
      </c>
      <c r="AQ301" s="52">
        <v>144548.32</v>
      </c>
      <c r="AR301" s="52">
        <v>0</v>
      </c>
      <c r="AS301" s="52">
        <v>0</v>
      </c>
      <c r="AT301" s="52">
        <v>0</v>
      </c>
      <c r="AU301" s="52">
        <v>0</v>
      </c>
      <c r="AV301" s="52">
        <v>0</v>
      </c>
      <c r="AW301" s="52">
        <v>0</v>
      </c>
      <c r="AX301" s="52">
        <v>0</v>
      </c>
      <c r="AY301" s="52">
        <v>0</v>
      </c>
      <c r="AZ301" s="52">
        <v>0</v>
      </c>
      <c r="BA301" s="52">
        <v>0</v>
      </c>
      <c r="BB301" s="52">
        <v>0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1181</v>
      </c>
      <c r="C302" s="4" t="s">
        <v>1182</v>
      </c>
      <c r="D302" s="7" t="s">
        <v>19</v>
      </c>
      <c r="E302" s="7" t="s">
        <v>68</v>
      </c>
      <c r="F302" s="7" t="s">
        <v>255</v>
      </c>
      <c r="G302" s="7" t="e">
        <f t="shared" ca="1" si="13"/>
        <v>#NAME?</v>
      </c>
      <c r="H302" s="46" t="s">
        <v>216</v>
      </c>
      <c r="I302" s="46" t="s">
        <v>217</v>
      </c>
      <c r="J302" s="7" t="str">
        <f t="shared" ref="J302:J318" si="15">IF(Q302=0,"Não","Sim")</f>
        <v>Não</v>
      </c>
      <c r="K302" s="47">
        <v>45049</v>
      </c>
      <c r="L302" s="7"/>
      <c r="M302" s="7" t="s">
        <v>412</v>
      </c>
      <c r="N302" s="48">
        <v>0.02</v>
      </c>
      <c r="O302" s="7" t="s">
        <v>197</v>
      </c>
      <c r="P302" s="49">
        <v>0.2</v>
      </c>
      <c r="Q302" s="50"/>
      <c r="R302" s="50" t="s">
        <v>1183</v>
      </c>
      <c r="S302" s="7" t="s">
        <v>199</v>
      </c>
      <c r="T302" s="7" t="s">
        <v>1184</v>
      </c>
      <c r="U302" s="7" t="s">
        <v>68</v>
      </c>
      <c r="V302" s="46" t="e">
        <f t="shared" ca="1" si="14"/>
        <v>#NAME?</v>
      </c>
      <c r="W302" s="7"/>
      <c r="X302" s="7"/>
      <c r="Y302" s="51" t="s">
        <v>201</v>
      </c>
      <c r="Z302" s="52"/>
      <c r="AA302" s="53">
        <v>45049</v>
      </c>
      <c r="AB302" s="54">
        <v>49075100007225</v>
      </c>
      <c r="AC302" s="52"/>
      <c r="AD302" s="52"/>
      <c r="AE302" s="52"/>
      <c r="AF302" s="52"/>
      <c r="AG302" s="52"/>
      <c r="AH302" s="52"/>
      <c r="AI302" s="52">
        <v>20000</v>
      </c>
      <c r="AJ302" s="52">
        <v>22448.47</v>
      </c>
      <c r="AK302" s="52">
        <v>27560.74</v>
      </c>
      <c r="AL302" s="52">
        <v>30883.77</v>
      </c>
      <c r="AM302" s="52">
        <v>42960.57</v>
      </c>
      <c r="AN302" s="52">
        <v>42867.55</v>
      </c>
      <c r="AO302" s="52">
        <v>42436.21</v>
      </c>
      <c r="AP302" s="52">
        <v>45603.16</v>
      </c>
      <c r="AQ302" s="52">
        <v>46752.95</v>
      </c>
      <c r="AR302" s="52">
        <v>47818.23</v>
      </c>
      <c r="AS302" s="52">
        <v>48284.92</v>
      </c>
      <c r="AT302" s="52">
        <v>54098.91</v>
      </c>
      <c r="AU302" s="52">
        <v>55670.239999999998</v>
      </c>
      <c r="AV302" s="52">
        <v>55450.68</v>
      </c>
      <c r="AW302" s="52">
        <v>23307.53</v>
      </c>
      <c r="AX302" s="52">
        <v>268.05</v>
      </c>
      <c r="AY302" s="52">
        <v>173.61</v>
      </c>
      <c r="AZ302" s="52">
        <v>173.6</v>
      </c>
      <c r="BA302" s="52">
        <v>173.6</v>
      </c>
      <c r="BB302" s="52">
        <v>173.6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1185</v>
      </c>
      <c r="C303" s="4" t="s">
        <v>1186</v>
      </c>
      <c r="D303" s="7" t="s">
        <v>19</v>
      </c>
      <c r="E303" s="7" t="s">
        <v>68</v>
      </c>
      <c r="F303" s="7" t="s">
        <v>289</v>
      </c>
      <c r="G303" s="7" t="e">
        <f t="shared" ca="1" si="13"/>
        <v>#NAME?</v>
      </c>
      <c r="H303" s="46" t="s">
        <v>216</v>
      </c>
      <c r="I303" s="46" t="s">
        <v>279</v>
      </c>
      <c r="J303" s="7" t="str">
        <f t="shared" si="15"/>
        <v>Não</v>
      </c>
      <c r="K303" s="47">
        <v>44993</v>
      </c>
      <c r="L303" s="7"/>
      <c r="M303" s="7" t="s">
        <v>57</v>
      </c>
      <c r="N303" s="48">
        <v>1.2E-2</v>
      </c>
      <c r="O303" s="7" t="s">
        <v>58</v>
      </c>
      <c r="P303" s="49">
        <v>0</v>
      </c>
      <c r="Q303" s="50"/>
      <c r="R303" s="50"/>
      <c r="S303" s="7" t="s">
        <v>199</v>
      </c>
      <c r="T303" s="7" t="s">
        <v>1187</v>
      </c>
      <c r="U303" s="7" t="s">
        <v>68</v>
      </c>
      <c r="V303" s="46" t="e">
        <f t="shared" ca="1" si="14"/>
        <v>#NAME?</v>
      </c>
      <c r="W303" s="7"/>
      <c r="X303" s="7"/>
      <c r="Y303" s="51" t="s">
        <v>201</v>
      </c>
      <c r="Z303" s="52"/>
      <c r="AA303" s="53">
        <v>44993</v>
      </c>
      <c r="AB303" s="54">
        <v>49075100011397</v>
      </c>
      <c r="AC303" s="52"/>
      <c r="AD303" s="52"/>
      <c r="AE303" s="52"/>
      <c r="AF303" s="52"/>
      <c r="AG303" s="52">
        <v>0</v>
      </c>
      <c r="AH303" s="52">
        <v>67255.19</v>
      </c>
      <c r="AI303" s="52">
        <v>100244.63</v>
      </c>
      <c r="AJ303" s="52">
        <v>101366.48</v>
      </c>
      <c r="AK303" s="52">
        <v>40.97</v>
      </c>
      <c r="AL303" s="52">
        <v>0</v>
      </c>
      <c r="AM303" s="52">
        <v>0</v>
      </c>
      <c r="AN303" s="52">
        <v>0</v>
      </c>
      <c r="AO303" s="52">
        <v>0</v>
      </c>
      <c r="AP303" s="52">
        <v>0</v>
      </c>
      <c r="AQ303" s="52">
        <v>0</v>
      </c>
      <c r="AR303" s="52">
        <v>0</v>
      </c>
      <c r="AS303" s="52">
        <v>0</v>
      </c>
      <c r="AT303" s="52">
        <v>0</v>
      </c>
      <c r="AU303" s="52">
        <v>51.44</v>
      </c>
      <c r="AV303" s="52">
        <v>51.44</v>
      </c>
      <c r="AW303" s="52">
        <v>51.44</v>
      </c>
      <c r="AX303" s="52">
        <v>51.44</v>
      </c>
      <c r="AY303" s="52">
        <v>51.44</v>
      </c>
      <c r="AZ303" s="52">
        <v>51.44</v>
      </c>
      <c r="BA303" s="52">
        <v>51.44</v>
      </c>
      <c r="BB303" s="52">
        <v>51.44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15" t="s">
        <v>1188</v>
      </c>
      <c r="C304" s="4" t="s">
        <v>1189</v>
      </c>
      <c r="D304" s="7" t="s">
        <v>19</v>
      </c>
      <c r="E304" s="7" t="s">
        <v>68</v>
      </c>
      <c r="F304" s="7" t="s">
        <v>289</v>
      </c>
      <c r="G304" s="7" t="e">
        <f t="shared" ca="1" si="13"/>
        <v>#NAME?</v>
      </c>
      <c r="H304" s="46" t="s">
        <v>216</v>
      </c>
      <c r="I304" s="46" t="s">
        <v>279</v>
      </c>
      <c r="J304" s="7" t="str">
        <f t="shared" si="15"/>
        <v>Não</v>
      </c>
      <c r="K304" s="47">
        <v>45056</v>
      </c>
      <c r="L304" s="47"/>
      <c r="M304" s="7" t="s">
        <v>71</v>
      </c>
      <c r="N304" s="48">
        <v>2.5000000000000001E-2</v>
      </c>
      <c r="O304" s="7" t="s">
        <v>236</v>
      </c>
      <c r="P304" s="49">
        <v>0.2</v>
      </c>
      <c r="Q304" s="50"/>
      <c r="R304" s="50"/>
      <c r="S304" s="7" t="s">
        <v>199</v>
      </c>
      <c r="T304" s="7" t="s">
        <v>1187</v>
      </c>
      <c r="U304" s="7" t="s">
        <v>68</v>
      </c>
      <c r="V304" s="46" t="e">
        <f t="shared" ca="1" si="14"/>
        <v>#NAME?</v>
      </c>
      <c r="W304" s="7"/>
      <c r="X304" s="7"/>
      <c r="Y304" s="51" t="s">
        <v>201</v>
      </c>
      <c r="Z304" s="52"/>
      <c r="AA304" s="53">
        <v>45056</v>
      </c>
      <c r="AB304" s="54">
        <v>49075100012377</v>
      </c>
      <c r="AC304" s="52"/>
      <c r="AD304" s="52"/>
      <c r="AE304" s="52"/>
      <c r="AF304" s="52"/>
      <c r="AG304" s="52">
        <v>0</v>
      </c>
      <c r="AH304" s="52">
        <v>0</v>
      </c>
      <c r="AI304" s="52">
        <v>0</v>
      </c>
      <c r="AJ304" s="52">
        <v>10590.8</v>
      </c>
      <c r="AK304" s="52">
        <v>862.31</v>
      </c>
      <c r="AL304" s="52">
        <v>0</v>
      </c>
      <c r="AM304" s="52">
        <v>0</v>
      </c>
      <c r="AN304" s="52">
        <v>0</v>
      </c>
      <c r="AO304" s="52">
        <v>0</v>
      </c>
      <c r="AP304" s="52">
        <v>0</v>
      </c>
      <c r="AQ304" s="52">
        <v>0</v>
      </c>
      <c r="AR304" s="52">
        <v>0</v>
      </c>
      <c r="AS304" s="52">
        <v>0</v>
      </c>
      <c r="AT304" s="52">
        <v>0</v>
      </c>
      <c r="AU304" s="52">
        <v>0</v>
      </c>
      <c r="AV304" s="52">
        <v>0</v>
      </c>
      <c r="AW304" s="52">
        <v>0</v>
      </c>
      <c r="AX304" s="52">
        <v>0</v>
      </c>
      <c r="AY304" s="52">
        <v>0</v>
      </c>
      <c r="AZ304" s="52">
        <v>0</v>
      </c>
      <c r="BA304" s="52">
        <v>0</v>
      </c>
      <c r="BB304" s="52">
        <v>0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15" t="s">
        <v>1190</v>
      </c>
      <c r="C305" s="67" t="s">
        <v>1191</v>
      </c>
      <c r="D305" s="7" t="s">
        <v>76</v>
      </c>
      <c r="E305" s="7" t="s">
        <v>77</v>
      </c>
      <c r="F305" s="7" t="s">
        <v>78</v>
      </c>
      <c r="G305" s="7" t="e">
        <f t="shared" ca="1" si="13"/>
        <v>#NAME?</v>
      </c>
      <c r="H305" s="46" t="s">
        <v>205</v>
      </c>
      <c r="I305" s="46" t="s">
        <v>58</v>
      </c>
      <c r="J305" s="7" t="str">
        <f t="shared" si="15"/>
        <v>Sim</v>
      </c>
      <c r="K305" s="47">
        <v>45260</v>
      </c>
      <c r="L305" s="47"/>
      <c r="M305" s="7" t="s">
        <v>57</v>
      </c>
      <c r="N305" s="48">
        <v>0.01</v>
      </c>
      <c r="O305" s="7" t="s">
        <v>58</v>
      </c>
      <c r="P305" s="49">
        <v>0</v>
      </c>
      <c r="Q305" s="59" t="s">
        <v>1192</v>
      </c>
      <c r="R305" s="50"/>
      <c r="S305" s="7" t="s">
        <v>199</v>
      </c>
      <c r="T305" s="7" t="s">
        <v>1193</v>
      </c>
      <c r="U305" s="7" t="s">
        <v>77</v>
      </c>
      <c r="V305" s="46" t="e">
        <f t="shared" ca="1" si="14"/>
        <v>#NAME?</v>
      </c>
      <c r="W305" s="7"/>
      <c r="X305" s="7"/>
      <c r="Y305" s="51" t="s">
        <v>201</v>
      </c>
      <c r="Z305" s="52"/>
      <c r="AA305" s="53">
        <v>45260</v>
      </c>
      <c r="AB305" s="54">
        <v>49075100012393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>
        <v>338036.22</v>
      </c>
      <c r="AQ305" s="52">
        <v>340522</v>
      </c>
      <c r="AR305" s="52">
        <v>343331.92</v>
      </c>
      <c r="AS305" s="52">
        <v>345734.41</v>
      </c>
      <c r="AT305" s="52">
        <v>348379.66</v>
      </c>
      <c r="AU305" s="52">
        <v>350826.87</v>
      </c>
      <c r="AV305" s="52">
        <v>670892.19999999995</v>
      </c>
      <c r="AW305" s="52">
        <v>676607.8</v>
      </c>
      <c r="AX305" s="52">
        <v>682511.6</v>
      </c>
      <c r="AY305" s="52">
        <v>687774.23</v>
      </c>
      <c r="AZ305" s="52">
        <v>692366.71</v>
      </c>
      <c r="BA305" s="52">
        <v>698850.1</v>
      </c>
      <c r="BB305" s="52">
        <v>895140.31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15" t="s">
        <v>1190</v>
      </c>
      <c r="C306" s="67" t="s">
        <v>1194</v>
      </c>
      <c r="D306" s="7" t="s">
        <v>76</v>
      </c>
      <c r="E306" s="7" t="s">
        <v>77</v>
      </c>
      <c r="F306" s="7" t="s">
        <v>78</v>
      </c>
      <c r="G306" s="7" t="e">
        <f t="shared" ca="1" si="13"/>
        <v>#NAME?</v>
      </c>
      <c r="H306" s="46" t="s">
        <v>195</v>
      </c>
      <c r="I306" s="46" t="s">
        <v>58</v>
      </c>
      <c r="J306" s="7" t="str">
        <f t="shared" si="15"/>
        <v>Não</v>
      </c>
      <c r="K306" s="47">
        <v>45260</v>
      </c>
      <c r="L306" s="47">
        <v>45531</v>
      </c>
      <c r="M306" s="7" t="s">
        <v>112</v>
      </c>
      <c r="N306" s="48">
        <v>0</v>
      </c>
      <c r="O306" s="7" t="s">
        <v>58</v>
      </c>
      <c r="P306" s="49">
        <v>0</v>
      </c>
      <c r="Q306" s="118"/>
      <c r="R306" s="50"/>
      <c r="S306" s="7" t="s">
        <v>199</v>
      </c>
      <c r="T306" s="7" t="s">
        <v>1193</v>
      </c>
      <c r="U306" s="7" t="s">
        <v>77</v>
      </c>
      <c r="V306" s="46" t="e">
        <f t="shared" ca="1" si="14"/>
        <v>#NAME?</v>
      </c>
      <c r="W306" s="7"/>
      <c r="X306" s="7"/>
      <c r="Y306" s="51" t="s">
        <v>527</v>
      </c>
      <c r="Z306" s="52"/>
      <c r="AA306" s="53">
        <v>45260</v>
      </c>
      <c r="AB306" s="54">
        <v>49075100012385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>
        <v>550719.1</v>
      </c>
      <c r="AQ306" s="52">
        <v>564843.35</v>
      </c>
      <c r="AR306" s="52">
        <v>557066.15</v>
      </c>
      <c r="AS306" s="52">
        <v>563498.62</v>
      </c>
      <c r="AT306" s="52">
        <v>568342.23</v>
      </c>
      <c r="AU306" s="52">
        <v>564452.38</v>
      </c>
      <c r="AV306" s="52">
        <v>560162.5</v>
      </c>
      <c r="AW306" s="52">
        <v>0</v>
      </c>
      <c r="AX306" s="52">
        <v>0</v>
      </c>
      <c r="AY306" s="52">
        <v>0</v>
      </c>
      <c r="AZ306" s="52">
        <v>0</v>
      </c>
      <c r="BA306" s="52">
        <v>0</v>
      </c>
      <c r="BB306" s="52">
        <v>0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60" t="s">
        <v>1195</v>
      </c>
      <c r="C307" s="108" t="s">
        <v>1196</v>
      </c>
      <c r="D307" s="7" t="s">
        <v>19</v>
      </c>
      <c r="E307" s="7" t="s">
        <v>77</v>
      </c>
      <c r="F307" s="7" t="s">
        <v>340</v>
      </c>
      <c r="G307" s="7" t="e">
        <f t="shared" ca="1" si="13"/>
        <v>#NAME?</v>
      </c>
      <c r="H307" s="46" t="s">
        <v>205</v>
      </c>
      <c r="I307" s="46" t="s">
        <v>58</v>
      </c>
      <c r="J307" s="7" t="str">
        <f t="shared" si="15"/>
        <v>Não</v>
      </c>
      <c r="K307" s="47">
        <v>45446</v>
      </c>
      <c r="L307" s="47"/>
      <c r="M307" s="7" t="s">
        <v>57</v>
      </c>
      <c r="N307" s="48">
        <v>1.2E-2</v>
      </c>
      <c r="O307" s="7" t="s">
        <v>58</v>
      </c>
      <c r="P307" s="49">
        <v>0</v>
      </c>
      <c r="Q307" s="118"/>
      <c r="R307" s="50"/>
      <c r="S307" s="7" t="s">
        <v>199</v>
      </c>
      <c r="T307" s="7" t="s">
        <v>1197</v>
      </c>
      <c r="U307" s="7" t="s">
        <v>77</v>
      </c>
      <c r="V307" s="46" t="e">
        <f t="shared" ca="1" si="14"/>
        <v>#NAME?</v>
      </c>
      <c r="W307" s="7"/>
      <c r="X307" s="7" t="s">
        <v>106</v>
      </c>
      <c r="Y307" s="51" t="s">
        <v>201</v>
      </c>
      <c r="Z307" s="52"/>
      <c r="AA307" s="53">
        <v>45446</v>
      </c>
      <c r="AB307" s="54">
        <v>49075100014833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>
        <v>0</v>
      </c>
      <c r="AX307" s="52">
        <v>0</v>
      </c>
      <c r="AY307" s="52">
        <v>0</v>
      </c>
      <c r="AZ307" s="52">
        <v>0</v>
      </c>
      <c r="BA307" s="52">
        <v>1808700.82</v>
      </c>
      <c r="BB307" s="52">
        <v>1903463.4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60" t="s">
        <v>1198</v>
      </c>
      <c r="C308" s="108" t="s">
        <v>1199</v>
      </c>
      <c r="D308" s="7" t="s">
        <v>76</v>
      </c>
      <c r="E308" s="7" t="s">
        <v>77</v>
      </c>
      <c r="F308" s="7" t="s">
        <v>78</v>
      </c>
      <c r="G308" s="7" t="e">
        <f t="shared" ca="1" si="13"/>
        <v>#NAME?</v>
      </c>
      <c r="H308" s="46" t="s">
        <v>205</v>
      </c>
      <c r="I308" s="46" t="s">
        <v>58</v>
      </c>
      <c r="J308" s="7" t="str">
        <f t="shared" si="15"/>
        <v>Não</v>
      </c>
      <c r="K308" s="47">
        <v>45483</v>
      </c>
      <c r="L308" s="47"/>
      <c r="M308" s="7" t="s">
        <v>57</v>
      </c>
      <c r="N308" s="48">
        <v>1.2E-2</v>
      </c>
      <c r="O308" s="7" t="s">
        <v>58</v>
      </c>
      <c r="P308" s="49">
        <v>0</v>
      </c>
      <c r="Q308" s="118"/>
      <c r="R308" s="50"/>
      <c r="S308" s="7" t="s">
        <v>199</v>
      </c>
      <c r="T308" s="7" t="s">
        <v>1200</v>
      </c>
      <c r="U308" s="7" t="s">
        <v>77</v>
      </c>
      <c r="V308" s="46" t="e">
        <f t="shared" ca="1" si="14"/>
        <v>#NAME?</v>
      </c>
      <c r="W308" s="7"/>
      <c r="X308" s="7" t="s">
        <v>27</v>
      </c>
      <c r="Y308" s="51" t="s">
        <v>201</v>
      </c>
      <c r="Z308" s="52"/>
      <c r="AA308" s="53">
        <v>45483</v>
      </c>
      <c r="AB308" s="54">
        <v>49075100015422</v>
      </c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>
        <v>261935.8</v>
      </c>
      <c r="AY308" s="52">
        <v>265223.84999999998</v>
      </c>
      <c r="AZ308" s="52">
        <v>277309.7</v>
      </c>
      <c r="BA308" s="52">
        <v>280003.51</v>
      </c>
      <c r="BB308" s="52">
        <v>404982.5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15" t="s">
        <v>1201</v>
      </c>
      <c r="C309" s="4" t="s">
        <v>1202</v>
      </c>
      <c r="D309" s="7" t="s">
        <v>19</v>
      </c>
      <c r="E309" s="7" t="s">
        <v>68</v>
      </c>
      <c r="F309" s="7" t="s">
        <v>226</v>
      </c>
      <c r="G309" s="7" t="e">
        <f t="shared" ca="1" si="13"/>
        <v>#NAME?</v>
      </c>
      <c r="H309" s="46" t="s">
        <v>205</v>
      </c>
      <c r="I309" s="46" t="s">
        <v>58</v>
      </c>
      <c r="J309" s="7" t="str">
        <f t="shared" si="15"/>
        <v>Não</v>
      </c>
      <c r="K309" s="47">
        <v>45264</v>
      </c>
      <c r="L309" s="47"/>
      <c r="M309" s="7" t="s">
        <v>196</v>
      </c>
      <c r="N309" s="48">
        <v>1.4E-2</v>
      </c>
      <c r="O309" s="7" t="s">
        <v>197</v>
      </c>
      <c r="P309" s="49">
        <v>0.2</v>
      </c>
      <c r="Q309" s="59"/>
      <c r="R309" s="50"/>
      <c r="S309" s="7" t="s">
        <v>199</v>
      </c>
      <c r="T309" s="7" t="s">
        <v>1203</v>
      </c>
      <c r="U309" s="7" t="s">
        <v>68</v>
      </c>
      <c r="V309" s="46" t="e">
        <f t="shared" ca="1" si="14"/>
        <v>#NAME?</v>
      </c>
      <c r="W309" s="7"/>
      <c r="X309" s="7"/>
      <c r="Y309" s="51" t="s">
        <v>201</v>
      </c>
      <c r="Z309" s="52"/>
      <c r="AA309" s="53">
        <v>45264</v>
      </c>
      <c r="AB309" s="54">
        <v>49075100012970</v>
      </c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>
        <v>24842.560000000001</v>
      </c>
      <c r="AQ309" s="52">
        <v>12876.33</v>
      </c>
      <c r="AR309" s="52">
        <v>12838.67</v>
      </c>
      <c r="AS309" s="52">
        <v>139108.07</v>
      </c>
      <c r="AT309" s="52">
        <v>140596.37</v>
      </c>
      <c r="AU309" s="52">
        <v>140726.53</v>
      </c>
      <c r="AV309" s="52">
        <v>115281.2</v>
      </c>
      <c r="AW309" s="52">
        <v>85219.14</v>
      </c>
      <c r="AX309" s="52">
        <v>133729.79999999999</v>
      </c>
      <c r="AY309" s="52">
        <v>135150.62</v>
      </c>
      <c r="AZ309" s="52">
        <v>135634.75</v>
      </c>
      <c r="BA309" s="52">
        <v>136062.22</v>
      </c>
      <c r="BB309" s="52">
        <v>130229.72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1204</v>
      </c>
      <c r="C310" s="4" t="s">
        <v>1205</v>
      </c>
      <c r="D310" s="7" t="s">
        <v>19</v>
      </c>
      <c r="E310" s="7" t="s">
        <v>20</v>
      </c>
      <c r="F310" s="7" t="s">
        <v>270</v>
      </c>
      <c r="G310" s="7" t="e">
        <f t="shared" ca="1" si="13"/>
        <v>#NAME?</v>
      </c>
      <c r="H310" s="46" t="s">
        <v>205</v>
      </c>
      <c r="I310" s="46" t="s">
        <v>58</v>
      </c>
      <c r="J310" s="7" t="str">
        <f t="shared" si="15"/>
        <v>Não</v>
      </c>
      <c r="K310" s="47">
        <v>45071</v>
      </c>
      <c r="L310" s="7"/>
      <c r="M310" s="7" t="s">
        <v>196</v>
      </c>
      <c r="N310" s="48">
        <v>1.2E-2</v>
      </c>
      <c r="O310" s="7" t="s">
        <v>58</v>
      </c>
      <c r="P310" s="49">
        <v>0</v>
      </c>
      <c r="Q310" s="66"/>
      <c r="R310" s="50" t="s">
        <v>1020</v>
      </c>
      <c r="S310" s="7" t="s">
        <v>199</v>
      </c>
      <c r="T310" s="7" t="s">
        <v>1206</v>
      </c>
      <c r="U310" s="7" t="s">
        <v>273</v>
      </c>
      <c r="V310" s="46" t="e">
        <f t="shared" ca="1" si="14"/>
        <v>#NAME?</v>
      </c>
      <c r="W310" s="7"/>
      <c r="X310" s="7"/>
      <c r="Y310" s="51" t="s">
        <v>201</v>
      </c>
      <c r="Z310" s="52"/>
      <c r="AA310" s="53">
        <v>45071</v>
      </c>
      <c r="AB310" s="54">
        <v>49075100007403</v>
      </c>
      <c r="AC310" s="52"/>
      <c r="AD310" s="52"/>
      <c r="AE310" s="52"/>
      <c r="AF310" s="52"/>
      <c r="AG310" s="52"/>
      <c r="AH310" s="52">
        <v>0</v>
      </c>
      <c r="AI310" s="52">
        <v>4494.3599999999997</v>
      </c>
      <c r="AJ310" s="52">
        <v>9046.4500000000007</v>
      </c>
      <c r="AK310" s="52">
        <v>59580.63</v>
      </c>
      <c r="AL310" s="52">
        <v>64645.61</v>
      </c>
      <c r="AM310" s="52">
        <v>69737.710000000006</v>
      </c>
      <c r="AN310" s="52">
        <v>73780.3</v>
      </c>
      <c r="AO310" s="52">
        <v>78497.84</v>
      </c>
      <c r="AP310" s="52">
        <v>83684.320000000007</v>
      </c>
      <c r="AQ310" s="52">
        <v>89258.15</v>
      </c>
      <c r="AR310" s="52">
        <v>93577.49</v>
      </c>
      <c r="AS310" s="52">
        <v>98876.78</v>
      </c>
      <c r="AT310" s="52">
        <v>104327.22</v>
      </c>
      <c r="AU310" s="52">
        <v>108839.67999999999</v>
      </c>
      <c r="AV310" s="52">
        <v>114048.5</v>
      </c>
      <c r="AW310" s="52">
        <v>119832.7</v>
      </c>
      <c r="AX310" s="52">
        <v>121076.7</v>
      </c>
      <c r="AY310" s="52">
        <v>132304.68</v>
      </c>
      <c r="AZ310" s="52">
        <v>137740.87</v>
      </c>
      <c r="BA310" s="52">
        <v>143089.37</v>
      </c>
      <c r="BB310" s="52">
        <v>148416.32999999999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3" t="s">
        <v>16</v>
      </c>
      <c r="C311" s="4" t="s">
        <v>17</v>
      </c>
      <c r="D311" s="7" t="s">
        <v>19</v>
      </c>
      <c r="E311" s="7" t="s">
        <v>20</v>
      </c>
      <c r="F311" s="7" t="s">
        <v>270</v>
      </c>
      <c r="G311" s="7" t="e">
        <f t="shared" ca="1" si="13"/>
        <v>#NAME?</v>
      </c>
      <c r="H311" s="46" t="s">
        <v>216</v>
      </c>
      <c r="I311" s="46" t="s">
        <v>432</v>
      </c>
      <c r="J311" s="7" t="str">
        <f t="shared" si="15"/>
        <v>Não</v>
      </c>
      <c r="K311" s="47">
        <v>45166</v>
      </c>
      <c r="L311" s="47"/>
      <c r="M311" s="7" t="s">
        <v>57</v>
      </c>
      <c r="N311" s="48">
        <v>1.2E-2</v>
      </c>
      <c r="O311" s="7" t="s">
        <v>58</v>
      </c>
      <c r="P311" s="49">
        <v>0</v>
      </c>
      <c r="Q311" s="50"/>
      <c r="R311" s="50" t="s">
        <v>1207</v>
      </c>
      <c r="S311" s="7" t="s">
        <v>199</v>
      </c>
      <c r="T311" s="7" t="s">
        <v>1208</v>
      </c>
      <c r="U311" s="46" t="s">
        <v>273</v>
      </c>
      <c r="V311" s="46" t="e">
        <f t="shared" ca="1" si="14"/>
        <v>#NAME?</v>
      </c>
      <c r="W311" s="7"/>
      <c r="X311" s="7"/>
      <c r="Y311" s="51" t="s">
        <v>201</v>
      </c>
      <c r="Z311" s="132"/>
      <c r="AA311" s="133">
        <v>45166</v>
      </c>
      <c r="AB311" s="134">
        <v>49075100011419</v>
      </c>
      <c r="AC311" s="132"/>
      <c r="AD311" s="132"/>
      <c r="AE311" s="132"/>
      <c r="AF311" s="132"/>
      <c r="AG311" s="132"/>
      <c r="AH311" s="132"/>
      <c r="AI311" s="132">
        <v>0</v>
      </c>
      <c r="AJ311" s="52">
        <v>0</v>
      </c>
      <c r="AK311" s="52">
        <v>0</v>
      </c>
      <c r="AL311" s="52">
        <v>0</v>
      </c>
      <c r="AM311" s="52">
        <v>0</v>
      </c>
      <c r="AN311" s="52">
        <v>254370.41</v>
      </c>
      <c r="AO311" s="52">
        <v>255090.55</v>
      </c>
      <c r="AP311" s="52">
        <v>355615.23</v>
      </c>
      <c r="AQ311" s="52">
        <v>359033.96</v>
      </c>
      <c r="AR311" s="52">
        <v>359051.22</v>
      </c>
      <c r="AS311" s="52">
        <v>361215.79</v>
      </c>
      <c r="AT311" s="52">
        <v>361097.71</v>
      </c>
      <c r="AU311" s="52">
        <v>362952.49</v>
      </c>
      <c r="AV311" s="52">
        <v>363199.8</v>
      </c>
      <c r="AW311" s="52">
        <v>365484.1</v>
      </c>
      <c r="AX311" s="52">
        <v>364516.1</v>
      </c>
      <c r="AY311" s="52">
        <v>367726.22</v>
      </c>
      <c r="AZ311" s="52">
        <v>369655.64</v>
      </c>
      <c r="BA311" s="52">
        <v>373101.52</v>
      </c>
      <c r="BB311" s="52">
        <v>376036.06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3" t="s">
        <v>16</v>
      </c>
      <c r="C312" s="4" t="s">
        <v>1209</v>
      </c>
      <c r="D312" s="7" t="s">
        <v>19</v>
      </c>
      <c r="E312" s="7" t="s">
        <v>20</v>
      </c>
      <c r="F312" s="7" t="s">
        <v>270</v>
      </c>
      <c r="G312" s="7" t="e">
        <f t="shared" ca="1" si="13"/>
        <v>#NAME?</v>
      </c>
      <c r="H312" s="46" t="s">
        <v>216</v>
      </c>
      <c r="I312" s="46" t="s">
        <v>240</v>
      </c>
      <c r="J312" s="7" t="str">
        <f t="shared" si="15"/>
        <v>Sim</v>
      </c>
      <c r="K312" s="47">
        <v>45062</v>
      </c>
      <c r="L312" s="47"/>
      <c r="M312" s="7" t="s">
        <v>112</v>
      </c>
      <c r="N312" s="48">
        <v>0</v>
      </c>
      <c r="O312" s="7" t="s">
        <v>58</v>
      </c>
      <c r="P312" s="49">
        <v>0</v>
      </c>
      <c r="Q312" s="118" t="s">
        <v>1210</v>
      </c>
      <c r="R312" s="50"/>
      <c r="S312" s="7" t="s">
        <v>199</v>
      </c>
      <c r="T312" s="7" t="s">
        <v>1208</v>
      </c>
      <c r="U312" s="46" t="s">
        <v>273</v>
      </c>
      <c r="V312" s="46" t="e">
        <f t="shared" ca="1" si="14"/>
        <v>#NAME?</v>
      </c>
      <c r="W312" s="7"/>
      <c r="X312" s="7"/>
      <c r="Y312" s="51" t="s">
        <v>201</v>
      </c>
      <c r="Z312" s="132"/>
      <c r="AA312" s="133">
        <v>45062</v>
      </c>
      <c r="AB312" s="134">
        <v>49075100011400</v>
      </c>
      <c r="AC312" s="132"/>
      <c r="AD312" s="132"/>
      <c r="AE312" s="132"/>
      <c r="AF312" s="132"/>
      <c r="AG312" s="132"/>
      <c r="AH312" s="132"/>
      <c r="AI312" s="132">
        <v>0</v>
      </c>
      <c r="AJ312" s="52">
        <v>0</v>
      </c>
      <c r="AK312" s="52">
        <v>0</v>
      </c>
      <c r="AL312" s="52">
        <v>0</v>
      </c>
      <c r="AM312" s="52">
        <v>0</v>
      </c>
      <c r="AN312" s="52">
        <v>15451.87</v>
      </c>
      <c r="AO312" s="52">
        <v>111352.41</v>
      </c>
      <c r="AP312" s="52">
        <v>16431.38</v>
      </c>
      <c r="AQ312" s="52">
        <v>17943.63</v>
      </c>
      <c r="AR312" s="52">
        <v>16053.74</v>
      </c>
      <c r="AS312" s="52">
        <v>15802.56</v>
      </c>
      <c r="AT312" s="52">
        <v>18586.32</v>
      </c>
      <c r="AU312" s="52">
        <v>17453.16</v>
      </c>
      <c r="AV312" s="52">
        <v>17166.669999999998</v>
      </c>
      <c r="AW312" s="52">
        <v>16998.55</v>
      </c>
      <c r="AX312" s="52">
        <v>17498.169999999998</v>
      </c>
      <c r="AY312" s="52">
        <v>19551.07</v>
      </c>
      <c r="AZ312" s="52">
        <v>19050.13</v>
      </c>
      <c r="BA312" s="52">
        <v>18656.28</v>
      </c>
      <c r="BB312" s="52">
        <v>16547.62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1211</v>
      </c>
      <c r="C313" s="4" t="s">
        <v>1212</v>
      </c>
      <c r="D313" s="7" t="s">
        <v>109</v>
      </c>
      <c r="E313" s="7" t="s">
        <v>68</v>
      </c>
      <c r="F313" s="7" t="s">
        <v>1044</v>
      </c>
      <c r="G313" s="7" t="e">
        <f t="shared" ca="1" si="13"/>
        <v>#NAME?</v>
      </c>
      <c r="H313" s="46" t="s">
        <v>205</v>
      </c>
      <c r="I313" s="46" t="s">
        <v>58</v>
      </c>
      <c r="J313" s="7" t="str">
        <f t="shared" si="15"/>
        <v>Sim</v>
      </c>
      <c r="K313" s="47">
        <v>44981</v>
      </c>
      <c r="L313" s="7"/>
      <c r="M313" s="7" t="s">
        <v>196</v>
      </c>
      <c r="N313" s="48">
        <v>8.0000000000000002E-3</v>
      </c>
      <c r="O313" s="7" t="s">
        <v>197</v>
      </c>
      <c r="P313" s="49">
        <v>0.1</v>
      </c>
      <c r="Q313" s="135" t="s">
        <v>1213</v>
      </c>
      <c r="R313" s="50" t="s">
        <v>1214</v>
      </c>
      <c r="S313" s="7" t="s">
        <v>199</v>
      </c>
      <c r="T313" s="7" t="s">
        <v>1215</v>
      </c>
      <c r="U313" s="7" t="s">
        <v>68</v>
      </c>
      <c r="V313" s="46" t="e">
        <f t="shared" ca="1" si="14"/>
        <v>#NAME?</v>
      </c>
      <c r="W313" s="7"/>
      <c r="X313" s="7"/>
      <c r="Y313" s="51" t="s">
        <v>201</v>
      </c>
      <c r="Z313" s="52"/>
      <c r="AA313" s="53">
        <v>44981</v>
      </c>
      <c r="AB313" s="54">
        <v>49075100003858</v>
      </c>
      <c r="AC313" s="52"/>
      <c r="AD313" s="52"/>
      <c r="AE313" s="52"/>
      <c r="AF313" s="52"/>
      <c r="AG313" s="52">
        <v>0</v>
      </c>
      <c r="AH313" s="52">
        <v>1024736.72</v>
      </c>
      <c r="AI313" s="52">
        <v>1124960.48</v>
      </c>
      <c r="AJ313" s="52">
        <v>1141560.8</v>
      </c>
      <c r="AK313" s="52">
        <v>1154904.3600000001</v>
      </c>
      <c r="AL313" s="52">
        <v>1185006.6200000001</v>
      </c>
      <c r="AM313" s="52">
        <v>1197819.19</v>
      </c>
      <c r="AN313" s="52">
        <v>1211281.02</v>
      </c>
      <c r="AO313" s="52">
        <v>1228233.75</v>
      </c>
      <c r="AP313" s="52">
        <v>1236755.29</v>
      </c>
      <c r="AQ313" s="52">
        <v>1261922.22</v>
      </c>
      <c r="AR313" s="52">
        <v>1272725.3899999999</v>
      </c>
      <c r="AS313" s="52">
        <v>1282631.02</v>
      </c>
      <c r="AT313" s="52">
        <v>1312108.3700000001</v>
      </c>
      <c r="AU313" s="52">
        <v>1313712.5</v>
      </c>
      <c r="AV313" s="52">
        <v>1315401</v>
      </c>
      <c r="AW313" s="52">
        <v>1324639</v>
      </c>
      <c r="AX313" s="52">
        <v>1359087</v>
      </c>
      <c r="AY313" s="52">
        <v>1373241.25</v>
      </c>
      <c r="AZ313" s="52">
        <v>1381030.48</v>
      </c>
      <c r="BA313" s="52">
        <v>1363870.08</v>
      </c>
      <c r="BB313" s="52">
        <v>1366916.43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1216</v>
      </c>
      <c r="C314" s="4" t="s">
        <v>1217</v>
      </c>
      <c r="D314" s="7" t="s">
        <v>19</v>
      </c>
      <c r="E314" s="7" t="s">
        <v>77</v>
      </c>
      <c r="F314" s="7" t="s">
        <v>215</v>
      </c>
      <c r="G314" s="7" t="e">
        <f t="shared" ca="1" si="13"/>
        <v>#NAME?</v>
      </c>
      <c r="H314" s="46" t="s">
        <v>205</v>
      </c>
      <c r="I314" s="46" t="s">
        <v>58</v>
      </c>
      <c r="J314" s="7" t="str">
        <f t="shared" si="15"/>
        <v>Não</v>
      </c>
      <c r="K314" s="47">
        <v>44951</v>
      </c>
      <c r="L314" s="7"/>
      <c r="M314" s="7" t="s">
        <v>57</v>
      </c>
      <c r="N314" s="48">
        <v>0.01</v>
      </c>
      <c r="O314" s="7" t="s">
        <v>58</v>
      </c>
      <c r="P314" s="49">
        <v>0</v>
      </c>
      <c r="Q314" s="66"/>
      <c r="R314" s="136" t="s">
        <v>1218</v>
      </c>
      <c r="S314" s="7" t="s">
        <v>242</v>
      </c>
      <c r="T314" s="7" t="s">
        <v>1219</v>
      </c>
      <c r="U314" s="7" t="s">
        <v>77</v>
      </c>
      <c r="V314" s="46" t="e">
        <f t="shared" ca="1" si="14"/>
        <v>#NAME?</v>
      </c>
      <c r="W314" s="7"/>
      <c r="X314" s="7"/>
      <c r="Y314" s="51" t="s">
        <v>312</v>
      </c>
      <c r="Z314" s="52"/>
      <c r="AA314" s="53">
        <v>44951</v>
      </c>
      <c r="AB314" s="54">
        <v>49075100005745</v>
      </c>
      <c r="AC314" s="52"/>
      <c r="AD314" s="52"/>
      <c r="AE314" s="52"/>
      <c r="AF314" s="52">
        <v>166812.44</v>
      </c>
      <c r="AG314" s="52">
        <v>172150.64</v>
      </c>
      <c r="AH314" s="52">
        <v>116340.75</v>
      </c>
      <c r="AI314" s="52">
        <v>33029.19</v>
      </c>
      <c r="AJ314" s="52">
        <v>33319.769999999997</v>
      </c>
      <c r="AK314" s="52">
        <v>33450.01</v>
      </c>
      <c r="AL314" s="52">
        <v>33570.75</v>
      </c>
      <c r="AM314" s="52">
        <v>33812.379999999997</v>
      </c>
      <c r="AN314" s="52">
        <v>34034.86</v>
      </c>
      <c r="AO314" s="52">
        <v>34177.440000000002</v>
      </c>
      <c r="AP314" s="52">
        <v>34378.83</v>
      </c>
      <c r="AQ314" s="52">
        <v>34313.300000000003</v>
      </c>
      <c r="AR314" s="52">
        <v>34671.11</v>
      </c>
      <c r="AS314" s="52">
        <v>34902.79</v>
      </c>
      <c r="AT314" s="52">
        <v>35304.36</v>
      </c>
      <c r="AU314" s="52">
        <v>35362.11</v>
      </c>
      <c r="AV314" s="52">
        <v>35644.19</v>
      </c>
      <c r="AW314" s="52">
        <v>35812.68</v>
      </c>
      <c r="AX314" s="52">
        <v>101632.4</v>
      </c>
      <c r="AY314" s="52">
        <v>102564.19</v>
      </c>
      <c r="AZ314" s="52">
        <v>103231.26</v>
      </c>
      <c r="BA314" s="52">
        <v>104115.16</v>
      </c>
      <c r="BB314" s="52">
        <v>104870.28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1220</v>
      </c>
      <c r="C315" s="4" t="s">
        <v>1221</v>
      </c>
      <c r="D315" s="7" t="s">
        <v>19</v>
      </c>
      <c r="E315" s="7" t="s">
        <v>20</v>
      </c>
      <c r="F315" s="7" t="s">
        <v>321</v>
      </c>
      <c r="G315" s="7" t="e">
        <f t="shared" ca="1" si="13"/>
        <v>#NAME?</v>
      </c>
      <c r="H315" s="46" t="s">
        <v>205</v>
      </c>
      <c r="I315" s="46" t="s">
        <v>58</v>
      </c>
      <c r="J315" s="7" t="str">
        <f t="shared" si="15"/>
        <v>Não</v>
      </c>
      <c r="K315" s="47">
        <v>45162</v>
      </c>
      <c r="L315" s="47"/>
      <c r="M315" s="7" t="s">
        <v>256</v>
      </c>
      <c r="N315" s="48">
        <v>1.4999999999999999E-2</v>
      </c>
      <c r="O315" s="7" t="s">
        <v>197</v>
      </c>
      <c r="P315" s="49">
        <v>0.1</v>
      </c>
      <c r="Q315" s="66"/>
      <c r="R315" s="50" t="s">
        <v>753</v>
      </c>
      <c r="S315" s="7" t="s">
        <v>199</v>
      </c>
      <c r="T315" s="7" t="s">
        <v>1222</v>
      </c>
      <c r="U315" s="7" t="s">
        <v>73</v>
      </c>
      <c r="V315" s="46" t="e">
        <f t="shared" ca="1" si="14"/>
        <v>#NAME?</v>
      </c>
      <c r="W315" s="7"/>
      <c r="X315" s="7"/>
      <c r="Y315" s="51" t="s">
        <v>201</v>
      </c>
      <c r="Z315" s="52"/>
      <c r="AA315" s="53">
        <v>45162</v>
      </c>
      <c r="AB315" s="54">
        <v>49075100008027</v>
      </c>
      <c r="AC315" s="52"/>
      <c r="AD315" s="52"/>
      <c r="AE315" s="52"/>
      <c r="AF315" s="52"/>
      <c r="AG315" s="52"/>
      <c r="AH315" s="52"/>
      <c r="AI315" s="52">
        <v>0</v>
      </c>
      <c r="AJ315" s="52">
        <v>0</v>
      </c>
      <c r="AK315" s="52">
        <v>0</v>
      </c>
      <c r="AL315" s="52">
        <v>0</v>
      </c>
      <c r="AM315" s="52">
        <v>215837.83</v>
      </c>
      <c r="AN315" s="52">
        <v>339032.61</v>
      </c>
      <c r="AO315" s="52">
        <v>334907.89</v>
      </c>
      <c r="AP315" s="52">
        <v>341266.8</v>
      </c>
      <c r="AQ315" s="52">
        <v>347862.26</v>
      </c>
      <c r="AR315" s="52">
        <v>291506.32</v>
      </c>
      <c r="AS315" s="52">
        <v>291958.98</v>
      </c>
      <c r="AT315" s="52">
        <v>294925.98</v>
      </c>
      <c r="AU315" s="52">
        <v>293014.21999999997</v>
      </c>
      <c r="AV315" s="52">
        <v>291363.09999999998</v>
      </c>
      <c r="AW315" s="52">
        <v>281582.3</v>
      </c>
      <c r="AX315" s="52">
        <v>285575</v>
      </c>
      <c r="AY315" s="52">
        <v>288456.62</v>
      </c>
      <c r="AZ315" s="52">
        <v>288085.88</v>
      </c>
      <c r="BA315" s="52">
        <v>284512.36</v>
      </c>
      <c r="BB315" s="52">
        <v>282376.56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1223</v>
      </c>
      <c r="C316" s="4" t="s">
        <v>1224</v>
      </c>
      <c r="D316" s="7" t="s">
        <v>19</v>
      </c>
      <c r="E316" s="7" t="s">
        <v>20</v>
      </c>
      <c r="F316" s="7" t="s">
        <v>270</v>
      </c>
      <c r="G316" s="7" t="e">
        <f t="shared" ca="1" si="13"/>
        <v>#NAME?</v>
      </c>
      <c r="H316" s="46" t="s">
        <v>216</v>
      </c>
      <c r="I316" s="46" t="s">
        <v>217</v>
      </c>
      <c r="J316" s="7" t="str">
        <f t="shared" si="15"/>
        <v>Não</v>
      </c>
      <c r="K316" s="47">
        <v>45162</v>
      </c>
      <c r="L316" s="47"/>
      <c r="M316" s="7" t="s">
        <v>256</v>
      </c>
      <c r="N316" s="48">
        <v>1.4999999999999999E-2</v>
      </c>
      <c r="O316" s="7" t="s">
        <v>197</v>
      </c>
      <c r="P316" s="49">
        <v>0.1</v>
      </c>
      <c r="Q316" s="66"/>
      <c r="R316" s="50" t="s">
        <v>1225</v>
      </c>
      <c r="S316" s="7" t="s">
        <v>199</v>
      </c>
      <c r="T316" s="7" t="s">
        <v>1226</v>
      </c>
      <c r="U316" s="7" t="s">
        <v>273</v>
      </c>
      <c r="V316" s="46" t="e">
        <f t="shared" ca="1" si="14"/>
        <v>#NAME?</v>
      </c>
      <c r="W316" s="7"/>
      <c r="X316" s="7"/>
      <c r="Y316" s="51" t="s">
        <v>201</v>
      </c>
      <c r="Z316" s="52"/>
      <c r="AA316" s="53">
        <v>45162</v>
      </c>
      <c r="AB316" s="54">
        <v>49075100010188</v>
      </c>
      <c r="AC316" s="52"/>
      <c r="AD316" s="52"/>
      <c r="AE316" s="52"/>
      <c r="AF316" s="52"/>
      <c r="AG316" s="52"/>
      <c r="AH316" s="52">
        <v>0</v>
      </c>
      <c r="AI316" s="52">
        <v>0</v>
      </c>
      <c r="AJ316" s="52">
        <v>0</v>
      </c>
      <c r="AK316" s="52">
        <v>0</v>
      </c>
      <c r="AL316" s="52">
        <v>0</v>
      </c>
      <c r="AM316" s="52">
        <v>379303.12</v>
      </c>
      <c r="AN316" s="52">
        <v>380937.88</v>
      </c>
      <c r="AO316" s="52">
        <v>376718.5</v>
      </c>
      <c r="AP316" s="52">
        <v>385262.12</v>
      </c>
      <c r="AQ316" s="52">
        <v>392664.63</v>
      </c>
      <c r="AR316" s="52">
        <v>386516.66</v>
      </c>
      <c r="AS316" s="52">
        <v>388053.01</v>
      </c>
      <c r="AT316" s="52">
        <v>404628.32</v>
      </c>
      <c r="AU316" s="52">
        <v>400904.77</v>
      </c>
      <c r="AV316" s="52">
        <v>399765.9</v>
      </c>
      <c r="AW316" s="52">
        <v>402285</v>
      </c>
      <c r="AX316" s="52">
        <v>407855</v>
      </c>
      <c r="AY316" s="52">
        <v>44010.15</v>
      </c>
      <c r="AZ316" s="52">
        <v>827.9</v>
      </c>
      <c r="BA316" s="52">
        <v>828.21</v>
      </c>
      <c r="BB316" s="52">
        <v>828.88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1227</v>
      </c>
      <c r="C317" s="4" t="s">
        <v>1228</v>
      </c>
      <c r="D317" s="7" t="s">
        <v>90</v>
      </c>
      <c r="E317" s="7" t="s">
        <v>20</v>
      </c>
      <c r="F317" s="7" t="s">
        <v>1229</v>
      </c>
      <c r="G317" s="7" t="e">
        <f t="shared" ca="1" si="13"/>
        <v>#NAME?</v>
      </c>
      <c r="H317" s="46" t="s">
        <v>205</v>
      </c>
      <c r="I317" s="46" t="s">
        <v>58</v>
      </c>
      <c r="J317" s="7" t="str">
        <f t="shared" si="15"/>
        <v>Não</v>
      </c>
      <c r="K317" s="47">
        <v>45558</v>
      </c>
      <c r="L317" s="7"/>
      <c r="M317" s="7" t="s">
        <v>196</v>
      </c>
      <c r="N317" s="48">
        <v>1.2E-2</v>
      </c>
      <c r="O317" s="7" t="s">
        <v>197</v>
      </c>
      <c r="P317" s="49">
        <v>0.1</v>
      </c>
      <c r="Q317" s="135"/>
      <c r="R317" s="50"/>
      <c r="S317" s="7" t="s">
        <v>242</v>
      </c>
      <c r="T317" s="7" t="s">
        <v>1230</v>
      </c>
      <c r="U317" s="7" t="s">
        <v>273</v>
      </c>
      <c r="V317" s="46" t="e">
        <f t="shared" ca="1" si="14"/>
        <v>#NAME?</v>
      </c>
      <c r="W317" s="7"/>
      <c r="X317" s="7" t="s">
        <v>106</v>
      </c>
      <c r="Y317" s="51"/>
      <c r="Z317" s="52"/>
      <c r="AA317" s="52"/>
      <c r="AB317" s="54">
        <v>49075100015775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>
        <v>101140.59</v>
      </c>
      <c r="BA317" s="52">
        <v>101190.97</v>
      </c>
      <c r="BB317" s="52">
        <v>101309.8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1231</v>
      </c>
      <c r="C318" s="4" t="s">
        <v>1232</v>
      </c>
      <c r="D318" s="7" t="s">
        <v>19</v>
      </c>
      <c r="E318" s="7" t="s">
        <v>77</v>
      </c>
      <c r="F318" s="7" t="s">
        <v>99</v>
      </c>
      <c r="G318" s="7" t="e">
        <f t="shared" ca="1" si="13"/>
        <v>#NAME?</v>
      </c>
      <c r="H318" s="46" t="s">
        <v>216</v>
      </c>
      <c r="I318" s="46" t="s">
        <v>217</v>
      </c>
      <c r="J318" s="7" t="str">
        <f t="shared" si="15"/>
        <v>Não</v>
      </c>
      <c r="K318" s="47">
        <v>44928</v>
      </c>
      <c r="L318" s="7"/>
      <c r="M318" s="7" t="s">
        <v>57</v>
      </c>
      <c r="N318" s="48">
        <v>0.01</v>
      </c>
      <c r="O318" s="7" t="s">
        <v>58</v>
      </c>
      <c r="P318" s="49">
        <v>0</v>
      </c>
      <c r="Q318" s="50"/>
      <c r="R318" s="50" t="s">
        <v>1233</v>
      </c>
      <c r="S318" s="7" t="s">
        <v>199</v>
      </c>
      <c r="T318" s="7" t="s">
        <v>1234</v>
      </c>
      <c r="U318" s="7" t="s">
        <v>68</v>
      </c>
      <c r="V318" s="46" t="e">
        <f t="shared" ca="1" si="14"/>
        <v>#NAME?</v>
      </c>
      <c r="W318" s="7"/>
      <c r="X318" s="7"/>
      <c r="Y318" s="51" t="s">
        <v>312</v>
      </c>
      <c r="Z318" s="52"/>
      <c r="AA318" s="53">
        <v>44928</v>
      </c>
      <c r="AB318" s="54">
        <v>49075100012407</v>
      </c>
      <c r="AC318" s="52"/>
      <c r="AD318" s="52"/>
      <c r="AE318" s="52">
        <v>20142.900000000001</v>
      </c>
      <c r="AF318" s="52">
        <v>7109.61</v>
      </c>
      <c r="AG318" s="52">
        <v>7168.33</v>
      </c>
      <c r="AH318" s="52">
        <v>9.65</v>
      </c>
      <c r="AI318" s="52">
        <v>9.66</v>
      </c>
      <c r="AJ318" s="52">
        <v>9.67</v>
      </c>
      <c r="AK318" s="52">
        <v>9.67</v>
      </c>
      <c r="AL318" s="52">
        <v>9.68</v>
      </c>
      <c r="AM318" s="52">
        <v>9.69</v>
      </c>
      <c r="AN318" s="52">
        <v>9.6999999999999993</v>
      </c>
      <c r="AO318" s="52">
        <v>9.7100000000000009</v>
      </c>
      <c r="AP318" s="52">
        <v>9.7100000000000009</v>
      </c>
      <c r="AQ318" s="52">
        <v>9.7200000000000006</v>
      </c>
      <c r="AR318" s="52">
        <v>9.73</v>
      </c>
      <c r="AS318" s="52">
        <v>9.73</v>
      </c>
      <c r="AT318" s="52">
        <v>9.74</v>
      </c>
      <c r="AU318" s="52">
        <v>9.75</v>
      </c>
      <c r="AV318" s="52">
        <v>9.76</v>
      </c>
      <c r="AW318" s="52">
        <v>9.76</v>
      </c>
      <c r="AX318" s="52">
        <v>9.77</v>
      </c>
      <c r="AY318" s="52">
        <v>9.7799999999999994</v>
      </c>
      <c r="AZ318" s="52">
        <v>9.7799999999999994</v>
      </c>
      <c r="BA318" s="52">
        <v>9.7899999999999991</v>
      </c>
      <c r="BB318" s="52">
        <v>9.8000000000000007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1235</v>
      </c>
      <c r="C319" s="4" t="s">
        <v>1236</v>
      </c>
      <c r="D319" s="7" t="s">
        <v>109</v>
      </c>
      <c r="E319" s="7" t="s">
        <v>68</v>
      </c>
      <c r="F319" s="7" t="s">
        <v>194</v>
      </c>
      <c r="G319" s="7" t="e">
        <f t="shared" ca="1" si="13"/>
        <v>#NAME?</v>
      </c>
      <c r="H319" s="46" t="s">
        <v>195</v>
      </c>
      <c r="I319" s="46" t="s">
        <v>58</v>
      </c>
      <c r="J319" s="7" t="s">
        <v>1237</v>
      </c>
      <c r="K319" s="47">
        <v>45392</v>
      </c>
      <c r="L319" s="95">
        <v>45525</v>
      </c>
      <c r="M319" s="7" t="s">
        <v>1238</v>
      </c>
      <c r="N319" s="48">
        <v>0.01</v>
      </c>
      <c r="O319" s="7" t="s">
        <v>58</v>
      </c>
      <c r="P319" s="49">
        <v>0</v>
      </c>
      <c r="Q319" s="50"/>
      <c r="R319" s="50"/>
      <c r="S319" s="7" t="s">
        <v>199</v>
      </c>
      <c r="T319" s="7" t="s">
        <v>1239</v>
      </c>
      <c r="U319" s="7" t="s">
        <v>135</v>
      </c>
      <c r="V319" s="46" t="e">
        <f t="shared" ca="1" si="14"/>
        <v>#NAME?</v>
      </c>
      <c r="W319" s="7"/>
      <c r="X319" s="7"/>
      <c r="Y319" s="51"/>
      <c r="Z319" s="52"/>
      <c r="AA319" s="53">
        <v>45392</v>
      </c>
      <c r="AB319" s="54">
        <v>49075100014361</v>
      </c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>
        <v>572257.07999999996</v>
      </c>
      <c r="AV319" s="52">
        <v>588819.80000000005</v>
      </c>
      <c r="AW319" s="52">
        <v>579849.80000000005</v>
      </c>
      <c r="AX319" s="52">
        <v>602189</v>
      </c>
      <c r="AY319" s="52">
        <v>0</v>
      </c>
      <c r="AZ319" s="52">
        <v>0</v>
      </c>
      <c r="BA319" s="52">
        <v>0</v>
      </c>
      <c r="BB319" s="52">
        <v>0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5" t="s">
        <v>1240</v>
      </c>
      <c r="C320" s="4" t="s">
        <v>1241</v>
      </c>
      <c r="D320" s="7" t="s">
        <v>19</v>
      </c>
      <c r="E320" s="7" t="s">
        <v>77</v>
      </c>
      <c r="F320" s="7" t="s">
        <v>215</v>
      </c>
      <c r="G320" s="7" t="e">
        <f t="shared" ca="1" si="13"/>
        <v>#NAME?</v>
      </c>
      <c r="H320" s="46" t="s">
        <v>195</v>
      </c>
      <c r="I320" s="46" t="s">
        <v>58</v>
      </c>
      <c r="J320" s="7" t="str">
        <f t="shared" ref="J320:J355" si="16">IF(Q320=0,"Não","Sim")</f>
        <v>Não</v>
      </c>
      <c r="K320" s="47">
        <v>44951</v>
      </c>
      <c r="L320" s="47">
        <v>45126</v>
      </c>
      <c r="M320" s="7" t="s">
        <v>57</v>
      </c>
      <c r="N320" s="48">
        <v>1.2E-2</v>
      </c>
      <c r="O320" s="7" t="s">
        <v>58</v>
      </c>
      <c r="P320" s="49">
        <v>0</v>
      </c>
      <c r="Q320" s="66"/>
      <c r="R320" s="50"/>
      <c r="S320" s="7" t="s">
        <v>199</v>
      </c>
      <c r="T320" s="7" t="s">
        <v>1242</v>
      </c>
      <c r="U320" s="7" t="s">
        <v>77</v>
      </c>
      <c r="V320" s="46" t="e">
        <f t="shared" ca="1" si="14"/>
        <v>#NAME?</v>
      </c>
      <c r="W320" s="7"/>
      <c r="X320" s="7"/>
      <c r="Y320" s="51"/>
      <c r="Z320" s="52"/>
      <c r="AA320" s="53">
        <v>44951</v>
      </c>
      <c r="AB320" s="54"/>
      <c r="AC320" s="52"/>
      <c r="AD320" s="52"/>
      <c r="AE320" s="52"/>
      <c r="AF320" s="52">
        <v>174735.51</v>
      </c>
      <c r="AG320" s="52">
        <v>175767.51</v>
      </c>
      <c r="AH320" s="52">
        <v>150419.13</v>
      </c>
      <c r="AI320" s="52">
        <v>163652.6</v>
      </c>
      <c r="AJ320" s="52">
        <v>165822.31</v>
      </c>
      <c r="AK320" s="52">
        <v>167418.82999999999</v>
      </c>
      <c r="AL320" s="52">
        <v>0</v>
      </c>
      <c r="AM320" s="52">
        <v>0</v>
      </c>
      <c r="AN320" s="52">
        <v>0</v>
      </c>
      <c r="AO320" s="52">
        <v>0</v>
      </c>
      <c r="AP320" s="52">
        <v>0</v>
      </c>
      <c r="AQ320" s="52">
        <v>0</v>
      </c>
      <c r="AR320" s="52">
        <v>0</v>
      </c>
      <c r="AS320" s="52">
        <v>0</v>
      </c>
      <c r="AT320" s="52">
        <v>0</v>
      </c>
      <c r="AU320" s="52">
        <v>0</v>
      </c>
      <c r="AV320" s="52">
        <v>0</v>
      </c>
      <c r="AW320" s="52">
        <v>0</v>
      </c>
      <c r="AX320" s="52">
        <v>0</v>
      </c>
      <c r="AY320" s="52">
        <v>0</v>
      </c>
      <c r="AZ320" s="52">
        <v>0</v>
      </c>
      <c r="BA320" s="52">
        <v>0</v>
      </c>
      <c r="BB320" s="52">
        <v>0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5" t="s">
        <v>1243</v>
      </c>
      <c r="C321" s="4" t="s">
        <v>1244</v>
      </c>
      <c r="D321" s="7" t="s">
        <v>19</v>
      </c>
      <c r="E321" s="7" t="s">
        <v>68</v>
      </c>
      <c r="F321" s="7" t="s">
        <v>255</v>
      </c>
      <c r="G321" s="7" t="e">
        <f t="shared" ca="1" si="13"/>
        <v>#NAME?</v>
      </c>
      <c r="H321" s="46" t="s">
        <v>216</v>
      </c>
      <c r="I321" s="46" t="s">
        <v>217</v>
      </c>
      <c r="J321" s="7" t="str">
        <f t="shared" si="16"/>
        <v>Não</v>
      </c>
      <c r="K321" s="47">
        <v>44924</v>
      </c>
      <c r="L321" s="7"/>
      <c r="M321" s="7" t="s">
        <v>57</v>
      </c>
      <c r="N321" s="48">
        <v>1.2E-2</v>
      </c>
      <c r="O321" s="7" t="s">
        <v>58</v>
      </c>
      <c r="P321" s="49">
        <v>0</v>
      </c>
      <c r="Q321" s="109"/>
      <c r="R321" s="109"/>
      <c r="S321" s="7" t="s">
        <v>199</v>
      </c>
      <c r="T321" s="7" t="s">
        <v>1245</v>
      </c>
      <c r="U321" s="7" t="s">
        <v>135</v>
      </c>
      <c r="V321" s="46" t="e">
        <f t="shared" ca="1" si="14"/>
        <v>#NAME?</v>
      </c>
      <c r="W321" s="7"/>
      <c r="X321" s="7"/>
      <c r="Y321" s="51" t="s">
        <v>312</v>
      </c>
      <c r="Z321" s="52"/>
      <c r="AA321" s="53">
        <v>44924</v>
      </c>
      <c r="AB321" s="54">
        <v>49075100005771</v>
      </c>
      <c r="AC321" s="52"/>
      <c r="AD321" s="52"/>
      <c r="AE321" s="52">
        <v>200089.91</v>
      </c>
      <c r="AF321" s="52">
        <v>202258.1</v>
      </c>
      <c r="AG321" s="52">
        <v>203853.38</v>
      </c>
      <c r="AH321" s="52">
        <v>206066.06</v>
      </c>
      <c r="AI321" s="52">
        <v>207604.09</v>
      </c>
      <c r="AJ321" s="52">
        <v>209789.01</v>
      </c>
      <c r="AK321" s="52">
        <v>211684.93</v>
      </c>
      <c r="AL321" s="52">
        <v>213546.39</v>
      </c>
      <c r="AM321" s="52">
        <v>215625.62</v>
      </c>
      <c r="AN321" s="52">
        <v>217385.52</v>
      </c>
      <c r="AO321" s="52">
        <v>219295.9</v>
      </c>
      <c r="AP321" s="52">
        <v>207.97</v>
      </c>
      <c r="AQ321" s="52">
        <v>21.27</v>
      </c>
      <c r="AR321" s="52">
        <v>21.27</v>
      </c>
      <c r="AS321" s="52">
        <v>136.82</v>
      </c>
      <c r="AT321" s="52">
        <v>137.32</v>
      </c>
      <c r="AU321" s="52">
        <v>138.53</v>
      </c>
      <c r="AV321" s="52">
        <v>139.24</v>
      </c>
      <c r="AW321" s="52">
        <v>140.34</v>
      </c>
      <c r="AX321" s="52">
        <v>141.6</v>
      </c>
      <c r="AY321" s="52">
        <v>142.84</v>
      </c>
      <c r="AZ321" s="52">
        <v>144.03</v>
      </c>
      <c r="BA321" s="52">
        <v>145.36000000000001</v>
      </c>
      <c r="BB321" s="52">
        <v>145.43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5" t="s">
        <v>1246</v>
      </c>
      <c r="C322" s="4" t="s">
        <v>1247</v>
      </c>
      <c r="D322" s="7" t="s">
        <v>19</v>
      </c>
      <c r="E322" s="7" t="s">
        <v>20</v>
      </c>
      <c r="F322" s="7" t="s">
        <v>697</v>
      </c>
      <c r="G322" s="7" t="e">
        <f t="shared" ca="1" si="13"/>
        <v>#NAME?</v>
      </c>
      <c r="H322" s="46" t="s">
        <v>205</v>
      </c>
      <c r="I322" s="46" t="s">
        <v>58</v>
      </c>
      <c r="J322" s="7" t="str">
        <f t="shared" si="16"/>
        <v>Não</v>
      </c>
      <c r="K322" s="47">
        <v>45166</v>
      </c>
      <c r="L322" s="47"/>
      <c r="M322" s="7" t="s">
        <v>57</v>
      </c>
      <c r="N322" s="48">
        <v>7.0000000000000001E-3</v>
      </c>
      <c r="O322" s="7" t="s">
        <v>58</v>
      </c>
      <c r="P322" s="49">
        <v>0</v>
      </c>
      <c r="Q322" s="109"/>
      <c r="R322" s="50" t="s">
        <v>1248</v>
      </c>
      <c r="S322" s="7" t="s">
        <v>199</v>
      </c>
      <c r="T322" s="7" t="s">
        <v>1249</v>
      </c>
      <c r="U322" s="7" t="s">
        <v>73</v>
      </c>
      <c r="V322" s="46" t="e">
        <f t="shared" ca="1" si="14"/>
        <v>#NAME?</v>
      </c>
      <c r="W322" s="7"/>
      <c r="X322" s="7"/>
      <c r="Y322" s="51" t="s">
        <v>201</v>
      </c>
      <c r="Z322" s="52"/>
      <c r="AA322" s="53">
        <v>45166</v>
      </c>
      <c r="AB322" s="54">
        <v>49075100011427</v>
      </c>
      <c r="AC322" s="52"/>
      <c r="AD322" s="52"/>
      <c r="AE322" s="52"/>
      <c r="AF322" s="52"/>
      <c r="AG322" s="52"/>
      <c r="AH322" s="52"/>
      <c r="AI322" s="52">
        <v>0</v>
      </c>
      <c r="AJ322" s="52">
        <v>0</v>
      </c>
      <c r="AK322" s="52">
        <v>0</v>
      </c>
      <c r="AL322" s="52">
        <v>0</v>
      </c>
      <c r="AM322" s="52">
        <v>0</v>
      </c>
      <c r="AN322" s="52">
        <v>0</v>
      </c>
      <c r="AO322" s="52">
        <v>0</v>
      </c>
      <c r="AP322" s="52">
        <v>0</v>
      </c>
      <c r="AQ322" s="52">
        <v>0</v>
      </c>
      <c r="AR322" s="52">
        <v>0</v>
      </c>
      <c r="AS322" s="52">
        <v>0</v>
      </c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>
        <v>1699333.69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02" t="s">
        <v>1250</v>
      </c>
      <c r="C323" s="14" t="s">
        <v>1251</v>
      </c>
      <c r="D323" s="7" t="s">
        <v>19</v>
      </c>
      <c r="E323" s="7" t="s">
        <v>77</v>
      </c>
      <c r="F323" s="7" t="s">
        <v>215</v>
      </c>
      <c r="G323" s="7" t="e">
        <f t="shared" ca="1" si="13"/>
        <v>#NAME?</v>
      </c>
      <c r="H323" s="46" t="s">
        <v>195</v>
      </c>
      <c r="I323" s="46" t="s">
        <v>58</v>
      </c>
      <c r="J323" s="7" t="str">
        <f t="shared" si="16"/>
        <v>Não</v>
      </c>
      <c r="K323" s="47">
        <v>45219</v>
      </c>
      <c r="L323" s="47">
        <v>45539</v>
      </c>
      <c r="M323" s="7" t="s">
        <v>57</v>
      </c>
      <c r="N323" s="137">
        <v>8.0000000000000002E-3</v>
      </c>
      <c r="O323" s="7" t="s">
        <v>58</v>
      </c>
      <c r="P323" s="49">
        <v>0</v>
      </c>
      <c r="Q323" s="50"/>
      <c r="R323" s="50"/>
      <c r="S323" s="7" t="s">
        <v>242</v>
      </c>
      <c r="T323" s="7" t="s">
        <v>1252</v>
      </c>
      <c r="U323" s="7" t="s">
        <v>77</v>
      </c>
      <c r="V323" s="46" t="e">
        <f t="shared" ca="1" si="14"/>
        <v>#NAME?</v>
      </c>
      <c r="W323" s="7"/>
      <c r="X323" s="7"/>
      <c r="Y323" s="51" t="s">
        <v>201</v>
      </c>
      <c r="Z323" s="52"/>
      <c r="AA323" s="53">
        <v>45219</v>
      </c>
      <c r="AB323" s="54">
        <v>49075100012482</v>
      </c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>
        <v>0</v>
      </c>
      <c r="AP323" s="52">
        <v>0</v>
      </c>
      <c r="AQ323" s="52">
        <v>0</v>
      </c>
      <c r="AR323" s="52">
        <v>0</v>
      </c>
      <c r="AS323" s="52">
        <v>886613.59</v>
      </c>
      <c r="AT323" s="52">
        <v>983365.96</v>
      </c>
      <c r="AU323" s="52">
        <v>1493039.19</v>
      </c>
      <c r="AV323" s="52">
        <v>2057689</v>
      </c>
      <c r="AW323" s="52">
        <v>2075857</v>
      </c>
      <c r="AX323" s="52">
        <v>2259102</v>
      </c>
      <c r="AY323" s="52">
        <v>2165469.91</v>
      </c>
      <c r="AZ323" s="52">
        <v>0</v>
      </c>
      <c r="BA323" s="52">
        <v>0</v>
      </c>
      <c r="BB323" s="52">
        <v>0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15" t="s">
        <v>1253</v>
      </c>
      <c r="C324" s="4" t="s">
        <v>1254</v>
      </c>
      <c r="D324" s="7" t="s">
        <v>19</v>
      </c>
      <c r="E324" s="7" t="s">
        <v>77</v>
      </c>
      <c r="F324" s="7" t="s">
        <v>215</v>
      </c>
      <c r="G324" s="7" t="e">
        <f t="shared" ca="1" si="13"/>
        <v>#NAME?</v>
      </c>
      <c r="H324" s="46" t="s">
        <v>216</v>
      </c>
      <c r="I324" s="46" t="s">
        <v>217</v>
      </c>
      <c r="J324" s="7" t="str">
        <f t="shared" si="16"/>
        <v>Não</v>
      </c>
      <c r="K324" s="47">
        <v>44998</v>
      </c>
      <c r="L324" s="7"/>
      <c r="M324" s="7" t="s">
        <v>57</v>
      </c>
      <c r="N324" s="48">
        <v>1.2E-2</v>
      </c>
      <c r="O324" s="7" t="s">
        <v>58</v>
      </c>
      <c r="P324" s="49">
        <v>0</v>
      </c>
      <c r="Q324" s="109"/>
      <c r="R324" s="109"/>
      <c r="S324" s="7" t="s">
        <v>199</v>
      </c>
      <c r="T324" s="7" t="s">
        <v>1255</v>
      </c>
      <c r="U324" s="7" t="s">
        <v>77</v>
      </c>
      <c r="V324" s="46" t="e">
        <f t="shared" ca="1" si="14"/>
        <v>#NAME?</v>
      </c>
      <c r="W324" s="7"/>
      <c r="X324" s="7"/>
      <c r="Y324" s="51" t="s">
        <v>201</v>
      </c>
      <c r="Z324" s="52"/>
      <c r="AA324" s="53">
        <v>44998</v>
      </c>
      <c r="AB324" s="54">
        <v>49075100008558</v>
      </c>
      <c r="AC324" s="52"/>
      <c r="AD324" s="52"/>
      <c r="AE324" s="52"/>
      <c r="AF324" s="52"/>
      <c r="AG324" s="52">
        <v>21865.15</v>
      </c>
      <c r="AH324" s="52">
        <v>43465.11</v>
      </c>
      <c r="AI324" s="52">
        <v>43794.1</v>
      </c>
      <c r="AJ324" s="52">
        <v>43995.85</v>
      </c>
      <c r="AK324" s="52">
        <v>44411.94</v>
      </c>
      <c r="AL324" s="52">
        <v>43803.839999999997</v>
      </c>
      <c r="AM324" s="52">
        <v>8628.77</v>
      </c>
      <c r="AN324" s="52">
        <v>8648.56</v>
      </c>
      <c r="AO324" s="52">
        <v>8712.66</v>
      </c>
      <c r="AP324" s="52">
        <v>8769.11</v>
      </c>
      <c r="AQ324" s="52">
        <v>8830.75</v>
      </c>
      <c r="AR324" s="52">
        <v>8914.99</v>
      </c>
      <c r="AS324" s="52">
        <v>8989.08</v>
      </c>
      <c r="AT324" s="52">
        <v>9079.5</v>
      </c>
      <c r="AU324" s="52">
        <v>9175.44</v>
      </c>
      <c r="AV324" s="52">
        <v>9241.1</v>
      </c>
      <c r="AW324" s="52">
        <v>9315.07</v>
      </c>
      <c r="AX324" s="52">
        <v>0</v>
      </c>
      <c r="AY324" s="52">
        <v>0.03</v>
      </c>
      <c r="AZ324" s="52">
        <v>0.03</v>
      </c>
      <c r="BA324" s="52">
        <v>0.03</v>
      </c>
      <c r="BB324" s="52">
        <v>0.03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15" t="s">
        <v>1256</v>
      </c>
      <c r="C325" s="4" t="s">
        <v>1257</v>
      </c>
      <c r="D325" s="7" t="s">
        <v>19</v>
      </c>
      <c r="E325" s="7" t="s">
        <v>68</v>
      </c>
      <c r="F325" s="7" t="s">
        <v>438</v>
      </c>
      <c r="G325" s="7" t="e">
        <f t="shared" ca="1" si="13"/>
        <v>#NAME?</v>
      </c>
      <c r="H325" s="46" t="s">
        <v>216</v>
      </c>
      <c r="I325" s="46" t="s">
        <v>266</v>
      </c>
      <c r="J325" s="7" t="str">
        <f t="shared" si="16"/>
        <v>Não</v>
      </c>
      <c r="K325" s="47">
        <v>45086</v>
      </c>
      <c r="L325" s="7"/>
      <c r="M325" s="7" t="s">
        <v>227</v>
      </c>
      <c r="N325" s="48">
        <v>0</v>
      </c>
      <c r="O325" s="7" t="s">
        <v>58</v>
      </c>
      <c r="P325" s="49">
        <v>0</v>
      </c>
      <c r="Q325" s="50"/>
      <c r="R325" s="50" t="s">
        <v>1258</v>
      </c>
      <c r="S325" s="7" t="s">
        <v>199</v>
      </c>
      <c r="T325" s="7" t="s">
        <v>1259</v>
      </c>
      <c r="U325" s="7" t="s">
        <v>68</v>
      </c>
      <c r="V325" s="46" t="e">
        <f t="shared" ca="1" si="14"/>
        <v>#NAME?</v>
      </c>
      <c r="W325" s="7"/>
      <c r="X325" s="7"/>
      <c r="Y325" s="51" t="s">
        <v>201</v>
      </c>
      <c r="Z325" s="52"/>
      <c r="AA325" s="53">
        <v>45086</v>
      </c>
      <c r="AB325" s="54">
        <v>49075100010145</v>
      </c>
      <c r="AC325" s="52"/>
      <c r="AD325" s="52"/>
      <c r="AE325" s="52"/>
      <c r="AF325" s="52"/>
      <c r="AG325" s="52"/>
      <c r="AH325" s="52"/>
      <c r="AI325" s="52"/>
      <c r="AJ325" s="52">
        <v>0</v>
      </c>
      <c r="AK325" s="52">
        <v>25144.17</v>
      </c>
      <c r="AL325" s="52">
        <v>25359.46</v>
      </c>
      <c r="AM325" s="52">
        <v>25603.34</v>
      </c>
      <c r="AN325" s="52">
        <v>25643.06</v>
      </c>
      <c r="AO325" s="52">
        <v>25817.29</v>
      </c>
      <c r="AP325" s="52">
        <v>25753.040000000001</v>
      </c>
      <c r="AQ325" s="52">
        <v>25949.84</v>
      </c>
      <c r="AR325" s="52">
        <v>26197.119999999999</v>
      </c>
      <c r="AS325" s="52">
        <v>26382.92</v>
      </c>
      <c r="AT325" s="52">
        <v>26561.96</v>
      </c>
      <c r="AU325" s="52">
        <v>25673.55</v>
      </c>
      <c r="AV325" s="52">
        <v>25878.66</v>
      </c>
      <c r="AW325" s="52">
        <v>25936.27</v>
      </c>
      <c r="AX325" s="52">
        <v>26178.17</v>
      </c>
      <c r="AY325" s="52">
        <v>24382.5</v>
      </c>
      <c r="AZ325" s="52">
        <v>24575.11</v>
      </c>
      <c r="BA325" s="52">
        <v>24811.35</v>
      </c>
      <c r="BB325" s="52">
        <v>0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62" t="s">
        <v>1260</v>
      </c>
      <c r="C326" s="57" t="s">
        <v>1261</v>
      </c>
      <c r="D326" s="7" t="s">
        <v>19</v>
      </c>
      <c r="E326" s="7" t="s">
        <v>20</v>
      </c>
      <c r="F326" s="9" t="s">
        <v>270</v>
      </c>
      <c r="G326" s="7" t="e">
        <f t="shared" ca="1" si="13"/>
        <v>#NAME?</v>
      </c>
      <c r="H326" s="46" t="s">
        <v>216</v>
      </c>
      <c r="I326" s="46" t="s">
        <v>217</v>
      </c>
      <c r="J326" s="7" t="str">
        <f t="shared" si="16"/>
        <v>Não</v>
      </c>
      <c r="K326" s="47">
        <v>45212</v>
      </c>
      <c r="L326" s="7"/>
      <c r="M326" s="7" t="s">
        <v>227</v>
      </c>
      <c r="N326" s="48">
        <v>0</v>
      </c>
      <c r="O326" s="7" t="s">
        <v>58</v>
      </c>
      <c r="P326" s="49">
        <v>0</v>
      </c>
      <c r="Q326" s="45"/>
      <c r="R326" s="50"/>
      <c r="S326" s="7" t="s">
        <v>199</v>
      </c>
      <c r="T326" s="7" t="s">
        <v>1262</v>
      </c>
      <c r="U326" s="7" t="s">
        <v>273</v>
      </c>
      <c r="V326" s="46" t="e">
        <f t="shared" ca="1" si="14"/>
        <v>#NAME?</v>
      </c>
      <c r="W326" s="7"/>
      <c r="X326" s="7"/>
      <c r="Y326" s="51" t="s">
        <v>201</v>
      </c>
      <c r="Z326" s="52"/>
      <c r="AA326" s="53">
        <v>45212</v>
      </c>
      <c r="AB326" s="54">
        <v>49075100012415</v>
      </c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>
        <v>20580.91</v>
      </c>
      <c r="AP326" s="52">
        <v>20755.490000000002</v>
      </c>
      <c r="AQ326" s="52">
        <v>20889.91</v>
      </c>
      <c r="AR326" s="52">
        <v>0</v>
      </c>
      <c r="AS326" s="52">
        <v>0.09</v>
      </c>
      <c r="AT326" s="52">
        <v>0.09</v>
      </c>
      <c r="AU326" s="52">
        <v>0.09</v>
      </c>
      <c r="AV326" s="52">
        <v>0.09</v>
      </c>
      <c r="AW326" s="52">
        <v>0.09</v>
      </c>
      <c r="AX326" s="52">
        <v>0.09</v>
      </c>
      <c r="AY326" s="52">
        <v>0.09</v>
      </c>
      <c r="AZ326" s="52">
        <v>0.09</v>
      </c>
      <c r="BA326" s="52">
        <v>0.09</v>
      </c>
      <c r="BB326" s="52">
        <v>0.09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62" t="s">
        <v>1263</v>
      </c>
      <c r="C327" s="57" t="s">
        <v>1264</v>
      </c>
      <c r="D327" s="7" t="s">
        <v>19</v>
      </c>
      <c r="E327" s="7" t="s">
        <v>68</v>
      </c>
      <c r="F327" s="9" t="s">
        <v>1082</v>
      </c>
      <c r="G327" s="7" t="e">
        <f t="shared" ca="1" si="13"/>
        <v>#NAME?</v>
      </c>
      <c r="H327" s="46" t="s">
        <v>216</v>
      </c>
      <c r="I327" s="46" t="s">
        <v>266</v>
      </c>
      <c r="J327" s="7" t="str">
        <f t="shared" si="16"/>
        <v>Não</v>
      </c>
      <c r="K327" s="47">
        <v>45454</v>
      </c>
      <c r="L327" s="7"/>
      <c r="M327" s="7" t="s">
        <v>57</v>
      </c>
      <c r="N327" s="48">
        <v>1.2E-2</v>
      </c>
      <c r="O327" s="7" t="s">
        <v>58</v>
      </c>
      <c r="P327" s="49">
        <v>0</v>
      </c>
      <c r="Q327" s="45"/>
      <c r="R327" s="50"/>
      <c r="S327" s="7" t="s">
        <v>199</v>
      </c>
      <c r="T327" s="7" t="s">
        <v>1265</v>
      </c>
      <c r="U327" s="7" t="s">
        <v>73</v>
      </c>
      <c r="V327" s="46" t="e">
        <f t="shared" ca="1" si="14"/>
        <v>#NAME?</v>
      </c>
      <c r="W327" s="7"/>
      <c r="X327" s="7" t="s">
        <v>27</v>
      </c>
      <c r="Y327" s="51" t="s">
        <v>201</v>
      </c>
      <c r="Z327" s="52"/>
      <c r="AA327" s="53">
        <v>45454</v>
      </c>
      <c r="AB327" s="54">
        <v>49075100015120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>
        <v>125681.7</v>
      </c>
      <c r="AX327" s="52">
        <v>153893.79999999999</v>
      </c>
      <c r="AY327" s="52">
        <v>155321.13</v>
      </c>
      <c r="AZ327" s="52">
        <v>156486.46</v>
      </c>
      <c r="BA327" s="52">
        <v>141010.93</v>
      </c>
      <c r="BB327" s="52">
        <v>0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62" t="s">
        <v>1266</v>
      </c>
      <c r="C328" s="57" t="s">
        <v>1267</v>
      </c>
      <c r="D328" s="7" t="s">
        <v>19</v>
      </c>
      <c r="E328" s="7" t="s">
        <v>68</v>
      </c>
      <c r="F328" s="9" t="s">
        <v>255</v>
      </c>
      <c r="G328" s="7" t="e">
        <f t="shared" ca="1" si="13"/>
        <v>#NAME?</v>
      </c>
      <c r="H328" s="46" t="s">
        <v>205</v>
      </c>
      <c r="I328" s="46" t="s">
        <v>58</v>
      </c>
      <c r="J328" s="7" t="str">
        <f t="shared" si="16"/>
        <v>Não</v>
      </c>
      <c r="K328" s="47">
        <v>45582</v>
      </c>
      <c r="L328" s="7"/>
      <c r="M328" s="7" t="s">
        <v>227</v>
      </c>
      <c r="N328" s="48">
        <v>0</v>
      </c>
      <c r="O328" s="7" t="s">
        <v>58</v>
      </c>
      <c r="P328" s="49">
        <v>0</v>
      </c>
      <c r="Q328" s="45"/>
      <c r="R328" s="50"/>
      <c r="S328" s="7" t="s">
        <v>199</v>
      </c>
      <c r="T328" s="7" t="s">
        <v>1268</v>
      </c>
      <c r="U328" s="7" t="s">
        <v>68</v>
      </c>
      <c r="V328" s="46" t="e">
        <f t="shared" ca="1" si="14"/>
        <v>#NAME?</v>
      </c>
      <c r="W328" s="7"/>
      <c r="X328" s="7" t="s">
        <v>106</v>
      </c>
      <c r="Y328" s="51"/>
      <c r="Z328" s="52"/>
      <c r="AA328" s="55"/>
      <c r="AB328" s="54">
        <v>49075100015902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>
        <v>511.87</v>
      </c>
      <c r="BB328" s="52">
        <v>668.41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1269</v>
      </c>
      <c r="C329" s="4" t="s">
        <v>1270</v>
      </c>
      <c r="D329" s="7" t="s">
        <v>19</v>
      </c>
      <c r="E329" s="7" t="s">
        <v>77</v>
      </c>
      <c r="F329" s="7" t="s">
        <v>123</v>
      </c>
      <c r="G329" s="7" t="e">
        <f t="shared" ca="1" si="13"/>
        <v>#NAME?</v>
      </c>
      <c r="H329" s="46" t="s">
        <v>216</v>
      </c>
      <c r="I329" s="46" t="s">
        <v>1271</v>
      </c>
      <c r="J329" s="7" t="str">
        <f t="shared" si="16"/>
        <v>Não</v>
      </c>
      <c r="K329" s="47">
        <v>45086</v>
      </c>
      <c r="L329" s="7"/>
      <c r="M329" s="7" t="s">
        <v>57</v>
      </c>
      <c r="N329" s="48">
        <v>1.2E-2</v>
      </c>
      <c r="O329" s="7" t="s">
        <v>58</v>
      </c>
      <c r="P329" s="49">
        <v>0</v>
      </c>
      <c r="Q329" s="50"/>
      <c r="R329" s="109"/>
      <c r="S329" s="7" t="s">
        <v>199</v>
      </c>
      <c r="T329" s="7" t="s">
        <v>1272</v>
      </c>
      <c r="U329" s="7" t="s">
        <v>77</v>
      </c>
      <c r="V329" s="46" t="e">
        <f t="shared" ca="1" si="14"/>
        <v>#NAME?</v>
      </c>
      <c r="W329" s="7"/>
      <c r="X329" s="7"/>
      <c r="Y329" s="51" t="s">
        <v>201</v>
      </c>
      <c r="Z329" s="52"/>
      <c r="AA329" s="53">
        <v>45086</v>
      </c>
      <c r="AB329" s="54">
        <v>49075100005958</v>
      </c>
      <c r="AC329" s="52"/>
      <c r="AD329" s="52"/>
      <c r="AE329" s="52"/>
      <c r="AF329" s="52"/>
      <c r="AG329" s="52"/>
      <c r="AH329" s="52"/>
      <c r="AI329" s="52"/>
      <c r="AJ329" s="52"/>
      <c r="AK329" s="52">
        <v>130886.44</v>
      </c>
      <c r="AL329" s="52">
        <v>132006.38</v>
      </c>
      <c r="AM329" s="52">
        <v>133338.15</v>
      </c>
      <c r="AN329" s="52">
        <v>119244.02</v>
      </c>
      <c r="AO329" s="52">
        <v>106189.75999999999</v>
      </c>
      <c r="AP329" s="52">
        <v>106947</v>
      </c>
      <c r="AQ329" s="52">
        <v>61874.96</v>
      </c>
      <c r="AR329" s="52">
        <v>62390.42</v>
      </c>
      <c r="AS329" s="52">
        <v>62854.8</v>
      </c>
      <c r="AT329" s="52">
        <v>57945.120000000003</v>
      </c>
      <c r="AU329" s="52">
        <v>58386.23</v>
      </c>
      <c r="AV329" s="52">
        <v>58807.360000000001</v>
      </c>
      <c r="AW329" s="52">
        <v>14752.63</v>
      </c>
      <c r="AX329" s="52">
        <v>14861.67</v>
      </c>
      <c r="AY329" s="52">
        <v>14973.35</v>
      </c>
      <c r="AZ329" s="52">
        <v>15053.03</v>
      </c>
      <c r="BA329" s="52">
        <v>15176.2</v>
      </c>
      <c r="BB329" s="52">
        <v>15280.62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15" t="s">
        <v>1273</v>
      </c>
      <c r="C330" s="63" t="s">
        <v>1274</v>
      </c>
      <c r="D330" s="7" t="s">
        <v>109</v>
      </c>
      <c r="E330" s="7" t="s">
        <v>68</v>
      </c>
      <c r="F330" s="7" t="s">
        <v>194</v>
      </c>
      <c r="G330" s="7" t="e">
        <f t="shared" ca="1" si="13"/>
        <v>#NAME?</v>
      </c>
      <c r="H330" s="46" t="s">
        <v>195</v>
      </c>
      <c r="I330" s="46" t="s">
        <v>58</v>
      </c>
      <c r="J330" s="7" t="str">
        <f t="shared" si="16"/>
        <v>Não</v>
      </c>
      <c r="K330" s="47">
        <v>45173</v>
      </c>
      <c r="L330" s="47">
        <v>45513</v>
      </c>
      <c r="M330" s="7" t="s">
        <v>256</v>
      </c>
      <c r="N330" s="48">
        <v>0.01</v>
      </c>
      <c r="O330" s="7" t="s">
        <v>197</v>
      </c>
      <c r="P330" s="49">
        <v>0.1</v>
      </c>
      <c r="Q330" s="50"/>
      <c r="R330" s="109" t="s">
        <v>780</v>
      </c>
      <c r="S330" s="7" t="s">
        <v>199</v>
      </c>
      <c r="T330" s="7" t="s">
        <v>1275</v>
      </c>
      <c r="U330" s="7" t="s">
        <v>68</v>
      </c>
      <c r="V330" s="46" t="e">
        <f t="shared" ca="1" si="14"/>
        <v>#NAME?</v>
      </c>
      <c r="W330" s="7"/>
      <c r="X330" s="7"/>
      <c r="Y330" s="51" t="s">
        <v>201</v>
      </c>
      <c r="Z330" s="52"/>
      <c r="AA330" s="53">
        <v>45173</v>
      </c>
      <c r="AB330" s="54">
        <v>49075100007950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>
        <v>272748.49</v>
      </c>
      <c r="AN330" s="52">
        <v>406616.99</v>
      </c>
      <c r="AO330" s="52">
        <v>408579.22</v>
      </c>
      <c r="AP330" s="52">
        <v>414068.26</v>
      </c>
      <c r="AQ330" s="52">
        <v>421408.31</v>
      </c>
      <c r="AR330" s="52">
        <v>416908.41</v>
      </c>
      <c r="AS330" s="52">
        <v>421109.72</v>
      </c>
      <c r="AT330" s="52">
        <v>425000.19</v>
      </c>
      <c r="AU330" s="52">
        <v>421252.01</v>
      </c>
      <c r="AV330" s="52">
        <v>419970.6</v>
      </c>
      <c r="AW330" s="52">
        <v>422664.1</v>
      </c>
      <c r="AX330" s="52">
        <v>0</v>
      </c>
      <c r="AY330" s="52">
        <v>0</v>
      </c>
      <c r="AZ330" s="52">
        <v>0</v>
      </c>
      <c r="BA330" s="52">
        <v>0</v>
      </c>
      <c r="BB330" s="52">
        <v>0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15" t="s">
        <v>1276</v>
      </c>
      <c r="C331" s="4" t="s">
        <v>1277</v>
      </c>
      <c r="D331" s="7" t="s">
        <v>109</v>
      </c>
      <c r="E331" s="7" t="s">
        <v>68</v>
      </c>
      <c r="F331" s="7" t="s">
        <v>260</v>
      </c>
      <c r="G331" s="7" t="e">
        <f t="shared" ca="1" si="13"/>
        <v>#NAME?</v>
      </c>
      <c r="H331" s="46" t="s">
        <v>216</v>
      </c>
      <c r="I331" s="46" t="s">
        <v>240</v>
      </c>
      <c r="J331" s="7" t="str">
        <f t="shared" si="16"/>
        <v>Sim</v>
      </c>
      <c r="K331" s="47">
        <v>45279</v>
      </c>
      <c r="L331" s="7"/>
      <c r="M331" s="7" t="s">
        <v>112</v>
      </c>
      <c r="N331" s="48">
        <v>3.0000000000000001E-3</v>
      </c>
      <c r="O331" s="7" t="s">
        <v>58</v>
      </c>
      <c r="P331" s="49">
        <v>0</v>
      </c>
      <c r="Q331" s="59" t="s">
        <v>1176</v>
      </c>
      <c r="R331" s="109"/>
      <c r="S331" s="7" t="s">
        <v>199</v>
      </c>
      <c r="T331" s="7" t="s">
        <v>1278</v>
      </c>
      <c r="U331" s="7" t="s">
        <v>68</v>
      </c>
      <c r="V331" s="46" t="e">
        <f t="shared" ca="1" si="14"/>
        <v>#NAME?</v>
      </c>
      <c r="W331" s="7"/>
      <c r="X331" s="7"/>
      <c r="Y331" s="51" t="s">
        <v>201</v>
      </c>
      <c r="Z331" s="52"/>
      <c r="AA331" s="53">
        <v>45279</v>
      </c>
      <c r="AB331" s="54">
        <v>49075100013349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>
        <v>702013.08</v>
      </c>
      <c r="AR331" s="52">
        <v>863930.09</v>
      </c>
      <c r="AS331" s="52">
        <v>16.18</v>
      </c>
      <c r="AT331" s="52">
        <v>16.18</v>
      </c>
      <c r="AU331" s="52">
        <v>16.18</v>
      </c>
      <c r="AV331" s="52">
        <v>16.18</v>
      </c>
      <c r="AW331" s="52">
        <v>19.2</v>
      </c>
      <c r="AX331" s="52">
        <v>19.2</v>
      </c>
      <c r="AY331" s="52">
        <v>19.2</v>
      </c>
      <c r="AZ331" s="52">
        <v>19.2</v>
      </c>
      <c r="BA331" s="52">
        <v>19.2</v>
      </c>
      <c r="BB331" s="52">
        <v>19.2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3" t="s">
        <v>1279</v>
      </c>
      <c r="C332" s="4" t="s">
        <v>1280</v>
      </c>
      <c r="D332" s="7" t="s">
        <v>19</v>
      </c>
      <c r="E332" s="7" t="s">
        <v>20</v>
      </c>
      <c r="F332" s="7" t="s">
        <v>321</v>
      </c>
      <c r="G332" s="7" t="e">
        <f t="shared" ca="1" si="13"/>
        <v>#NAME?</v>
      </c>
      <c r="H332" s="46" t="s">
        <v>205</v>
      </c>
      <c r="I332" s="46" t="s">
        <v>58</v>
      </c>
      <c r="J332" s="7" t="str">
        <f t="shared" si="16"/>
        <v>Não</v>
      </c>
      <c r="K332" s="47">
        <v>45022</v>
      </c>
      <c r="L332" s="7"/>
      <c r="M332" s="7" t="s">
        <v>256</v>
      </c>
      <c r="N332" s="48">
        <v>1.4999999999999999E-2</v>
      </c>
      <c r="O332" s="7" t="s">
        <v>197</v>
      </c>
      <c r="P332" s="49">
        <v>0.1</v>
      </c>
      <c r="Q332" s="50"/>
      <c r="R332" s="109"/>
      <c r="S332" s="7" t="s">
        <v>199</v>
      </c>
      <c r="T332" s="7" t="s">
        <v>1281</v>
      </c>
      <c r="U332" s="7" t="s">
        <v>273</v>
      </c>
      <c r="V332" s="46" t="e">
        <f t="shared" ca="1" si="14"/>
        <v>#NAME?</v>
      </c>
      <c r="W332" s="7"/>
      <c r="X332" s="7"/>
      <c r="Y332" s="51" t="s">
        <v>201</v>
      </c>
      <c r="Z332" s="52"/>
      <c r="AA332" s="53">
        <v>45022</v>
      </c>
      <c r="AB332" s="54">
        <v>49075100005801</v>
      </c>
      <c r="AC332" s="52"/>
      <c r="AD332" s="52"/>
      <c r="AE332" s="52"/>
      <c r="AF332" s="52"/>
      <c r="AG332" s="52"/>
      <c r="AH332" s="52">
        <v>0</v>
      </c>
      <c r="AI332" s="52">
        <v>178768.84</v>
      </c>
      <c r="AJ332" s="52">
        <v>217959.2</v>
      </c>
      <c r="AK332" s="52">
        <v>227559.12</v>
      </c>
      <c r="AL332" s="52">
        <v>233832.43</v>
      </c>
      <c r="AM332" s="52">
        <v>211821.84</v>
      </c>
      <c r="AN332" s="52">
        <v>212805.65</v>
      </c>
      <c r="AO332" s="52">
        <v>215002.09</v>
      </c>
      <c r="AP332" s="52">
        <v>231266.51</v>
      </c>
      <c r="AQ332" s="52">
        <v>235736.95999999999</v>
      </c>
      <c r="AR332" s="52">
        <v>236622.47</v>
      </c>
      <c r="AS332" s="52">
        <v>241182.41</v>
      </c>
      <c r="AT332" s="52">
        <v>245498.57</v>
      </c>
      <c r="AU332" s="52">
        <v>186316.5</v>
      </c>
      <c r="AV332" s="52">
        <v>187781.6</v>
      </c>
      <c r="AW332" s="52">
        <v>190591.7</v>
      </c>
      <c r="AX332" s="52">
        <v>195283</v>
      </c>
      <c r="AY332" s="52">
        <v>197113.79</v>
      </c>
      <c r="AZ332" s="52">
        <v>197261.56</v>
      </c>
      <c r="BA332" s="52">
        <v>0</v>
      </c>
      <c r="BB332" s="52">
        <v>0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1282</v>
      </c>
      <c r="C333" s="4" t="s">
        <v>1283</v>
      </c>
      <c r="D333" s="7" t="s">
        <v>19</v>
      </c>
      <c r="E333" s="7" t="s">
        <v>77</v>
      </c>
      <c r="F333" s="7" t="s">
        <v>340</v>
      </c>
      <c r="G333" s="7" t="e">
        <f t="shared" ca="1" si="13"/>
        <v>#NAME?</v>
      </c>
      <c r="H333" s="46" t="s">
        <v>205</v>
      </c>
      <c r="I333" s="46" t="s">
        <v>58</v>
      </c>
      <c r="J333" s="7" t="str">
        <f t="shared" si="16"/>
        <v>Não</v>
      </c>
      <c r="K333" s="47">
        <v>45000</v>
      </c>
      <c r="L333" s="7"/>
      <c r="M333" s="7" t="s">
        <v>57</v>
      </c>
      <c r="N333" s="48">
        <v>1.2E-2</v>
      </c>
      <c r="O333" s="7" t="s">
        <v>58</v>
      </c>
      <c r="P333" s="49">
        <v>0</v>
      </c>
      <c r="Q333" s="109"/>
      <c r="R333" s="109"/>
      <c r="S333" s="7" t="s">
        <v>199</v>
      </c>
      <c r="T333" s="7" t="s">
        <v>1284</v>
      </c>
      <c r="U333" s="7" t="s">
        <v>77</v>
      </c>
      <c r="V333" s="46" t="e">
        <f t="shared" ca="1" si="14"/>
        <v>#NAME?</v>
      </c>
      <c r="W333" s="7"/>
      <c r="X333" s="7"/>
      <c r="Y333" s="51" t="s">
        <v>312</v>
      </c>
      <c r="Z333" s="52"/>
      <c r="AA333" s="53">
        <v>45000</v>
      </c>
      <c r="AB333" s="54">
        <v>49075100009686</v>
      </c>
      <c r="AC333" s="52"/>
      <c r="AD333" s="52"/>
      <c r="AE333" s="52"/>
      <c r="AF333" s="52"/>
      <c r="AG333" s="52"/>
      <c r="AH333" s="52">
        <v>174896.65</v>
      </c>
      <c r="AI333" s="52">
        <v>206415.12</v>
      </c>
      <c r="AJ333" s="52">
        <v>704652.48</v>
      </c>
      <c r="AK333" s="52">
        <v>706625.56</v>
      </c>
      <c r="AL333" s="52">
        <v>705083.3</v>
      </c>
      <c r="AM333" s="52">
        <v>716756.26</v>
      </c>
      <c r="AN333" s="52">
        <v>722243.24</v>
      </c>
      <c r="AO333" s="52">
        <v>761808.76</v>
      </c>
      <c r="AP333" s="52">
        <v>793383.7</v>
      </c>
      <c r="AQ333" s="52">
        <v>799717.97</v>
      </c>
      <c r="AR333" s="52">
        <v>806972.53</v>
      </c>
      <c r="AS333" s="52">
        <v>802850.76</v>
      </c>
      <c r="AT333" s="52">
        <v>801302.32</v>
      </c>
      <c r="AU333" s="52">
        <v>808094.5</v>
      </c>
      <c r="AV333" s="52">
        <v>100308.8</v>
      </c>
      <c r="AW333" s="52">
        <v>100820.7</v>
      </c>
      <c r="AX333" s="52">
        <v>101685.4</v>
      </c>
      <c r="AY333" s="52">
        <v>102520.01</v>
      </c>
      <c r="AZ333" s="52">
        <v>103242.54</v>
      </c>
      <c r="BA333" s="52">
        <v>104211.7</v>
      </c>
      <c r="BB333" s="52">
        <v>603484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60" t="s">
        <v>1285</v>
      </c>
      <c r="C334" s="61" t="s">
        <v>1286</v>
      </c>
      <c r="D334" s="7" t="s">
        <v>19</v>
      </c>
      <c r="E334" s="7" t="s">
        <v>68</v>
      </c>
      <c r="F334" s="7" t="s">
        <v>265</v>
      </c>
      <c r="G334" s="7" t="e">
        <f t="shared" ca="1" si="13"/>
        <v>#NAME?</v>
      </c>
      <c r="H334" s="46" t="s">
        <v>205</v>
      </c>
      <c r="I334" s="46" t="s">
        <v>58</v>
      </c>
      <c r="J334" s="7" t="str">
        <f t="shared" si="16"/>
        <v>Não</v>
      </c>
      <c r="K334" s="47">
        <v>45439</v>
      </c>
      <c r="L334" s="7"/>
      <c r="M334" s="7" t="s">
        <v>196</v>
      </c>
      <c r="N334" s="48">
        <v>1.2E-2</v>
      </c>
      <c r="O334" s="7" t="s">
        <v>197</v>
      </c>
      <c r="P334" s="49">
        <v>0.1</v>
      </c>
      <c r="Q334" s="109"/>
      <c r="R334" s="109"/>
      <c r="S334" s="7" t="s">
        <v>199</v>
      </c>
      <c r="T334" s="12" t="s">
        <v>1287</v>
      </c>
      <c r="U334" s="7" t="s">
        <v>68</v>
      </c>
      <c r="V334" s="46" t="e">
        <f t="shared" ca="1" si="14"/>
        <v>#NAME?</v>
      </c>
      <c r="W334" s="7"/>
      <c r="X334" s="7" t="s">
        <v>27</v>
      </c>
      <c r="Y334" s="51" t="s">
        <v>201</v>
      </c>
      <c r="Z334" s="52"/>
      <c r="AA334" s="53">
        <v>45439</v>
      </c>
      <c r="AB334" s="54">
        <v>49075100014523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>
        <v>62779.43</v>
      </c>
      <c r="AW334" s="52">
        <v>66910.080000000002</v>
      </c>
      <c r="AX334" s="52">
        <v>74709.77</v>
      </c>
      <c r="AY334" s="52">
        <v>75292.17</v>
      </c>
      <c r="AZ334" s="52">
        <v>58750.76</v>
      </c>
      <c r="BA334" s="52">
        <v>59224.57</v>
      </c>
      <c r="BB334" s="52">
        <v>59242.6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15" t="s">
        <v>1288</v>
      </c>
      <c r="C335" s="4" t="s">
        <v>1289</v>
      </c>
      <c r="D335" s="7" t="s">
        <v>19</v>
      </c>
      <c r="E335" s="7" t="s">
        <v>68</v>
      </c>
      <c r="F335" s="7" t="s">
        <v>438</v>
      </c>
      <c r="G335" s="7" t="e">
        <f t="shared" ca="1" si="13"/>
        <v>#NAME?</v>
      </c>
      <c r="H335" s="46" t="s">
        <v>205</v>
      </c>
      <c r="I335" s="46" t="s">
        <v>58</v>
      </c>
      <c r="J335" s="7" t="str">
        <f t="shared" si="16"/>
        <v>Não</v>
      </c>
      <c r="K335" s="47">
        <v>45012</v>
      </c>
      <c r="L335" s="7"/>
      <c r="M335" s="7" t="s">
        <v>57</v>
      </c>
      <c r="N335" s="48">
        <v>1.2E-2</v>
      </c>
      <c r="O335" s="7" t="s">
        <v>58</v>
      </c>
      <c r="P335" s="49">
        <v>0</v>
      </c>
      <c r="Q335" s="50"/>
      <c r="R335" s="109"/>
      <c r="S335" s="7" t="s">
        <v>199</v>
      </c>
      <c r="T335" s="7" t="s">
        <v>1290</v>
      </c>
      <c r="U335" s="138" t="s">
        <v>1291</v>
      </c>
      <c r="V335" s="46" t="e">
        <f t="shared" ca="1" si="14"/>
        <v>#NAME?</v>
      </c>
      <c r="W335" s="7"/>
      <c r="X335" s="7"/>
      <c r="Y335" s="51" t="s">
        <v>201</v>
      </c>
      <c r="Z335" s="52"/>
      <c r="AA335" s="53">
        <v>45012</v>
      </c>
      <c r="AB335" s="54">
        <v>49075100008833</v>
      </c>
      <c r="AC335" s="52"/>
      <c r="AD335" s="52"/>
      <c r="AE335" s="52"/>
      <c r="AF335" s="52"/>
      <c r="AG335" s="52"/>
      <c r="AH335" s="52">
        <v>25864.7</v>
      </c>
      <c r="AI335" s="52">
        <v>30146.55</v>
      </c>
      <c r="AJ335" s="52">
        <v>30452.71</v>
      </c>
      <c r="AK335" s="52">
        <v>35206.620000000003</v>
      </c>
      <c r="AL335" s="52">
        <v>35422.57</v>
      </c>
      <c r="AM335" s="52">
        <v>40792.839999999997</v>
      </c>
      <c r="AN335" s="52">
        <v>41124.97</v>
      </c>
      <c r="AO335" s="52">
        <v>41413.94</v>
      </c>
      <c r="AP335" s="52">
        <v>41684.11</v>
      </c>
      <c r="AQ335" s="52">
        <v>41999.88</v>
      </c>
      <c r="AR335" s="52">
        <v>42204.33</v>
      </c>
      <c r="AS335" s="52">
        <v>42543.11</v>
      </c>
      <c r="AT335" s="52">
        <v>42896.63</v>
      </c>
      <c r="AU335" s="52">
        <v>43196.12</v>
      </c>
      <c r="AV335" s="52">
        <v>43521.48</v>
      </c>
      <c r="AW335" s="52">
        <v>43853.62</v>
      </c>
      <c r="AX335" s="52">
        <v>44207.53</v>
      </c>
      <c r="AY335" s="52">
        <v>44545.66</v>
      </c>
      <c r="AZ335" s="52">
        <v>44842.47</v>
      </c>
      <c r="BA335" s="52">
        <v>45069.16</v>
      </c>
      <c r="BB335" s="52">
        <v>45379.03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60" t="s">
        <v>1292</v>
      </c>
      <c r="C336" s="61" t="s">
        <v>1293</v>
      </c>
      <c r="D336" s="7" t="s">
        <v>19</v>
      </c>
      <c r="E336" s="7" t="s">
        <v>77</v>
      </c>
      <c r="F336" s="7" t="s">
        <v>215</v>
      </c>
      <c r="G336" s="7" t="e">
        <f t="shared" ca="1" si="13"/>
        <v>#NAME?</v>
      </c>
      <c r="H336" s="46" t="s">
        <v>205</v>
      </c>
      <c r="I336" s="46" t="s">
        <v>58</v>
      </c>
      <c r="J336" s="7" t="str">
        <f t="shared" si="16"/>
        <v>Não</v>
      </c>
      <c r="K336" s="47">
        <v>45414</v>
      </c>
      <c r="L336" s="7"/>
      <c r="M336" s="7" t="s">
        <v>57</v>
      </c>
      <c r="N336" s="48">
        <v>1.2E-2</v>
      </c>
      <c r="O336" s="7" t="s">
        <v>58</v>
      </c>
      <c r="P336" s="49">
        <v>0</v>
      </c>
      <c r="Q336" s="109"/>
      <c r="R336" s="109"/>
      <c r="S336" s="7" t="s">
        <v>242</v>
      </c>
      <c r="T336" s="12" t="s">
        <v>1294</v>
      </c>
      <c r="U336" s="12" t="s">
        <v>77</v>
      </c>
      <c r="V336" s="46" t="e">
        <f t="shared" ca="1" si="14"/>
        <v>#NAME?</v>
      </c>
      <c r="W336" s="7"/>
      <c r="X336" s="7" t="s">
        <v>27</v>
      </c>
      <c r="Y336" s="51" t="s">
        <v>201</v>
      </c>
      <c r="Z336" s="52"/>
      <c r="AA336" s="53">
        <v>45414</v>
      </c>
      <c r="AB336" s="54">
        <v>49075100014531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>
        <v>0</v>
      </c>
      <c r="AW336" s="52">
        <v>0</v>
      </c>
      <c r="AX336" s="52">
        <v>201741.4</v>
      </c>
      <c r="AY336" s="52">
        <v>203608.77</v>
      </c>
      <c r="AZ336" s="52">
        <v>204952.06</v>
      </c>
      <c r="BA336" s="52">
        <v>206799.82</v>
      </c>
      <c r="BB336" s="52">
        <v>208387.37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59" t="s">
        <v>1295</v>
      </c>
      <c r="C337" s="14" t="s">
        <v>1296</v>
      </c>
      <c r="D337" s="7" t="s">
        <v>109</v>
      </c>
      <c r="E337" s="7" t="s">
        <v>68</v>
      </c>
      <c r="F337" s="7" t="s">
        <v>194</v>
      </c>
      <c r="G337" s="7" t="e">
        <f t="shared" ca="1" si="13"/>
        <v>#NAME?</v>
      </c>
      <c r="H337" s="46" t="s">
        <v>195</v>
      </c>
      <c r="I337" s="46" t="s">
        <v>58</v>
      </c>
      <c r="J337" s="7" t="str">
        <f t="shared" si="16"/>
        <v>Não</v>
      </c>
      <c r="K337" s="47">
        <v>45257</v>
      </c>
      <c r="L337" s="47">
        <v>45530</v>
      </c>
      <c r="M337" s="7" t="s">
        <v>196</v>
      </c>
      <c r="N337" s="48">
        <v>1.2E-2</v>
      </c>
      <c r="O337" s="7" t="s">
        <v>197</v>
      </c>
      <c r="P337" s="49">
        <v>0.1</v>
      </c>
      <c r="Q337" s="109"/>
      <c r="R337" s="109"/>
      <c r="S337" s="7" t="s">
        <v>199</v>
      </c>
      <c r="T337" s="7" t="s">
        <v>1297</v>
      </c>
      <c r="U337" s="139" t="s">
        <v>68</v>
      </c>
      <c r="V337" s="46" t="e">
        <f t="shared" ca="1" si="14"/>
        <v>#NAME?</v>
      </c>
      <c r="W337" s="7"/>
      <c r="X337" s="7"/>
      <c r="Y337" s="51" t="s">
        <v>201</v>
      </c>
      <c r="Z337" s="52"/>
      <c r="AA337" s="53">
        <v>45257</v>
      </c>
      <c r="AB337" s="54">
        <v>49075100012423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>
        <v>697839.31</v>
      </c>
      <c r="AQ337" s="52">
        <v>341582.5</v>
      </c>
      <c r="AR337" s="52">
        <v>341631.92</v>
      </c>
      <c r="AS337" s="52">
        <v>344322.63</v>
      </c>
      <c r="AT337" s="52">
        <v>345713.6</v>
      </c>
      <c r="AU337" s="52">
        <v>240293.79</v>
      </c>
      <c r="AV337" s="52">
        <v>189082.7</v>
      </c>
      <c r="AW337" s="52">
        <v>190381.5</v>
      </c>
      <c r="AX337" s="52">
        <v>139512</v>
      </c>
      <c r="AY337" s="52">
        <v>0</v>
      </c>
      <c r="AZ337" s="52">
        <v>0</v>
      </c>
      <c r="BA337" s="52">
        <v>0</v>
      </c>
      <c r="BB337" s="52">
        <v>0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1298</v>
      </c>
      <c r="C338" s="4" t="s">
        <v>1299</v>
      </c>
      <c r="D338" s="7" t="s">
        <v>19</v>
      </c>
      <c r="E338" s="7" t="s">
        <v>77</v>
      </c>
      <c r="F338" s="7" t="s">
        <v>340</v>
      </c>
      <c r="G338" s="7" t="e">
        <f t="shared" ca="1" si="13"/>
        <v>#NAME?</v>
      </c>
      <c r="H338" s="46" t="s">
        <v>205</v>
      </c>
      <c r="I338" s="46" t="s">
        <v>58</v>
      </c>
      <c r="J338" s="7" t="str">
        <f t="shared" si="16"/>
        <v>Não</v>
      </c>
      <c r="K338" s="47">
        <v>45132</v>
      </c>
      <c r="L338" s="7"/>
      <c r="M338" s="7" t="s">
        <v>57</v>
      </c>
      <c r="N338" s="48">
        <v>1.2E-2</v>
      </c>
      <c r="O338" s="7" t="s">
        <v>58</v>
      </c>
      <c r="P338" s="49">
        <v>0</v>
      </c>
      <c r="Q338" s="109"/>
      <c r="R338" s="109"/>
      <c r="S338" s="7" t="s">
        <v>199</v>
      </c>
      <c r="T338" s="7" t="s">
        <v>1300</v>
      </c>
      <c r="U338" s="7" t="s">
        <v>77</v>
      </c>
      <c r="V338" s="46" t="e">
        <f t="shared" ca="1" si="14"/>
        <v>#NAME?</v>
      </c>
      <c r="W338" s="7"/>
      <c r="X338" s="7"/>
      <c r="Y338" s="51" t="s">
        <v>201</v>
      </c>
      <c r="Z338" s="52"/>
      <c r="AA338" s="53">
        <v>45132</v>
      </c>
      <c r="AB338" s="54">
        <v>49075100008094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320613.61</v>
      </c>
      <c r="AM338" s="52">
        <v>323891.64</v>
      </c>
      <c r="AN338" s="52">
        <v>326428.52</v>
      </c>
      <c r="AO338" s="52">
        <v>329253.36</v>
      </c>
      <c r="AP338" s="52">
        <v>331557.81</v>
      </c>
      <c r="AQ338" s="52">
        <v>323510.06</v>
      </c>
      <c r="AR338" s="52">
        <v>326108.63</v>
      </c>
      <c r="AS338" s="52">
        <v>328312.53999999998</v>
      </c>
      <c r="AT338" s="52">
        <v>330757.68</v>
      </c>
      <c r="AU338" s="52">
        <v>333159.46999999997</v>
      </c>
      <c r="AV338" s="52">
        <v>386215.9</v>
      </c>
      <c r="AW338" s="52">
        <v>429875.5</v>
      </c>
      <c r="AX338" s="52">
        <v>383090.2</v>
      </c>
      <c r="AY338" s="52">
        <v>385895.1</v>
      </c>
      <c r="AZ338" s="52">
        <v>368162.34</v>
      </c>
      <c r="BA338" s="52">
        <v>371610.32</v>
      </c>
      <c r="BB338" s="52">
        <v>374616.71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5" t="s">
        <v>1301</v>
      </c>
      <c r="C339" s="4" t="s">
        <v>1302</v>
      </c>
      <c r="D339" s="7" t="s">
        <v>19</v>
      </c>
      <c r="E339" s="7" t="s">
        <v>20</v>
      </c>
      <c r="F339" s="7" t="s">
        <v>321</v>
      </c>
      <c r="G339" s="7" t="e">
        <f t="shared" ca="1" si="13"/>
        <v>#NAME?</v>
      </c>
      <c r="H339" s="46" t="s">
        <v>216</v>
      </c>
      <c r="I339" s="46" t="s">
        <v>217</v>
      </c>
      <c r="J339" s="7" t="str">
        <f t="shared" si="16"/>
        <v>Não</v>
      </c>
      <c r="K339" s="47">
        <v>45103</v>
      </c>
      <c r="L339" s="7"/>
      <c r="M339" s="7" t="s">
        <v>256</v>
      </c>
      <c r="N339" s="48">
        <v>1.4999999999999999E-2</v>
      </c>
      <c r="O339" s="7" t="s">
        <v>197</v>
      </c>
      <c r="P339" s="49">
        <v>0.1</v>
      </c>
      <c r="Q339" s="109"/>
      <c r="R339" s="101" t="s">
        <v>1303</v>
      </c>
      <c r="S339" s="7" t="s">
        <v>199</v>
      </c>
      <c r="T339" s="7" t="s">
        <v>1304</v>
      </c>
      <c r="U339" s="7" t="s">
        <v>135</v>
      </c>
      <c r="V339" s="46" t="e">
        <f t="shared" ca="1" si="14"/>
        <v>#NAME?</v>
      </c>
      <c r="W339" s="7"/>
      <c r="X339" s="7"/>
      <c r="Y339" s="51" t="s">
        <v>201</v>
      </c>
      <c r="Z339" s="52"/>
      <c r="AA339" s="53">
        <v>45103</v>
      </c>
      <c r="AB339" s="54">
        <v>49075100004609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0</v>
      </c>
      <c r="AM339" s="52">
        <v>434</v>
      </c>
      <c r="AN339" s="52">
        <v>334</v>
      </c>
      <c r="AO339" s="52">
        <v>0</v>
      </c>
      <c r="AP339" s="52">
        <v>0</v>
      </c>
      <c r="AQ339" s="52">
        <v>0</v>
      </c>
      <c r="AR339" s="52">
        <v>0</v>
      </c>
      <c r="AS339" s="52">
        <v>0</v>
      </c>
      <c r="AT339" s="52">
        <v>0</v>
      </c>
      <c r="AU339" s="52">
        <v>0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530.04999999999995</v>
      </c>
      <c r="BB339" s="52">
        <v>0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3" t="s">
        <v>1305</v>
      </c>
      <c r="C340" s="4" t="s">
        <v>1306</v>
      </c>
      <c r="D340" s="7" t="s">
        <v>19</v>
      </c>
      <c r="E340" s="7" t="s">
        <v>77</v>
      </c>
      <c r="F340" s="7" t="s">
        <v>215</v>
      </c>
      <c r="G340" s="7" t="e">
        <f t="shared" ca="1" si="13"/>
        <v>#NAME?</v>
      </c>
      <c r="H340" s="46" t="s">
        <v>205</v>
      </c>
      <c r="I340" s="46" t="s">
        <v>58</v>
      </c>
      <c r="J340" s="7" t="str">
        <f t="shared" si="16"/>
        <v>Sim</v>
      </c>
      <c r="K340" s="47">
        <v>45013</v>
      </c>
      <c r="L340" s="7"/>
      <c r="M340" s="7" t="s">
        <v>246</v>
      </c>
      <c r="N340" s="48">
        <v>1.2E-2</v>
      </c>
      <c r="O340" s="7" t="s">
        <v>197</v>
      </c>
      <c r="P340" s="49">
        <v>0.1</v>
      </c>
      <c r="Q340" s="135" t="s">
        <v>1307</v>
      </c>
      <c r="R340" s="140" t="s">
        <v>1308</v>
      </c>
      <c r="S340" s="7" t="s">
        <v>199</v>
      </c>
      <c r="T340" s="7" t="s">
        <v>1309</v>
      </c>
      <c r="U340" s="7" t="s">
        <v>77</v>
      </c>
      <c r="V340" s="46" t="e">
        <f t="shared" ca="1" si="14"/>
        <v>#NAME?</v>
      </c>
      <c r="W340" s="7"/>
      <c r="X340" s="7"/>
      <c r="Y340" s="51" t="s">
        <v>201</v>
      </c>
      <c r="Z340" s="52"/>
      <c r="AA340" s="53">
        <v>45013</v>
      </c>
      <c r="AB340" s="54">
        <v>49075100006751</v>
      </c>
      <c r="AC340" s="52"/>
      <c r="AD340" s="52"/>
      <c r="AE340" s="52"/>
      <c r="AF340" s="52"/>
      <c r="AG340" s="52"/>
      <c r="AH340" s="52">
        <v>104138.41</v>
      </c>
      <c r="AI340" s="52">
        <v>1219227.02</v>
      </c>
      <c r="AJ340" s="52">
        <v>1236011.28</v>
      </c>
      <c r="AK340" s="52">
        <v>1248592.6299999999</v>
      </c>
      <c r="AL340" s="52">
        <v>1259014.6599999999</v>
      </c>
      <c r="AM340" s="52">
        <v>1271123.79</v>
      </c>
      <c r="AN340" s="52">
        <v>1281011.8899999999</v>
      </c>
      <c r="AO340" s="52">
        <v>1287933.72</v>
      </c>
      <c r="AP340" s="52">
        <v>1296732.8700000001</v>
      </c>
      <c r="AQ340" s="52">
        <v>1359249.82</v>
      </c>
      <c r="AR340" s="52">
        <v>1369971.36</v>
      </c>
      <c r="AS340" s="52">
        <v>1432652.01</v>
      </c>
      <c r="AT340" s="52">
        <v>1444199.99</v>
      </c>
      <c r="AU340" s="52">
        <v>1646633.99</v>
      </c>
      <c r="AV340" s="52">
        <v>1693514</v>
      </c>
      <c r="AW340" s="52">
        <v>1793006</v>
      </c>
      <c r="AX340" s="52">
        <v>1857679</v>
      </c>
      <c r="AY340" s="52">
        <v>1661555.83</v>
      </c>
      <c r="AZ340" s="52">
        <v>1657160.51</v>
      </c>
      <c r="BA340" s="52">
        <v>1780438.31</v>
      </c>
      <c r="BB340" s="52">
        <v>1812475.83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15" t="s">
        <v>1310</v>
      </c>
      <c r="C341" s="4" t="s">
        <v>1311</v>
      </c>
      <c r="D341" s="7" t="s">
        <v>76</v>
      </c>
      <c r="E341" s="7" t="s">
        <v>77</v>
      </c>
      <c r="F341" s="7" t="s">
        <v>78</v>
      </c>
      <c r="G341" s="7" t="e">
        <f t="shared" ca="1" si="13"/>
        <v>#NAME?</v>
      </c>
      <c r="H341" s="46" t="s">
        <v>205</v>
      </c>
      <c r="I341" s="46" t="s">
        <v>58</v>
      </c>
      <c r="J341" s="7" t="str">
        <f t="shared" si="16"/>
        <v>Não</v>
      </c>
      <c r="K341" s="47">
        <v>45301</v>
      </c>
      <c r="L341" s="7"/>
      <c r="M341" s="7" t="s">
        <v>57</v>
      </c>
      <c r="N341" s="48">
        <v>1.2E-2</v>
      </c>
      <c r="O341" s="7" t="s">
        <v>58</v>
      </c>
      <c r="P341" s="49">
        <v>0</v>
      </c>
      <c r="Q341" s="109"/>
      <c r="R341" s="109"/>
      <c r="S341" s="7" t="s">
        <v>199</v>
      </c>
      <c r="T341" s="7" t="s">
        <v>1312</v>
      </c>
      <c r="U341" s="7" t="s">
        <v>77</v>
      </c>
      <c r="V341" s="46" t="e">
        <f t="shared" ca="1" si="14"/>
        <v>#NAME?</v>
      </c>
      <c r="W341" s="7"/>
      <c r="X341" s="7"/>
      <c r="Y341" s="51" t="s">
        <v>201</v>
      </c>
      <c r="Z341" s="52"/>
      <c r="AA341" s="53">
        <v>45301</v>
      </c>
      <c r="AB341" s="54">
        <v>49075100013152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>
        <v>360048.14</v>
      </c>
      <c r="AS341" s="52">
        <v>362928.01</v>
      </c>
      <c r="AT341" s="52">
        <v>366231.42</v>
      </c>
      <c r="AU341" s="52">
        <v>368738.79</v>
      </c>
      <c r="AV341" s="52">
        <v>369682.5</v>
      </c>
      <c r="AW341" s="52">
        <v>372594.1</v>
      </c>
      <c r="AX341" s="52">
        <v>375367.2</v>
      </c>
      <c r="AY341" s="52">
        <v>376700.36</v>
      </c>
      <c r="AZ341" s="52">
        <v>379198.71999999997</v>
      </c>
      <c r="BA341" s="52">
        <v>382553.13</v>
      </c>
      <c r="BB341" s="52">
        <v>385376.65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70" t="s">
        <v>1313</v>
      </c>
      <c r="C342" s="63" t="s">
        <v>1314</v>
      </c>
      <c r="D342" s="7" t="s">
        <v>19</v>
      </c>
      <c r="E342" s="7" t="s">
        <v>20</v>
      </c>
      <c r="F342" s="7" t="s">
        <v>321</v>
      </c>
      <c r="G342" s="7" t="e">
        <f t="shared" ca="1" si="13"/>
        <v>#NAME?</v>
      </c>
      <c r="H342" s="46" t="s">
        <v>195</v>
      </c>
      <c r="I342" s="46" t="s">
        <v>58</v>
      </c>
      <c r="J342" s="7" t="str">
        <f t="shared" si="16"/>
        <v>Não</v>
      </c>
      <c r="K342" s="47">
        <v>45187</v>
      </c>
      <c r="L342" s="47">
        <v>45440</v>
      </c>
      <c r="M342" s="7" t="s">
        <v>57</v>
      </c>
      <c r="N342" s="48">
        <v>1.2E-2</v>
      </c>
      <c r="O342" s="7" t="s">
        <v>58</v>
      </c>
      <c r="P342" s="49">
        <v>0</v>
      </c>
      <c r="Q342" s="109"/>
      <c r="R342" s="50" t="s">
        <v>1303</v>
      </c>
      <c r="S342" s="7" t="s">
        <v>199</v>
      </c>
      <c r="T342" s="7" t="s">
        <v>1315</v>
      </c>
      <c r="U342" s="7" t="s">
        <v>273</v>
      </c>
      <c r="V342" s="46" t="e">
        <f t="shared" ca="1" si="14"/>
        <v>#NAME?</v>
      </c>
      <c r="W342" s="7"/>
      <c r="X342" s="7"/>
      <c r="Y342" s="51" t="s">
        <v>201</v>
      </c>
      <c r="Z342" s="52"/>
      <c r="AA342" s="53">
        <v>45187</v>
      </c>
      <c r="AB342" s="54">
        <v>49075100011435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>
        <v>3010.17</v>
      </c>
      <c r="AO342" s="52">
        <v>7075.21</v>
      </c>
      <c r="AP342" s="52">
        <v>11157.62</v>
      </c>
      <c r="AQ342" s="52">
        <v>11248.06</v>
      </c>
      <c r="AR342" s="52">
        <v>11345.97</v>
      </c>
      <c r="AS342" s="52">
        <v>11426.78</v>
      </c>
      <c r="AT342" s="52">
        <v>11512.46</v>
      </c>
      <c r="AU342" s="52">
        <v>11604.37</v>
      </c>
      <c r="AV342" s="52">
        <v>0</v>
      </c>
      <c r="AW342" s="52">
        <v>0</v>
      </c>
      <c r="AX342" s="52">
        <v>0</v>
      </c>
      <c r="AY342" s="52">
        <v>0</v>
      </c>
      <c r="AZ342" s="52">
        <v>0</v>
      </c>
      <c r="BA342" s="52">
        <v>0</v>
      </c>
      <c r="BB342" s="52">
        <v>0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60" t="s">
        <v>1316</v>
      </c>
      <c r="C343" s="61" t="s">
        <v>1317</v>
      </c>
      <c r="D343" s="7" t="s">
        <v>210</v>
      </c>
      <c r="E343" s="7" t="s">
        <v>68</v>
      </c>
      <c r="F343" s="7" t="s">
        <v>403</v>
      </c>
      <c r="G343" s="7" t="e">
        <f t="shared" ca="1" si="13"/>
        <v>#NAME?</v>
      </c>
      <c r="H343" s="46" t="s">
        <v>205</v>
      </c>
      <c r="I343" s="46" t="s">
        <v>58</v>
      </c>
      <c r="J343" s="7" t="str">
        <f t="shared" si="16"/>
        <v>Não</v>
      </c>
      <c r="K343" s="47">
        <v>45418</v>
      </c>
      <c r="L343" s="7"/>
      <c r="M343" s="7" t="s">
        <v>57</v>
      </c>
      <c r="N343" s="48">
        <v>1.2E-2</v>
      </c>
      <c r="O343" s="7" t="s">
        <v>58</v>
      </c>
      <c r="P343" s="49">
        <v>0</v>
      </c>
      <c r="Q343" s="109"/>
      <c r="R343" s="50"/>
      <c r="S343" s="7" t="s">
        <v>199</v>
      </c>
      <c r="T343" s="7" t="s">
        <v>1318</v>
      </c>
      <c r="U343" s="7" t="s">
        <v>68</v>
      </c>
      <c r="V343" s="46" t="e">
        <f t="shared" ca="1" si="14"/>
        <v>#NAME?</v>
      </c>
      <c r="W343" s="7"/>
      <c r="X343" s="7" t="s">
        <v>27</v>
      </c>
      <c r="Y343" s="51" t="s">
        <v>201</v>
      </c>
      <c r="Z343" s="52"/>
      <c r="AA343" s="53">
        <v>45418</v>
      </c>
      <c r="AB343" s="54">
        <v>49075100014541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>
        <v>658865.30000000005</v>
      </c>
      <c r="AW343" s="52">
        <v>663758.80000000005</v>
      </c>
      <c r="AX343" s="52">
        <v>669086.1</v>
      </c>
      <c r="AY343" s="52">
        <v>673443.75</v>
      </c>
      <c r="AZ343" s="52">
        <v>676594.62</v>
      </c>
      <c r="BA343" s="52">
        <v>682661.65</v>
      </c>
      <c r="BB343" s="52">
        <v>687723.63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1319</v>
      </c>
      <c r="C344" s="4" t="s">
        <v>1320</v>
      </c>
      <c r="D344" s="7" t="s">
        <v>19</v>
      </c>
      <c r="E344" s="7" t="s">
        <v>68</v>
      </c>
      <c r="F344" s="7" t="s">
        <v>438</v>
      </c>
      <c r="G344" s="7" t="e">
        <f t="shared" ca="1" si="13"/>
        <v>#NAME?</v>
      </c>
      <c r="H344" s="46" t="s">
        <v>216</v>
      </c>
      <c r="I344" s="46" t="s">
        <v>217</v>
      </c>
      <c r="J344" s="7" t="str">
        <f t="shared" si="16"/>
        <v>Não</v>
      </c>
      <c r="K344" s="47">
        <v>44955</v>
      </c>
      <c r="L344" s="7"/>
      <c r="M344" s="7" t="s">
        <v>57</v>
      </c>
      <c r="N344" s="48">
        <v>0.01</v>
      </c>
      <c r="O344" s="7" t="s">
        <v>58</v>
      </c>
      <c r="P344" s="49">
        <v>0</v>
      </c>
      <c r="Q344" s="50"/>
      <c r="R344" s="109"/>
      <c r="S344" s="7" t="s">
        <v>199</v>
      </c>
      <c r="T344" s="7" t="s">
        <v>1321</v>
      </c>
      <c r="U344" s="7" t="s">
        <v>68</v>
      </c>
      <c r="V344" s="46" t="e">
        <f t="shared" ca="1" si="14"/>
        <v>#NAME?</v>
      </c>
      <c r="W344" s="7"/>
      <c r="X344" s="7"/>
      <c r="Y344" s="51" t="s">
        <v>201</v>
      </c>
      <c r="Z344" s="52"/>
      <c r="AA344" s="53">
        <v>44955</v>
      </c>
      <c r="AB344" s="54">
        <v>49075100005788</v>
      </c>
      <c r="AC344" s="52"/>
      <c r="AD344" s="52"/>
      <c r="AE344" s="52"/>
      <c r="AF344" s="52">
        <v>86000.57</v>
      </c>
      <c r="AG344" s="52">
        <v>99999.09</v>
      </c>
      <c r="AH344" s="52">
        <v>101013.83</v>
      </c>
      <c r="AI344" s="52">
        <v>101652.76</v>
      </c>
      <c r="AJ344" s="52">
        <v>102562.49</v>
      </c>
      <c r="AK344" s="52">
        <v>103228.03</v>
      </c>
      <c r="AL344" s="52">
        <v>104020.22</v>
      </c>
      <c r="AM344" s="52">
        <v>104899.6</v>
      </c>
      <c r="AN344" s="52">
        <v>105646.39999999999</v>
      </c>
      <c r="AO344" s="52">
        <v>106495.19</v>
      </c>
      <c r="AP344" s="52">
        <v>107148.96</v>
      </c>
      <c r="AQ344" s="52">
        <v>107896.84</v>
      </c>
      <c r="AR344" s="52">
        <v>106244.51</v>
      </c>
      <c r="AS344" s="52">
        <v>107072.08</v>
      </c>
      <c r="AT344" s="52">
        <v>107989.36</v>
      </c>
      <c r="AU344" s="52">
        <v>108872.81</v>
      </c>
      <c r="AV344" s="52">
        <v>109449.7</v>
      </c>
      <c r="AW344" s="52">
        <v>105689.3</v>
      </c>
      <c r="AX344" s="52">
        <v>0</v>
      </c>
      <c r="AY344" s="52">
        <v>25.08</v>
      </c>
      <c r="AZ344" s="52">
        <v>25.08</v>
      </c>
      <c r="BA344" s="52">
        <v>25.08</v>
      </c>
      <c r="BB344" s="52">
        <v>25.08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141" t="s">
        <v>1322</v>
      </c>
      <c r="C345" s="110" t="s">
        <v>1323</v>
      </c>
      <c r="D345" s="7" t="s">
        <v>19</v>
      </c>
      <c r="E345" s="7" t="s">
        <v>77</v>
      </c>
      <c r="F345" s="7" t="s">
        <v>215</v>
      </c>
      <c r="G345" s="7" t="e">
        <f t="shared" ca="1" si="13"/>
        <v>#NAME?</v>
      </c>
      <c r="H345" s="46" t="s">
        <v>216</v>
      </c>
      <c r="I345" s="46" t="s">
        <v>217</v>
      </c>
      <c r="J345" s="7" t="str">
        <f t="shared" si="16"/>
        <v>Não</v>
      </c>
      <c r="K345" s="47">
        <v>45223</v>
      </c>
      <c r="L345" s="7"/>
      <c r="M345" s="7" t="s">
        <v>57</v>
      </c>
      <c r="N345" s="48">
        <v>1.2E-2</v>
      </c>
      <c r="O345" s="7" t="s">
        <v>58</v>
      </c>
      <c r="P345" s="49">
        <v>0</v>
      </c>
      <c r="Q345" s="123"/>
      <c r="R345" s="109" t="s">
        <v>1324</v>
      </c>
      <c r="S345" s="7" t="s">
        <v>199</v>
      </c>
      <c r="T345" s="7" t="s">
        <v>1325</v>
      </c>
      <c r="U345" s="7" t="s">
        <v>77</v>
      </c>
      <c r="V345" s="46" t="e">
        <f t="shared" ca="1" si="14"/>
        <v>#NAME?</v>
      </c>
      <c r="W345" s="7"/>
      <c r="X345" s="7"/>
      <c r="Y345" s="51" t="s">
        <v>201</v>
      </c>
      <c r="Z345" s="52"/>
      <c r="AA345" s="53">
        <v>45223</v>
      </c>
      <c r="AB345" s="54">
        <v>49075100012431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>
        <v>0</v>
      </c>
      <c r="AP345" s="52">
        <v>0</v>
      </c>
      <c r="AQ345" s="52">
        <v>0</v>
      </c>
      <c r="AR345" s="52">
        <v>0</v>
      </c>
      <c r="AS345" s="52">
        <v>0</v>
      </c>
      <c r="AT345" s="52">
        <v>0</v>
      </c>
      <c r="AU345" s="52">
        <v>0</v>
      </c>
      <c r="AV345" s="52">
        <v>0</v>
      </c>
      <c r="AW345" s="52">
        <v>0</v>
      </c>
      <c r="AX345" s="52">
        <v>0</v>
      </c>
      <c r="AY345" s="52">
        <v>0</v>
      </c>
      <c r="AZ345" s="52">
        <v>0</v>
      </c>
      <c r="BA345" s="52">
        <v>0</v>
      </c>
      <c r="BB345" s="52">
        <v>0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15" t="s">
        <v>1326</v>
      </c>
      <c r="C346" s="4" t="s">
        <v>1327</v>
      </c>
      <c r="D346" s="7" t="s">
        <v>250</v>
      </c>
      <c r="E346" s="7" t="s">
        <v>68</v>
      </c>
      <c r="F346" s="7" t="s">
        <v>251</v>
      </c>
      <c r="G346" s="7" t="e">
        <f t="shared" ca="1" si="13"/>
        <v>#NAME?</v>
      </c>
      <c r="H346" s="46" t="s">
        <v>205</v>
      </c>
      <c r="I346" s="46" t="s">
        <v>58</v>
      </c>
      <c r="J346" s="7" t="str">
        <f t="shared" si="16"/>
        <v>Não</v>
      </c>
      <c r="K346" s="47">
        <v>45544</v>
      </c>
      <c r="L346" s="7"/>
      <c r="M346" s="142" t="s">
        <v>57</v>
      </c>
      <c r="N346" s="143">
        <v>1.2E-2</v>
      </c>
      <c r="O346" s="144" t="s">
        <v>58</v>
      </c>
      <c r="P346" s="145">
        <v>0</v>
      </c>
      <c r="Q346" s="50"/>
      <c r="R346" s="109"/>
      <c r="S346" s="7" t="s">
        <v>199</v>
      </c>
      <c r="T346" s="7" t="s">
        <v>1328</v>
      </c>
      <c r="U346" s="7" t="s">
        <v>68</v>
      </c>
      <c r="V346" s="46" t="e">
        <f t="shared" ca="1" si="14"/>
        <v>#NAME?</v>
      </c>
      <c r="W346" s="7"/>
      <c r="X346" s="7" t="s">
        <v>27</v>
      </c>
      <c r="Y346" s="51"/>
      <c r="Z346" s="52"/>
      <c r="AA346" s="52"/>
      <c r="AB346" s="54">
        <v>49075100015694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>
        <v>30202.57</v>
      </c>
      <c r="BA346" s="52">
        <v>30459.22</v>
      </c>
      <c r="BB346" s="52">
        <v>30559.73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3" t="s">
        <v>1329</v>
      </c>
      <c r="C347" s="4" t="s">
        <v>1330</v>
      </c>
      <c r="D347" s="7" t="s">
        <v>19</v>
      </c>
      <c r="E347" s="7" t="s">
        <v>77</v>
      </c>
      <c r="F347" s="7" t="s">
        <v>99</v>
      </c>
      <c r="G347" s="7" t="e">
        <f t="shared" ca="1" si="13"/>
        <v>#NAME?</v>
      </c>
      <c r="H347" s="46" t="s">
        <v>205</v>
      </c>
      <c r="I347" s="46" t="s">
        <v>58</v>
      </c>
      <c r="J347" s="7" t="str">
        <f t="shared" si="16"/>
        <v>Sim</v>
      </c>
      <c r="K347" s="47">
        <v>45364</v>
      </c>
      <c r="L347" s="7"/>
      <c r="M347" s="7" t="s">
        <v>196</v>
      </c>
      <c r="N347" s="48">
        <v>1.2E-2</v>
      </c>
      <c r="O347" s="7" t="s">
        <v>197</v>
      </c>
      <c r="P347" s="49">
        <v>0.1</v>
      </c>
      <c r="Q347" s="59" t="s">
        <v>1331</v>
      </c>
      <c r="R347" s="109"/>
      <c r="S347" s="7" t="s">
        <v>199</v>
      </c>
      <c r="T347" s="6" t="s">
        <v>1332</v>
      </c>
      <c r="U347" s="7" t="s">
        <v>77</v>
      </c>
      <c r="V347" s="46" t="e">
        <f t="shared" ca="1" si="14"/>
        <v>#NAME?</v>
      </c>
      <c r="W347" s="7"/>
      <c r="X347" s="7"/>
      <c r="Y347" s="51" t="s">
        <v>201</v>
      </c>
      <c r="Z347" s="52"/>
      <c r="AA347" s="53">
        <v>45364</v>
      </c>
      <c r="AB347" s="54">
        <v>49075100013799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0</v>
      </c>
      <c r="AU347" s="52">
        <v>100000</v>
      </c>
      <c r="AV347" s="52">
        <v>101097.5</v>
      </c>
      <c r="AW347" s="52">
        <v>182553.5</v>
      </c>
      <c r="AX347" s="52">
        <v>184345.2</v>
      </c>
      <c r="AY347" s="52">
        <v>216312.19</v>
      </c>
      <c r="AZ347" s="52">
        <v>252768.61</v>
      </c>
      <c r="BA347" s="52">
        <v>255097.8</v>
      </c>
      <c r="BB347" s="52">
        <v>257066.44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3" t="s">
        <v>1333</v>
      </c>
      <c r="C348" s="4" t="s">
        <v>1334</v>
      </c>
      <c r="D348" s="7" t="s">
        <v>76</v>
      </c>
      <c r="E348" s="7" t="s">
        <v>77</v>
      </c>
      <c r="F348" s="7" t="s">
        <v>78</v>
      </c>
      <c r="G348" s="7" t="e">
        <f t="shared" ca="1" si="13"/>
        <v>#NAME?</v>
      </c>
      <c r="H348" s="46" t="s">
        <v>205</v>
      </c>
      <c r="I348" s="46" t="s">
        <v>58</v>
      </c>
      <c r="J348" s="7" t="str">
        <f t="shared" si="16"/>
        <v>Não</v>
      </c>
      <c r="K348" s="47">
        <v>45446</v>
      </c>
      <c r="L348" s="7"/>
      <c r="M348" s="104" t="s">
        <v>57</v>
      </c>
      <c r="N348" s="78">
        <v>1.2E-2</v>
      </c>
      <c r="O348" s="79" t="s">
        <v>58</v>
      </c>
      <c r="P348" s="80">
        <v>0</v>
      </c>
      <c r="Q348" s="59"/>
      <c r="R348" s="109"/>
      <c r="S348" s="7" t="s">
        <v>199</v>
      </c>
      <c r="T348" s="6" t="s">
        <v>1335</v>
      </c>
      <c r="U348" s="7" t="s">
        <v>1336</v>
      </c>
      <c r="V348" s="46" t="e">
        <f t="shared" ca="1" si="14"/>
        <v>#NAME?</v>
      </c>
      <c r="W348" s="7"/>
      <c r="X348" s="7" t="s">
        <v>24</v>
      </c>
      <c r="Y348" s="51" t="s">
        <v>201</v>
      </c>
      <c r="Z348" s="52"/>
      <c r="AA348" s="53">
        <v>45446</v>
      </c>
      <c r="AB348" s="54">
        <v>49075100014981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>
        <v>564152.69999999995</v>
      </c>
      <c r="AX348" s="52">
        <v>565018.9</v>
      </c>
      <c r="AY348" s="52">
        <v>589010.72</v>
      </c>
      <c r="AZ348" s="52">
        <v>620273.87</v>
      </c>
      <c r="BA348" s="52">
        <v>647478.73</v>
      </c>
      <c r="BB348" s="52">
        <v>624961.66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15" t="s">
        <v>1337</v>
      </c>
      <c r="C349" s="4" t="s">
        <v>1338</v>
      </c>
      <c r="D349" s="7" t="s">
        <v>19</v>
      </c>
      <c r="E349" s="7" t="s">
        <v>77</v>
      </c>
      <c r="F349" s="7" t="s">
        <v>123</v>
      </c>
      <c r="G349" s="7" t="e">
        <f t="shared" ca="1" si="13"/>
        <v>#NAME?</v>
      </c>
      <c r="H349" s="46" t="s">
        <v>216</v>
      </c>
      <c r="I349" s="46" t="s">
        <v>279</v>
      </c>
      <c r="J349" s="7" t="str">
        <f t="shared" si="16"/>
        <v>Não</v>
      </c>
      <c r="K349" s="47">
        <v>45309</v>
      </c>
      <c r="L349" s="7"/>
      <c r="M349" s="9" t="s">
        <v>57</v>
      </c>
      <c r="N349" s="10">
        <v>1.2E-2</v>
      </c>
      <c r="O349" s="6" t="s">
        <v>58</v>
      </c>
      <c r="P349" s="11">
        <v>0</v>
      </c>
      <c r="Q349" s="123"/>
      <c r="R349" s="109"/>
      <c r="S349" s="7" t="s">
        <v>242</v>
      </c>
      <c r="T349" s="7" t="s">
        <v>1339</v>
      </c>
      <c r="U349" s="7" t="s">
        <v>77</v>
      </c>
      <c r="V349" s="46" t="e">
        <f t="shared" ca="1" si="14"/>
        <v>#NAME?</v>
      </c>
      <c r="W349" s="7"/>
      <c r="X349" s="7"/>
      <c r="Y349" s="51" t="s">
        <v>201</v>
      </c>
      <c r="Z349" s="52"/>
      <c r="AA349" s="53">
        <v>45309</v>
      </c>
      <c r="AB349" s="54">
        <v>49075100013160</v>
      </c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>
        <v>0</v>
      </c>
      <c r="AS349" s="52">
        <v>0</v>
      </c>
      <c r="AT349" s="52">
        <v>0</v>
      </c>
      <c r="AU349" s="52">
        <v>0</v>
      </c>
      <c r="AV349" s="52">
        <v>0</v>
      </c>
      <c r="AW349" s="52">
        <v>0</v>
      </c>
      <c r="AX349" s="52">
        <v>0</v>
      </c>
      <c r="AY349" s="52">
        <v>0</v>
      </c>
      <c r="AZ349" s="52">
        <v>0</v>
      </c>
      <c r="BA349" s="52">
        <v>0</v>
      </c>
      <c r="BB349" s="52">
        <v>0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15" t="s">
        <v>1340</v>
      </c>
      <c r="C350" s="4" t="s">
        <v>1341</v>
      </c>
      <c r="D350" s="7" t="s">
        <v>19</v>
      </c>
      <c r="E350" s="7" t="s">
        <v>77</v>
      </c>
      <c r="F350" s="7" t="s">
        <v>215</v>
      </c>
      <c r="G350" s="7" t="e">
        <f t="shared" ca="1" si="13"/>
        <v>#NAME?</v>
      </c>
      <c r="H350" s="46" t="s">
        <v>205</v>
      </c>
      <c r="I350" s="46" t="s">
        <v>58</v>
      </c>
      <c r="J350" s="7" t="str">
        <f t="shared" si="16"/>
        <v>Sim</v>
      </c>
      <c r="K350" s="47">
        <v>44944</v>
      </c>
      <c r="L350" s="7"/>
      <c r="M350" s="7" t="s">
        <v>246</v>
      </c>
      <c r="N350" s="48">
        <v>1.2E-2</v>
      </c>
      <c r="O350" s="7" t="s">
        <v>197</v>
      </c>
      <c r="P350" s="49">
        <v>0.1</v>
      </c>
      <c r="Q350" s="123" t="s">
        <v>1342</v>
      </c>
      <c r="R350" s="50" t="s">
        <v>1343</v>
      </c>
      <c r="S350" s="7" t="s">
        <v>199</v>
      </c>
      <c r="T350" s="7" t="s">
        <v>1344</v>
      </c>
      <c r="U350" s="7" t="s">
        <v>77</v>
      </c>
      <c r="V350" s="46" t="e">
        <f t="shared" ca="1" si="14"/>
        <v>#NAME?</v>
      </c>
      <c r="W350" s="7"/>
      <c r="X350" s="7"/>
      <c r="Y350" s="51" t="s">
        <v>312</v>
      </c>
      <c r="Z350" s="52"/>
      <c r="AA350" s="53">
        <v>44944</v>
      </c>
      <c r="AB350" s="54">
        <v>49075100005796</v>
      </c>
      <c r="AC350" s="52"/>
      <c r="AD350" s="52"/>
      <c r="AE350" s="52"/>
      <c r="AF350" s="52">
        <v>5379.4</v>
      </c>
      <c r="AG350" s="52">
        <v>5432.22</v>
      </c>
      <c r="AH350" s="52">
        <v>44329.56</v>
      </c>
      <c r="AI350" s="52">
        <v>87717.56</v>
      </c>
      <c r="AJ350" s="52">
        <v>107326.56</v>
      </c>
      <c r="AK350" s="52">
        <v>108290.97</v>
      </c>
      <c r="AL350" s="52">
        <v>138763.10999999999</v>
      </c>
      <c r="AM350" s="52">
        <v>139892.01</v>
      </c>
      <c r="AN350" s="52">
        <v>142567.1</v>
      </c>
      <c r="AO350" s="52">
        <v>146745.03</v>
      </c>
      <c r="AP350" s="52">
        <v>147811.24</v>
      </c>
      <c r="AQ350" s="52">
        <v>148976.10999999999</v>
      </c>
      <c r="AR350" s="52">
        <v>152388.93</v>
      </c>
      <c r="AS350" s="52">
        <v>156551.96</v>
      </c>
      <c r="AT350" s="52">
        <v>160286.49</v>
      </c>
      <c r="AU350" s="52">
        <v>164453.17000000001</v>
      </c>
      <c r="AV350" s="52">
        <v>166956.4</v>
      </c>
      <c r="AW350" s="52">
        <v>170351.6</v>
      </c>
      <c r="AX350" s="52">
        <v>173931.2</v>
      </c>
      <c r="AY350" s="52">
        <v>176973.94</v>
      </c>
      <c r="AZ350" s="52">
        <v>179022.1</v>
      </c>
      <c r="BA350" s="52">
        <v>181562.86</v>
      </c>
      <c r="BB350" s="52">
        <v>183844.34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15" t="s">
        <v>1345</v>
      </c>
      <c r="C351" s="4" t="s">
        <v>1346</v>
      </c>
      <c r="D351" s="7" t="s">
        <v>19</v>
      </c>
      <c r="E351" s="7" t="s">
        <v>77</v>
      </c>
      <c r="F351" s="7" t="s">
        <v>340</v>
      </c>
      <c r="G351" s="7" t="e">
        <f t="shared" ca="1" si="13"/>
        <v>#NAME?</v>
      </c>
      <c r="H351" s="46" t="s">
        <v>216</v>
      </c>
      <c r="I351" s="46" t="s">
        <v>217</v>
      </c>
      <c r="J351" s="7" t="str">
        <f t="shared" si="16"/>
        <v>Não</v>
      </c>
      <c r="K351" s="47">
        <v>45056</v>
      </c>
      <c r="L351" s="7"/>
      <c r="M351" s="7" t="s">
        <v>57</v>
      </c>
      <c r="N351" s="48">
        <v>1.2E-2</v>
      </c>
      <c r="O351" s="7" t="s">
        <v>58</v>
      </c>
      <c r="P351" s="49">
        <v>0</v>
      </c>
      <c r="Q351" s="109"/>
      <c r="R351" s="109"/>
      <c r="S351" s="7" t="s">
        <v>199</v>
      </c>
      <c r="T351" s="7" t="s">
        <v>1347</v>
      </c>
      <c r="U351" s="7" t="s">
        <v>77</v>
      </c>
      <c r="V351" s="46" t="e">
        <f t="shared" ca="1" si="14"/>
        <v>#NAME?</v>
      </c>
      <c r="W351" s="7"/>
      <c r="X351" s="7"/>
      <c r="Y351" s="51" t="s">
        <v>201</v>
      </c>
      <c r="Z351" s="52"/>
      <c r="AA351" s="53">
        <v>45056</v>
      </c>
      <c r="AB351" s="54">
        <v>49075100012441</v>
      </c>
      <c r="AC351" s="52"/>
      <c r="AD351" s="52"/>
      <c r="AE351" s="52"/>
      <c r="AF351" s="52"/>
      <c r="AG351" s="52"/>
      <c r="AH351" s="52"/>
      <c r="AI351" s="52">
        <v>445004.58</v>
      </c>
      <c r="AJ351" s="52">
        <v>450031.58</v>
      </c>
      <c r="AK351" s="52">
        <v>454481.44</v>
      </c>
      <c r="AL351" s="52">
        <v>458776.15</v>
      </c>
      <c r="AM351" s="52">
        <v>462672.2</v>
      </c>
      <c r="AN351" s="52">
        <v>466634.96</v>
      </c>
      <c r="AO351" s="52">
        <v>470661.51</v>
      </c>
      <c r="AP351" s="52">
        <v>474201.15</v>
      </c>
      <c r="AQ351" s="52">
        <v>477990.33</v>
      </c>
      <c r="AR351" s="52">
        <v>482406.36</v>
      </c>
      <c r="AS351" s="52">
        <v>197.68</v>
      </c>
      <c r="AT351" s="52">
        <v>146.74</v>
      </c>
      <c r="AU351" s="52">
        <v>147.63</v>
      </c>
      <c r="AV351" s="52">
        <v>147.69999999999999</v>
      </c>
      <c r="AW351" s="52">
        <v>148.61000000000001</v>
      </c>
      <c r="AX351" s="52">
        <v>149.55000000000001</v>
      </c>
      <c r="AY351" s="52">
        <v>150.47</v>
      </c>
      <c r="AZ351" s="52">
        <v>151.35</v>
      </c>
      <c r="BA351" s="52">
        <v>152.34</v>
      </c>
      <c r="BB351" s="52">
        <v>152.38999999999999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62" t="s">
        <v>1348</v>
      </c>
      <c r="C352" s="63" t="s">
        <v>1349</v>
      </c>
      <c r="D352" s="7" t="s">
        <v>19</v>
      </c>
      <c r="E352" s="7" t="s">
        <v>77</v>
      </c>
      <c r="F352" s="7" t="s">
        <v>123</v>
      </c>
      <c r="G352" s="7" t="e">
        <f t="shared" ca="1" si="13"/>
        <v>#NAME?</v>
      </c>
      <c r="H352" s="46" t="s">
        <v>205</v>
      </c>
      <c r="I352" s="46" t="s">
        <v>58</v>
      </c>
      <c r="J352" s="7" t="str">
        <f t="shared" si="16"/>
        <v>Não</v>
      </c>
      <c r="K352" s="47">
        <v>45183</v>
      </c>
      <c r="L352" s="7"/>
      <c r="M352" s="7" t="s">
        <v>57</v>
      </c>
      <c r="N352" s="48">
        <v>1.2E-2</v>
      </c>
      <c r="O352" s="7" t="s">
        <v>58</v>
      </c>
      <c r="P352" s="49">
        <v>0</v>
      </c>
      <c r="Q352" s="50"/>
      <c r="R352" s="50" t="s">
        <v>1350</v>
      </c>
      <c r="S352" s="7" t="s">
        <v>199</v>
      </c>
      <c r="T352" s="7" t="s">
        <v>1351</v>
      </c>
      <c r="U352" s="7" t="s">
        <v>68</v>
      </c>
      <c r="V352" s="46" t="e">
        <f t="shared" ca="1" si="14"/>
        <v>#NAME?</v>
      </c>
      <c r="W352" s="7"/>
      <c r="X352" s="7" t="s">
        <v>24</v>
      </c>
      <c r="Y352" s="51" t="s">
        <v>201</v>
      </c>
      <c r="Z352" s="52"/>
      <c r="AA352" s="53">
        <v>45183</v>
      </c>
      <c r="AB352" s="54">
        <v>49075100011443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>
        <v>92871.91</v>
      </c>
      <c r="AO352" s="52">
        <v>128014.39999999999</v>
      </c>
      <c r="AP352" s="52">
        <v>156010.57999999999</v>
      </c>
      <c r="AQ352" s="52">
        <v>188898.43</v>
      </c>
      <c r="AR352" s="52">
        <v>226640.08</v>
      </c>
      <c r="AS352" s="52">
        <v>261942.39</v>
      </c>
      <c r="AT352" s="52">
        <v>264749.49</v>
      </c>
      <c r="AU352" s="52">
        <v>262927.17</v>
      </c>
      <c r="AV352" s="52">
        <v>286396.5</v>
      </c>
      <c r="AW352" s="52">
        <v>288107.59999999998</v>
      </c>
      <c r="AX352" s="52">
        <v>292099.8</v>
      </c>
      <c r="AY352" s="52">
        <v>350411.34</v>
      </c>
      <c r="AZ352" s="52">
        <v>400079.6</v>
      </c>
      <c r="BA352" s="52">
        <v>398969.68</v>
      </c>
      <c r="BB352" s="52">
        <v>402047.36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45" t="s">
        <v>1352</v>
      </c>
      <c r="C353" s="14" t="s">
        <v>1353</v>
      </c>
      <c r="D353" s="7" t="s">
        <v>109</v>
      </c>
      <c r="E353" s="7" t="s">
        <v>68</v>
      </c>
      <c r="F353" s="7" t="s">
        <v>194</v>
      </c>
      <c r="G353" s="7" t="e">
        <f t="shared" ca="1" si="13"/>
        <v>#NAME?</v>
      </c>
      <c r="H353" s="46" t="s">
        <v>216</v>
      </c>
      <c r="I353" s="46" t="s">
        <v>240</v>
      </c>
      <c r="J353" s="7" t="str">
        <f t="shared" si="16"/>
        <v>Não</v>
      </c>
      <c r="K353" s="47">
        <v>45370</v>
      </c>
      <c r="L353" s="7"/>
      <c r="M353" s="7" t="s">
        <v>112</v>
      </c>
      <c r="N353" s="48">
        <v>0</v>
      </c>
      <c r="O353" s="7" t="s">
        <v>58</v>
      </c>
      <c r="P353" s="49">
        <v>0</v>
      </c>
      <c r="Q353" s="109"/>
      <c r="R353" s="109"/>
      <c r="S353" s="7" t="s">
        <v>199</v>
      </c>
      <c r="T353" s="12" t="s">
        <v>1354</v>
      </c>
      <c r="U353" s="7" t="s">
        <v>68</v>
      </c>
      <c r="V353" s="46" t="e">
        <f t="shared" ca="1" si="14"/>
        <v>#NAME?</v>
      </c>
      <c r="W353" s="7"/>
      <c r="X353" s="7"/>
      <c r="Y353" s="51" t="s">
        <v>201</v>
      </c>
      <c r="Z353" s="52"/>
      <c r="AA353" s="53">
        <v>45370</v>
      </c>
      <c r="AB353" s="54">
        <v>49075100013802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0</v>
      </c>
      <c r="AU353" s="52">
        <v>0</v>
      </c>
      <c r="AV353" s="52">
        <v>0</v>
      </c>
      <c r="AW353" s="52">
        <v>1.1000000000000001</v>
      </c>
      <c r="AX353" s="52">
        <v>1.1000000000000001</v>
      </c>
      <c r="AY353" s="52">
        <v>1.1000000000000001</v>
      </c>
      <c r="AZ353" s="52">
        <v>1.1000000000000001</v>
      </c>
      <c r="BA353" s="52">
        <v>1.1000000000000001</v>
      </c>
      <c r="BB353" s="52">
        <v>1.1000000000000001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15" t="s">
        <v>1355</v>
      </c>
      <c r="C354" s="4" t="s">
        <v>1356</v>
      </c>
      <c r="D354" s="7" t="s">
        <v>109</v>
      </c>
      <c r="E354" s="7" t="s">
        <v>68</v>
      </c>
      <c r="F354" s="7" t="s">
        <v>260</v>
      </c>
      <c r="G354" s="7" t="e">
        <f t="shared" ca="1" si="13"/>
        <v>#NAME?</v>
      </c>
      <c r="H354" s="46" t="s">
        <v>216</v>
      </c>
      <c r="I354" s="46" t="s">
        <v>240</v>
      </c>
      <c r="J354" s="7" t="str">
        <f t="shared" si="16"/>
        <v>Sim</v>
      </c>
      <c r="K354" s="47">
        <v>45279</v>
      </c>
      <c r="L354" s="7"/>
      <c r="M354" s="7" t="s">
        <v>112</v>
      </c>
      <c r="N354" s="48">
        <v>3.0000000000000001E-3</v>
      </c>
      <c r="O354" s="7" t="s">
        <v>58</v>
      </c>
      <c r="P354" s="49">
        <v>0</v>
      </c>
      <c r="Q354" s="59" t="s">
        <v>1176</v>
      </c>
      <c r="R354" s="109"/>
      <c r="S354" s="7" t="s">
        <v>199</v>
      </c>
      <c r="T354" s="7" t="s">
        <v>1357</v>
      </c>
      <c r="U354" s="7" t="s">
        <v>114</v>
      </c>
      <c r="V354" s="46" t="e">
        <f t="shared" ca="1" si="14"/>
        <v>#NAME?</v>
      </c>
      <c r="W354" s="7"/>
      <c r="X354" s="7"/>
      <c r="Y354" s="51" t="s">
        <v>201</v>
      </c>
      <c r="Z354" s="52"/>
      <c r="AA354" s="53">
        <v>45279</v>
      </c>
      <c r="AB354" s="54">
        <v>49075100013357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>
        <v>0</v>
      </c>
      <c r="AR354" s="52">
        <v>0</v>
      </c>
      <c r="AS354" s="52">
        <v>223.64</v>
      </c>
      <c r="AT354" s="52">
        <v>225.51</v>
      </c>
      <c r="AU354" s="52">
        <v>227.49</v>
      </c>
      <c r="AV354" s="52">
        <v>228.36</v>
      </c>
      <c r="AW354" s="52">
        <v>230.45</v>
      </c>
      <c r="AX354" s="52">
        <v>220073.4</v>
      </c>
      <c r="AY354" s="52">
        <v>118250</v>
      </c>
      <c r="AZ354" s="52">
        <v>118250</v>
      </c>
      <c r="BA354" s="52">
        <v>678356.22</v>
      </c>
      <c r="BB354" s="52">
        <v>678356.23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59" t="s">
        <v>1358</v>
      </c>
      <c r="C355" s="14" t="s">
        <v>1359</v>
      </c>
      <c r="D355" s="7" t="s">
        <v>19</v>
      </c>
      <c r="E355" s="7" t="s">
        <v>20</v>
      </c>
      <c r="F355" s="7" t="s">
        <v>697</v>
      </c>
      <c r="G355" s="7" t="e">
        <f t="shared" ca="1" si="13"/>
        <v>#NAME?</v>
      </c>
      <c r="H355" s="46" t="s">
        <v>195</v>
      </c>
      <c r="I355" s="46" t="s">
        <v>58</v>
      </c>
      <c r="J355" s="7" t="str">
        <f t="shared" si="16"/>
        <v>Não</v>
      </c>
      <c r="K355" s="47">
        <v>45236</v>
      </c>
      <c r="L355" s="47">
        <v>45393</v>
      </c>
      <c r="M355" s="7" t="s">
        <v>227</v>
      </c>
      <c r="N355" s="48">
        <v>0</v>
      </c>
      <c r="O355" s="7" t="s">
        <v>58</v>
      </c>
      <c r="P355" s="49">
        <v>0</v>
      </c>
      <c r="Q355" s="50"/>
      <c r="R355" s="50" t="s">
        <v>1360</v>
      </c>
      <c r="S355" s="7" t="s">
        <v>199</v>
      </c>
      <c r="T355" s="7" t="s">
        <v>1361</v>
      </c>
      <c r="U355" s="7" t="s">
        <v>273</v>
      </c>
      <c r="V355" s="46" t="e">
        <f t="shared" ca="1" si="14"/>
        <v>#NAME?</v>
      </c>
      <c r="W355" s="7"/>
      <c r="X355" s="7"/>
      <c r="Y355" s="51" t="s">
        <v>201</v>
      </c>
      <c r="Z355" s="52"/>
      <c r="AA355" s="53">
        <v>45236</v>
      </c>
      <c r="AB355" s="54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>
        <v>1074083.05</v>
      </c>
      <c r="AQ355" s="52">
        <v>1082442.27</v>
      </c>
      <c r="AR355" s="52">
        <v>1032148.19</v>
      </c>
      <c r="AS355" s="52">
        <v>908055.54</v>
      </c>
      <c r="AT355" s="52">
        <v>862950.86</v>
      </c>
      <c r="AU355" s="52">
        <v>0</v>
      </c>
      <c r="AV355" s="52">
        <v>0</v>
      </c>
      <c r="AW355" s="52">
        <v>0</v>
      </c>
      <c r="AX355" s="52">
        <v>0</v>
      </c>
      <c r="AY355" s="52">
        <v>0</v>
      </c>
      <c r="AZ355" s="52">
        <v>0</v>
      </c>
      <c r="BA355" s="52">
        <v>0</v>
      </c>
      <c r="BB355" s="52">
        <v>0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59" t="s">
        <v>1362</v>
      </c>
      <c r="C356" s="91" t="s">
        <v>1363</v>
      </c>
      <c r="D356" s="7" t="s">
        <v>109</v>
      </c>
      <c r="E356" s="7" t="s">
        <v>68</v>
      </c>
      <c r="F356" s="7" t="s">
        <v>565</v>
      </c>
      <c r="G356" s="7" t="e">
        <f t="shared" ca="1" si="13"/>
        <v>#NAME?</v>
      </c>
      <c r="H356" s="46" t="s">
        <v>195</v>
      </c>
      <c r="I356" s="46" t="s">
        <v>58</v>
      </c>
      <c r="J356" s="7" t="s">
        <v>234</v>
      </c>
      <c r="K356" s="47">
        <v>45120</v>
      </c>
      <c r="L356" s="47">
        <v>45513</v>
      </c>
      <c r="M356" s="7" t="s">
        <v>347</v>
      </c>
      <c r="N356" s="73">
        <v>0.01</v>
      </c>
      <c r="O356" s="74" t="s">
        <v>197</v>
      </c>
      <c r="P356" s="75">
        <v>0.1</v>
      </c>
      <c r="Q356" s="50"/>
      <c r="R356" s="50" t="s">
        <v>780</v>
      </c>
      <c r="S356" s="7" t="s">
        <v>199</v>
      </c>
      <c r="T356" s="7" t="s">
        <v>1364</v>
      </c>
      <c r="U356" s="7" t="s">
        <v>68</v>
      </c>
      <c r="V356" s="46" t="e">
        <f t="shared" ca="1" si="14"/>
        <v>#NAME?</v>
      </c>
      <c r="W356" s="7"/>
      <c r="X356" s="7"/>
      <c r="Y356" s="51" t="s">
        <v>201</v>
      </c>
      <c r="Z356" s="52"/>
      <c r="AA356" s="53">
        <v>45120</v>
      </c>
      <c r="AB356" s="54">
        <v>49075100009244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>
        <v>2954688.83</v>
      </c>
      <c r="AS356" s="52">
        <v>2988057.52</v>
      </c>
      <c r="AT356" s="52">
        <v>3023601.99</v>
      </c>
      <c r="AU356" s="52">
        <v>3016751.72</v>
      </c>
      <c r="AV356" s="52">
        <v>3331607</v>
      </c>
      <c r="AW356" s="52">
        <v>3363386</v>
      </c>
      <c r="AX356" s="52">
        <v>0</v>
      </c>
      <c r="AY356" s="52">
        <v>0</v>
      </c>
      <c r="AZ356" s="52">
        <v>0</v>
      </c>
      <c r="BA356" s="52">
        <v>0</v>
      </c>
      <c r="BB356" s="52">
        <v>0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60" t="s">
        <v>1365</v>
      </c>
      <c r="C357" s="61" t="s">
        <v>1366</v>
      </c>
      <c r="D357" s="7" t="s">
        <v>19</v>
      </c>
      <c r="E357" s="7" t="s">
        <v>68</v>
      </c>
      <c r="F357" s="7" t="s">
        <v>255</v>
      </c>
      <c r="G357" s="7" t="e">
        <f t="shared" ca="1" si="13"/>
        <v>#NAME?</v>
      </c>
      <c r="H357" s="46" t="s">
        <v>205</v>
      </c>
      <c r="I357" s="46" t="s">
        <v>58</v>
      </c>
      <c r="J357" s="7" t="str">
        <f t="shared" ref="J357:J363" si="17">IF(Q357=0,"Não","Sim")</f>
        <v>Não</v>
      </c>
      <c r="K357" s="47">
        <v>45439</v>
      </c>
      <c r="L357" s="47"/>
      <c r="M357" s="146" t="s">
        <v>57</v>
      </c>
      <c r="N357" s="147">
        <v>1.2E-2</v>
      </c>
      <c r="O357" s="148" t="s">
        <v>58</v>
      </c>
      <c r="P357" s="149">
        <v>0</v>
      </c>
      <c r="Q357" s="50"/>
      <c r="R357" s="50"/>
      <c r="S357" s="7" t="s">
        <v>199</v>
      </c>
      <c r="T357" s="7" t="s">
        <v>1367</v>
      </c>
      <c r="U357" s="7" t="s">
        <v>68</v>
      </c>
      <c r="V357" s="46" t="e">
        <f t="shared" ca="1" si="14"/>
        <v>#NAME?</v>
      </c>
      <c r="W357" s="7"/>
      <c r="X357" s="7" t="s">
        <v>27</v>
      </c>
      <c r="Y357" s="51" t="s">
        <v>201</v>
      </c>
      <c r="Z357" s="52"/>
      <c r="AA357" s="53">
        <v>45439</v>
      </c>
      <c r="AB357" s="54">
        <v>49075100014558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>
        <v>200017.5</v>
      </c>
      <c r="AW357" s="52">
        <v>504224.4</v>
      </c>
      <c r="AX357" s="52">
        <v>508658.2</v>
      </c>
      <c r="AY357" s="52">
        <v>512943.72</v>
      </c>
      <c r="AZ357" s="52">
        <v>516240.44</v>
      </c>
      <c r="BA357" s="52">
        <v>1250065.23</v>
      </c>
      <c r="BB357" s="52">
        <v>1260508.7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15" t="s">
        <v>741</v>
      </c>
      <c r="C358" s="4" t="s">
        <v>1368</v>
      </c>
      <c r="D358" s="7" t="s">
        <v>19</v>
      </c>
      <c r="E358" s="7" t="s">
        <v>73</v>
      </c>
      <c r="F358" s="7" t="s">
        <v>741</v>
      </c>
      <c r="G358" s="7" t="e">
        <f t="shared" ca="1" si="13"/>
        <v>#NAME?</v>
      </c>
      <c r="H358" s="46" t="s">
        <v>216</v>
      </c>
      <c r="I358" s="46" t="s">
        <v>217</v>
      </c>
      <c r="J358" s="7" t="str">
        <f t="shared" si="17"/>
        <v>Não</v>
      </c>
      <c r="K358" s="47">
        <v>45056</v>
      </c>
      <c r="L358" s="47"/>
      <c r="M358" s="7" t="s">
        <v>256</v>
      </c>
      <c r="N358" s="48">
        <v>1.2E-2</v>
      </c>
      <c r="O358" s="7" t="s">
        <v>197</v>
      </c>
      <c r="P358" s="49">
        <v>0.1</v>
      </c>
      <c r="Q358" s="66"/>
      <c r="R358" s="50"/>
      <c r="S358" s="7" t="s">
        <v>199</v>
      </c>
      <c r="T358" s="7" t="s">
        <v>1369</v>
      </c>
      <c r="U358" s="7" t="s">
        <v>73</v>
      </c>
      <c r="V358" s="46" t="e">
        <f t="shared" ca="1" si="14"/>
        <v>#NAME?</v>
      </c>
      <c r="W358" s="7"/>
      <c r="X358" s="7"/>
      <c r="Y358" s="51" t="s">
        <v>201</v>
      </c>
      <c r="Z358" s="52"/>
      <c r="AA358" s="53">
        <v>45056</v>
      </c>
      <c r="AB358" s="54">
        <v>49075100012466</v>
      </c>
      <c r="AC358" s="52"/>
      <c r="AD358" s="52"/>
      <c r="AE358" s="52"/>
      <c r="AF358" s="52">
        <v>0.01</v>
      </c>
      <c r="AG358" s="52">
        <v>0.01</v>
      </c>
      <c r="AH358" s="52">
        <v>0.01</v>
      </c>
      <c r="AI358" s="52">
        <v>0.01</v>
      </c>
      <c r="AJ358" s="52">
        <v>0.01</v>
      </c>
      <c r="AK358" s="52">
        <v>0.01</v>
      </c>
      <c r="AL358" s="52">
        <v>0.01</v>
      </c>
      <c r="AM358" s="52">
        <v>0.01</v>
      </c>
      <c r="AN358" s="52">
        <v>0.01</v>
      </c>
      <c r="AO358" s="52">
        <v>0.01</v>
      </c>
      <c r="AP358" s="52">
        <v>0.01</v>
      </c>
      <c r="AQ358" s="52">
        <v>0.01</v>
      </c>
      <c r="AR358" s="52">
        <v>0.01</v>
      </c>
      <c r="AS358" s="52">
        <v>0.01</v>
      </c>
      <c r="AT358" s="52">
        <v>0.01</v>
      </c>
      <c r="AU358" s="52">
        <v>0.01</v>
      </c>
      <c r="AV358" s="52">
        <v>0.01</v>
      </c>
      <c r="AW358" s="52">
        <v>0.01</v>
      </c>
      <c r="AX358" s="52">
        <v>0.01</v>
      </c>
      <c r="AY358" s="52">
        <v>0.01</v>
      </c>
      <c r="AZ358" s="52">
        <v>0.01</v>
      </c>
      <c r="BA358" s="52">
        <v>0.01</v>
      </c>
      <c r="BB358" s="52">
        <v>0.01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15" t="s">
        <v>1370</v>
      </c>
      <c r="C359" s="67" t="s">
        <v>1371</v>
      </c>
      <c r="D359" s="7" t="s">
        <v>19</v>
      </c>
      <c r="E359" s="7" t="s">
        <v>73</v>
      </c>
      <c r="F359" s="7" t="s">
        <v>741</v>
      </c>
      <c r="G359" s="7" t="e">
        <f t="shared" ca="1" si="13"/>
        <v>#NAME?</v>
      </c>
      <c r="H359" s="46" t="s">
        <v>216</v>
      </c>
      <c r="I359" s="46" t="s">
        <v>217</v>
      </c>
      <c r="J359" s="7" t="str">
        <f t="shared" si="17"/>
        <v>Não</v>
      </c>
      <c r="K359" s="47">
        <v>45162</v>
      </c>
      <c r="L359" s="47"/>
      <c r="M359" s="7" t="s">
        <v>256</v>
      </c>
      <c r="N359" s="48">
        <v>1.2E-2</v>
      </c>
      <c r="O359" s="7" t="s">
        <v>197</v>
      </c>
      <c r="P359" s="49">
        <v>0.1</v>
      </c>
      <c r="Q359" s="66"/>
      <c r="R359" s="50"/>
      <c r="S359" s="7" t="s">
        <v>199</v>
      </c>
      <c r="T359" s="7" t="s">
        <v>1369</v>
      </c>
      <c r="U359" s="7" t="s">
        <v>73</v>
      </c>
      <c r="V359" s="46" t="e">
        <f t="shared" ca="1" si="14"/>
        <v>#NAME?</v>
      </c>
      <c r="W359" s="7"/>
      <c r="X359" s="7"/>
      <c r="Y359" s="51" t="s">
        <v>201</v>
      </c>
      <c r="Z359" s="52"/>
      <c r="AA359" s="53">
        <v>45162</v>
      </c>
      <c r="AB359" s="54">
        <v>49075100011451</v>
      </c>
      <c r="AC359" s="52"/>
      <c r="AD359" s="52"/>
      <c r="AE359" s="52"/>
      <c r="AF359" s="52">
        <v>0</v>
      </c>
      <c r="AG359" s="52">
        <v>0</v>
      </c>
      <c r="AH359" s="52">
        <v>0</v>
      </c>
      <c r="AI359" s="52">
        <v>0</v>
      </c>
      <c r="AJ359" s="52">
        <v>0</v>
      </c>
      <c r="AK359" s="52">
        <v>0</v>
      </c>
      <c r="AL359" s="52">
        <v>0</v>
      </c>
      <c r="AM359" s="52">
        <v>0</v>
      </c>
      <c r="AN359" s="52">
        <v>0</v>
      </c>
      <c r="AO359" s="52">
        <v>0</v>
      </c>
      <c r="AP359" s="52">
        <v>0</v>
      </c>
      <c r="AQ359" s="52">
        <v>0</v>
      </c>
      <c r="AR359" s="52">
        <v>0</v>
      </c>
      <c r="AS359" s="52">
        <v>0</v>
      </c>
      <c r="AT359" s="52">
        <v>0</v>
      </c>
      <c r="AU359" s="52">
        <v>0</v>
      </c>
      <c r="AV359" s="52">
        <v>0</v>
      </c>
      <c r="AW359" s="52">
        <v>0</v>
      </c>
      <c r="AX359" s="52">
        <v>0</v>
      </c>
      <c r="AY359" s="52">
        <v>0</v>
      </c>
      <c r="AZ359" s="52">
        <v>0</v>
      </c>
      <c r="BA359" s="52">
        <v>0</v>
      </c>
      <c r="BB359" s="52">
        <v>0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3" t="s">
        <v>1372</v>
      </c>
      <c r="C360" s="4" t="s">
        <v>1373</v>
      </c>
      <c r="D360" s="7" t="s">
        <v>19</v>
      </c>
      <c r="E360" s="7" t="s">
        <v>20</v>
      </c>
      <c r="F360" s="7" t="s">
        <v>270</v>
      </c>
      <c r="G360" s="7" t="e">
        <f t="shared" ca="1" si="13"/>
        <v>#NAME?</v>
      </c>
      <c r="H360" s="46" t="s">
        <v>205</v>
      </c>
      <c r="I360" s="46" t="s">
        <v>58</v>
      </c>
      <c r="J360" s="7" t="str">
        <f t="shared" si="17"/>
        <v>Não</v>
      </c>
      <c r="K360" s="47">
        <v>45056</v>
      </c>
      <c r="L360" s="47"/>
      <c r="M360" s="7" t="s">
        <v>256</v>
      </c>
      <c r="N360" s="48">
        <v>1.4999999999999999E-2</v>
      </c>
      <c r="O360" s="7" t="s">
        <v>197</v>
      </c>
      <c r="P360" s="49">
        <v>0.1</v>
      </c>
      <c r="Q360" s="45"/>
      <c r="R360" s="50" t="s">
        <v>1374</v>
      </c>
      <c r="S360" s="7" t="s">
        <v>199</v>
      </c>
      <c r="T360" s="7" t="s">
        <v>1375</v>
      </c>
      <c r="U360" s="7" t="s">
        <v>273</v>
      </c>
      <c r="V360" s="46" t="e">
        <f t="shared" ca="1" si="14"/>
        <v>#NAME?</v>
      </c>
      <c r="W360" s="7"/>
      <c r="X360" s="7"/>
      <c r="Y360" s="51" t="s">
        <v>201</v>
      </c>
      <c r="Z360" s="52"/>
      <c r="AA360" s="53">
        <v>45056</v>
      </c>
      <c r="AB360" s="54">
        <v>49075100012474</v>
      </c>
      <c r="AC360" s="52"/>
      <c r="AD360" s="52"/>
      <c r="AE360" s="52"/>
      <c r="AF360" s="52"/>
      <c r="AG360" s="52"/>
      <c r="AH360" s="52">
        <v>0</v>
      </c>
      <c r="AI360" s="52">
        <v>0</v>
      </c>
      <c r="AJ360" s="52">
        <v>0</v>
      </c>
      <c r="AK360" s="52">
        <v>27481.85</v>
      </c>
      <c r="AL360" s="52">
        <v>28721.07</v>
      </c>
      <c r="AM360" s="52">
        <v>27772.17</v>
      </c>
      <c r="AN360" s="52">
        <v>27830.25</v>
      </c>
      <c r="AO360" s="52">
        <v>106670.24</v>
      </c>
      <c r="AP360" s="52">
        <v>109135.89</v>
      </c>
      <c r="AQ360" s="52">
        <v>111233.69</v>
      </c>
      <c r="AR360" s="52">
        <v>109627.24</v>
      </c>
      <c r="AS360" s="52">
        <v>110509.7</v>
      </c>
      <c r="AT360" s="52">
        <v>140287.07</v>
      </c>
      <c r="AU360" s="52">
        <v>139762.28</v>
      </c>
      <c r="AV360" s="52">
        <v>139250.79999999999</v>
      </c>
      <c r="AW360" s="52">
        <v>140130.70000000001</v>
      </c>
      <c r="AX360" s="52">
        <v>142118.6</v>
      </c>
      <c r="AY360" s="52">
        <v>143851.84</v>
      </c>
      <c r="AZ360" s="52">
        <v>143731.01</v>
      </c>
      <c r="BA360" s="52">
        <v>142378.84</v>
      </c>
      <c r="BB360" s="52">
        <v>141318.31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15" t="s">
        <v>1376</v>
      </c>
      <c r="C361" s="4" t="s">
        <v>1377</v>
      </c>
      <c r="D361" s="7" t="s">
        <v>19</v>
      </c>
      <c r="E361" s="7" t="s">
        <v>20</v>
      </c>
      <c r="F361" s="7" t="s">
        <v>270</v>
      </c>
      <c r="G361" s="7" t="e">
        <f t="shared" ca="1" si="13"/>
        <v>#NAME?</v>
      </c>
      <c r="H361" s="46" t="s">
        <v>216</v>
      </c>
      <c r="I361" s="46" t="s">
        <v>217</v>
      </c>
      <c r="J361" s="7" t="str">
        <f t="shared" si="17"/>
        <v>Não</v>
      </c>
      <c r="K361" s="47">
        <v>45000</v>
      </c>
      <c r="L361" s="7"/>
      <c r="M361" s="7" t="s">
        <v>57</v>
      </c>
      <c r="N361" s="48">
        <v>1.2E-2</v>
      </c>
      <c r="O361" s="7" t="s">
        <v>58</v>
      </c>
      <c r="P361" s="49">
        <v>0</v>
      </c>
      <c r="Q361" s="50"/>
      <c r="R361" s="50"/>
      <c r="S361" s="7" t="s">
        <v>199</v>
      </c>
      <c r="T361" s="4" t="s">
        <v>1369</v>
      </c>
      <c r="U361" s="7" t="s">
        <v>273</v>
      </c>
      <c r="V361" s="46" t="e">
        <f t="shared" ca="1" si="14"/>
        <v>#NAME?</v>
      </c>
      <c r="W361" s="7"/>
      <c r="X361" s="7"/>
      <c r="Y361" s="51" t="s">
        <v>201</v>
      </c>
      <c r="Z361" s="52"/>
      <c r="AA361" s="53">
        <v>45000</v>
      </c>
      <c r="AB361" s="54">
        <v>49075100008663</v>
      </c>
      <c r="AC361" s="52"/>
      <c r="AD361" s="52"/>
      <c r="AE361" s="52"/>
      <c r="AF361" s="52"/>
      <c r="AG361" s="52"/>
      <c r="AH361" s="52">
        <v>1204769.98</v>
      </c>
      <c r="AI361" s="52">
        <v>1213660.8700000001</v>
      </c>
      <c r="AJ361" s="52">
        <v>1226801.03</v>
      </c>
      <c r="AK361" s="52">
        <v>984540.31</v>
      </c>
      <c r="AL361" s="52">
        <v>993536.81</v>
      </c>
      <c r="AM361" s="52">
        <v>1004120.36</v>
      </c>
      <c r="AN361" s="52">
        <v>1011117.33</v>
      </c>
      <c r="AO361" s="52">
        <v>1020081.73</v>
      </c>
      <c r="AP361" s="52">
        <v>399196.85</v>
      </c>
      <c r="AQ361" s="52">
        <v>189.08</v>
      </c>
      <c r="AR361" s="52">
        <v>0</v>
      </c>
      <c r="AS361" s="52">
        <v>81.8</v>
      </c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>
        <v>0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15" t="s">
        <v>40</v>
      </c>
      <c r="C362" s="4" t="s">
        <v>41</v>
      </c>
      <c r="D362" s="7" t="s">
        <v>19</v>
      </c>
      <c r="E362" s="7" t="s">
        <v>20</v>
      </c>
      <c r="F362" s="7" t="s">
        <v>270</v>
      </c>
      <c r="G362" s="7" t="e">
        <f t="shared" ca="1" si="13"/>
        <v>#NAME?</v>
      </c>
      <c r="H362" s="46" t="s">
        <v>216</v>
      </c>
      <c r="I362" s="46" t="s">
        <v>432</v>
      </c>
      <c r="J362" s="7" t="str">
        <f t="shared" si="17"/>
        <v>Não</v>
      </c>
      <c r="K362" s="47">
        <v>45065</v>
      </c>
      <c r="L362" s="7"/>
      <c r="M362" s="7" t="s">
        <v>196</v>
      </c>
      <c r="N362" s="48">
        <v>1.2E-2</v>
      </c>
      <c r="O362" s="7" t="s">
        <v>58</v>
      </c>
      <c r="P362" s="49">
        <v>0</v>
      </c>
      <c r="Q362" s="50"/>
      <c r="R362" s="50"/>
      <c r="S362" s="7" t="s">
        <v>199</v>
      </c>
      <c r="T362" s="7" t="s">
        <v>1378</v>
      </c>
      <c r="U362" s="7" t="s">
        <v>273</v>
      </c>
      <c r="V362" s="46" t="e">
        <f t="shared" ca="1" si="14"/>
        <v>#NAME?</v>
      </c>
      <c r="W362" s="7"/>
      <c r="X362" s="7"/>
      <c r="Y362" s="51" t="s">
        <v>201</v>
      </c>
      <c r="Z362" s="52"/>
      <c r="AA362" s="53">
        <v>45065</v>
      </c>
      <c r="AB362" s="54">
        <v>49075100008450</v>
      </c>
      <c r="AC362" s="52"/>
      <c r="AD362" s="52"/>
      <c r="AE362" s="52"/>
      <c r="AF362" s="52"/>
      <c r="AG362" s="52"/>
      <c r="AH362" s="52">
        <v>0</v>
      </c>
      <c r="AI362" s="52">
        <v>0</v>
      </c>
      <c r="AJ362" s="52">
        <v>363226.57</v>
      </c>
      <c r="AK362" s="52">
        <v>366392.92</v>
      </c>
      <c r="AL362" s="52">
        <v>368988.46</v>
      </c>
      <c r="AM362" s="52">
        <v>371859.91</v>
      </c>
      <c r="AN362" s="52">
        <v>373297.73</v>
      </c>
      <c r="AO362" s="52">
        <v>373865</v>
      </c>
      <c r="AP362" s="52">
        <v>380177.08</v>
      </c>
      <c r="AQ362" s="52">
        <v>385489.77</v>
      </c>
      <c r="AR362" s="52">
        <v>384570.08</v>
      </c>
      <c r="AS362" s="52">
        <v>386416.47</v>
      </c>
      <c r="AT362" s="52">
        <v>390387.65</v>
      </c>
      <c r="AU362" s="52">
        <v>389403.06</v>
      </c>
      <c r="AV362" s="52">
        <v>387464.3</v>
      </c>
      <c r="AW362" s="52">
        <v>390000.8</v>
      </c>
      <c r="AX362" s="52">
        <v>394137</v>
      </c>
      <c r="AY362" s="52">
        <v>397539.5</v>
      </c>
      <c r="AZ362" s="52">
        <v>397651.12</v>
      </c>
      <c r="BA362" s="52">
        <v>397660.83</v>
      </c>
      <c r="BB362" s="52">
        <v>397608.78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1379</v>
      </c>
      <c r="C363" s="108" t="s">
        <v>1380</v>
      </c>
      <c r="D363" s="7" t="s">
        <v>19</v>
      </c>
      <c r="E363" s="7" t="s">
        <v>68</v>
      </c>
      <c r="F363" s="7" t="s">
        <v>289</v>
      </c>
      <c r="G363" s="7" t="e">
        <f t="shared" ca="1" si="13"/>
        <v>#NAME?</v>
      </c>
      <c r="H363" s="46" t="s">
        <v>216</v>
      </c>
      <c r="I363" s="46" t="s">
        <v>217</v>
      </c>
      <c r="J363" s="7" t="str">
        <f t="shared" si="17"/>
        <v>Não</v>
      </c>
      <c r="K363" s="47">
        <v>45385</v>
      </c>
      <c r="L363" s="47"/>
      <c r="M363" s="7" t="s">
        <v>57</v>
      </c>
      <c r="N363" s="48">
        <v>0</v>
      </c>
      <c r="O363" s="7" t="s">
        <v>58</v>
      </c>
      <c r="P363" s="49">
        <v>0</v>
      </c>
      <c r="Q363" s="66"/>
      <c r="R363" s="50" t="s">
        <v>1381</v>
      </c>
      <c r="S363" s="7" t="s">
        <v>199</v>
      </c>
      <c r="T363" s="6" t="s">
        <v>1382</v>
      </c>
      <c r="U363" s="7" t="s">
        <v>68</v>
      </c>
      <c r="V363" s="46" t="e">
        <f t="shared" ca="1" si="14"/>
        <v>#NAME?</v>
      </c>
      <c r="W363" s="7"/>
      <c r="X363" s="7"/>
      <c r="Y363" s="51" t="s">
        <v>201</v>
      </c>
      <c r="Z363" s="52"/>
      <c r="AA363" s="53">
        <v>45385</v>
      </c>
      <c r="AB363" s="54">
        <v>49075100014061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>
        <v>53000.04</v>
      </c>
      <c r="AV363" s="52">
        <v>50079.66</v>
      </c>
      <c r="AW363" s="52">
        <v>43484.62</v>
      </c>
      <c r="AX363" s="52">
        <v>38007.71</v>
      </c>
      <c r="AY363" s="52">
        <v>23803.19</v>
      </c>
      <c r="AZ363" s="52">
        <v>23828.44</v>
      </c>
      <c r="BA363" s="52">
        <v>4292</v>
      </c>
      <c r="BB363" s="52">
        <v>4292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60" t="s">
        <v>1383</v>
      </c>
      <c r="C364" s="108" t="s">
        <v>1384</v>
      </c>
      <c r="D364" s="7" t="s">
        <v>19</v>
      </c>
      <c r="E364" s="7" t="s">
        <v>68</v>
      </c>
      <c r="F364" s="7" t="s">
        <v>289</v>
      </c>
      <c r="G364" s="7" t="e">
        <f t="shared" ca="1" si="13"/>
        <v>#NAME?</v>
      </c>
      <c r="H364" s="46" t="s">
        <v>205</v>
      </c>
      <c r="I364" s="46" t="s">
        <v>58</v>
      </c>
      <c r="J364" s="7" t="s">
        <v>234</v>
      </c>
      <c r="K364" s="47">
        <v>45464</v>
      </c>
      <c r="L364" s="47"/>
      <c r="M364" s="7" t="s">
        <v>1238</v>
      </c>
      <c r="N364" s="48">
        <v>1.4999999999999999E-2</v>
      </c>
      <c r="O364" s="7" t="s">
        <v>197</v>
      </c>
      <c r="P364" s="49">
        <v>0.1</v>
      </c>
      <c r="Q364" s="66"/>
      <c r="R364" s="50"/>
      <c r="S364" s="7" t="s">
        <v>199</v>
      </c>
      <c r="T364" s="6" t="s">
        <v>1385</v>
      </c>
      <c r="U364" s="7" t="s">
        <v>68</v>
      </c>
      <c r="V364" s="46" t="e">
        <f t="shared" ca="1" si="14"/>
        <v>#NAME?</v>
      </c>
      <c r="W364" s="7"/>
      <c r="X364" s="7" t="s">
        <v>24</v>
      </c>
      <c r="Y364" s="51" t="s">
        <v>201</v>
      </c>
      <c r="Z364" s="52"/>
      <c r="AA364" s="53">
        <v>45464</v>
      </c>
      <c r="AB364" s="54">
        <v>49075100015211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150"/>
      <c r="AW364" s="88">
        <v>312431.3</v>
      </c>
      <c r="AX364" s="88">
        <v>316886.8</v>
      </c>
      <c r="AY364" s="52">
        <v>453967.58</v>
      </c>
      <c r="AZ364" s="52">
        <v>650446.81999999995</v>
      </c>
      <c r="BA364" s="52">
        <v>654649.12</v>
      </c>
      <c r="BB364" s="52">
        <v>1364132.56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60" t="s">
        <v>1383</v>
      </c>
      <c r="C365" s="108" t="s">
        <v>1386</v>
      </c>
      <c r="D365" s="7" t="s">
        <v>19</v>
      </c>
      <c r="E365" s="7" t="s">
        <v>68</v>
      </c>
      <c r="F365" s="7" t="s">
        <v>289</v>
      </c>
      <c r="G365" s="7" t="e">
        <f t="shared" ca="1" si="13"/>
        <v>#NAME?</v>
      </c>
      <c r="H365" s="46" t="s">
        <v>205</v>
      </c>
      <c r="I365" s="46" t="s">
        <v>58</v>
      </c>
      <c r="J365" s="7" t="s">
        <v>234</v>
      </c>
      <c r="K365" s="47">
        <v>45421</v>
      </c>
      <c r="L365" s="47"/>
      <c r="M365" s="7" t="s">
        <v>678</v>
      </c>
      <c r="N365" s="48">
        <v>0</v>
      </c>
      <c r="O365" s="7" t="s">
        <v>58</v>
      </c>
      <c r="P365" s="49">
        <v>0</v>
      </c>
      <c r="Q365" s="66"/>
      <c r="R365" s="50"/>
      <c r="S365" s="7" t="s">
        <v>199</v>
      </c>
      <c r="T365" s="6" t="s">
        <v>1385</v>
      </c>
      <c r="U365" s="7" t="s">
        <v>68</v>
      </c>
      <c r="V365" s="46" t="e">
        <f t="shared" ca="1" si="14"/>
        <v>#NAME?</v>
      </c>
      <c r="W365" s="7"/>
      <c r="X365" s="7" t="s">
        <v>24</v>
      </c>
      <c r="Y365" s="51" t="s">
        <v>201</v>
      </c>
      <c r="Z365" s="52"/>
      <c r="AA365" s="53">
        <v>45421</v>
      </c>
      <c r="AB365" s="54">
        <v>49075100014663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88">
        <v>428588.3</v>
      </c>
      <c r="AW365" s="88">
        <v>395294.3</v>
      </c>
      <c r="AX365" s="88">
        <v>593524.69999999995</v>
      </c>
      <c r="AY365" s="52">
        <v>459125.74</v>
      </c>
      <c r="AZ365" s="52">
        <v>261940.78</v>
      </c>
      <c r="BA365" s="52">
        <v>557655.4</v>
      </c>
      <c r="BB365" s="52">
        <v>548133.73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60" t="s">
        <v>1383</v>
      </c>
      <c r="C366" s="108" t="s">
        <v>1387</v>
      </c>
      <c r="D366" s="7" t="s">
        <v>19</v>
      </c>
      <c r="E366" s="7" t="s">
        <v>68</v>
      </c>
      <c r="F366" s="7" t="s">
        <v>289</v>
      </c>
      <c r="G366" s="7" t="e">
        <f t="shared" ca="1" si="13"/>
        <v>#NAME?</v>
      </c>
      <c r="H366" s="46" t="s">
        <v>195</v>
      </c>
      <c r="I366" s="46" t="s">
        <v>58</v>
      </c>
      <c r="J366" s="7" t="s">
        <v>234</v>
      </c>
      <c r="K366" s="47">
        <v>45419</v>
      </c>
      <c r="L366" s="47">
        <v>45464</v>
      </c>
      <c r="M366" s="7" t="s">
        <v>1238</v>
      </c>
      <c r="N366" s="48">
        <v>1.4999999999999999E-2</v>
      </c>
      <c r="O366" s="7" t="s">
        <v>197</v>
      </c>
      <c r="P366" s="49">
        <v>0.1</v>
      </c>
      <c r="Q366" s="66"/>
      <c r="R366" s="50"/>
      <c r="S366" s="7" t="s">
        <v>199</v>
      </c>
      <c r="T366" s="6" t="s">
        <v>1385</v>
      </c>
      <c r="U366" s="7" t="s">
        <v>68</v>
      </c>
      <c r="V366" s="46" t="e">
        <f t="shared" ca="1" si="14"/>
        <v>#NAME?</v>
      </c>
      <c r="W366" s="7"/>
      <c r="X366" s="7" t="s">
        <v>24</v>
      </c>
      <c r="Y366" s="51"/>
      <c r="Z366" s="52"/>
      <c r="AA366" s="53">
        <v>45419</v>
      </c>
      <c r="AB366" s="54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88">
        <v>0</v>
      </c>
      <c r="AW366" s="88">
        <v>0</v>
      </c>
      <c r="AX366" s="88">
        <v>0</v>
      </c>
      <c r="AY366" s="52">
        <v>0</v>
      </c>
      <c r="AZ366" s="52">
        <v>0</v>
      </c>
      <c r="BA366" s="52">
        <v>0</v>
      </c>
      <c r="BB366" s="52">
        <v>0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3" t="s">
        <v>42</v>
      </c>
      <c r="C367" s="4" t="s">
        <v>43</v>
      </c>
      <c r="D367" s="7" t="s">
        <v>19</v>
      </c>
      <c r="E367" s="7" t="s">
        <v>20</v>
      </c>
      <c r="F367" s="7" t="s">
        <v>270</v>
      </c>
      <c r="G367" s="7" t="e">
        <f t="shared" ca="1" si="13"/>
        <v>#NAME?</v>
      </c>
      <c r="H367" s="46" t="s">
        <v>216</v>
      </c>
      <c r="I367" s="46" t="s">
        <v>432</v>
      </c>
      <c r="J367" s="7" t="str">
        <f t="shared" ref="J367:J427" si="18">IF(Q367=0,"Não","Sim")</f>
        <v>Não</v>
      </c>
      <c r="K367" s="47">
        <v>45134</v>
      </c>
      <c r="L367" s="47"/>
      <c r="M367" s="7" t="s">
        <v>256</v>
      </c>
      <c r="N367" s="48">
        <v>1.6E-2</v>
      </c>
      <c r="O367" s="7" t="s">
        <v>197</v>
      </c>
      <c r="P367" s="49">
        <v>0.2</v>
      </c>
      <c r="Q367" s="66"/>
      <c r="R367" s="50"/>
      <c r="S367" s="7" t="s">
        <v>199</v>
      </c>
      <c r="T367" s="7" t="s">
        <v>1388</v>
      </c>
      <c r="U367" s="7" t="s">
        <v>273</v>
      </c>
      <c r="V367" s="46" t="e">
        <f t="shared" ca="1" si="14"/>
        <v>#NAME?</v>
      </c>
      <c r="W367" s="7"/>
      <c r="X367" s="7"/>
      <c r="Y367" s="51" t="s">
        <v>201</v>
      </c>
      <c r="Z367" s="52"/>
      <c r="AA367" s="53">
        <v>45134</v>
      </c>
      <c r="AB367" s="54">
        <v>49075100007160</v>
      </c>
      <c r="AC367" s="52"/>
      <c r="AD367" s="52"/>
      <c r="AE367" s="52"/>
      <c r="AF367" s="52"/>
      <c r="AG367" s="52"/>
      <c r="AH367" s="52"/>
      <c r="AI367" s="52">
        <v>0</v>
      </c>
      <c r="AJ367" s="52">
        <v>0</v>
      </c>
      <c r="AK367" s="52">
        <v>0</v>
      </c>
      <c r="AL367" s="52">
        <v>357015.53</v>
      </c>
      <c r="AM367" s="52">
        <v>360860.21</v>
      </c>
      <c r="AN367" s="52">
        <v>362504.3</v>
      </c>
      <c r="AO367" s="52">
        <v>362332.13</v>
      </c>
      <c r="AP367" s="52">
        <v>371141.9</v>
      </c>
      <c r="AQ367" s="52">
        <v>378752.13</v>
      </c>
      <c r="AR367" s="52">
        <v>371962.12</v>
      </c>
      <c r="AS367" s="52">
        <v>372998.45</v>
      </c>
      <c r="AT367" s="52">
        <v>421870.6</v>
      </c>
      <c r="AU367" s="52">
        <v>415883.5</v>
      </c>
      <c r="AV367" s="52">
        <v>423050.6</v>
      </c>
      <c r="AW367" s="52">
        <v>429647.6</v>
      </c>
      <c r="AX367" s="52">
        <v>437316.6</v>
      </c>
      <c r="AY367" s="52">
        <v>447403.1</v>
      </c>
      <c r="AZ367" s="52">
        <v>448124.3</v>
      </c>
      <c r="BA367" s="52">
        <v>445621.03</v>
      </c>
      <c r="BB367" s="52">
        <v>447936.96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42</v>
      </c>
      <c r="C368" s="68" t="s">
        <v>1389</v>
      </c>
      <c r="D368" s="7" t="s">
        <v>19</v>
      </c>
      <c r="E368" s="7" t="s">
        <v>20</v>
      </c>
      <c r="F368" s="7" t="s">
        <v>270</v>
      </c>
      <c r="G368" s="7" t="e">
        <f t="shared" ca="1" si="13"/>
        <v>#NAME?</v>
      </c>
      <c r="H368" s="46" t="s">
        <v>216</v>
      </c>
      <c r="I368" s="46" t="s">
        <v>217</v>
      </c>
      <c r="J368" s="7" t="str">
        <f t="shared" si="18"/>
        <v>Não</v>
      </c>
      <c r="K368" s="47">
        <v>45162</v>
      </c>
      <c r="L368" s="7"/>
      <c r="M368" s="7" t="s">
        <v>316</v>
      </c>
      <c r="N368" s="137">
        <v>8.0000000000000002E-3</v>
      </c>
      <c r="O368" s="7" t="s">
        <v>317</v>
      </c>
      <c r="P368" s="49">
        <v>0.1</v>
      </c>
      <c r="Q368" s="50"/>
      <c r="R368" s="50"/>
      <c r="S368" s="7" t="s">
        <v>199</v>
      </c>
      <c r="T368" s="7" t="s">
        <v>1388</v>
      </c>
      <c r="U368" s="7" t="s">
        <v>273</v>
      </c>
      <c r="V368" s="46" t="e">
        <f t="shared" ca="1" si="14"/>
        <v>#NAME?</v>
      </c>
      <c r="W368" s="7"/>
      <c r="X368" s="7"/>
      <c r="Y368" s="51" t="s">
        <v>527</v>
      </c>
      <c r="Z368" s="52"/>
      <c r="AA368" s="53">
        <v>45162</v>
      </c>
      <c r="AB368" s="54">
        <v>49075100011461</v>
      </c>
      <c r="AC368" s="52"/>
      <c r="AD368" s="52"/>
      <c r="AE368" s="52"/>
      <c r="AF368" s="52"/>
      <c r="AG368" s="52"/>
      <c r="AH368" s="52"/>
      <c r="AI368" s="52"/>
      <c r="AJ368" s="52"/>
      <c r="AK368" s="52">
        <v>0</v>
      </c>
      <c r="AL368" s="52">
        <v>0</v>
      </c>
      <c r="AM368" s="52">
        <v>0</v>
      </c>
      <c r="AN368" s="52">
        <v>0</v>
      </c>
      <c r="AO368" s="52">
        <v>0</v>
      </c>
      <c r="AP368" s="52">
        <v>0</v>
      </c>
      <c r="AQ368" s="52">
        <v>0</v>
      </c>
      <c r="AR368" s="52">
        <v>0</v>
      </c>
      <c r="AS368" s="52">
        <v>0</v>
      </c>
      <c r="AT368" s="52">
        <v>0</v>
      </c>
      <c r="AU368" s="52">
        <v>0</v>
      </c>
      <c r="AV368" s="52">
        <v>0</v>
      </c>
      <c r="AW368" s="52">
        <v>0</v>
      </c>
      <c r="AX368" s="52">
        <v>0</v>
      </c>
      <c r="AY368" s="52">
        <v>0</v>
      </c>
      <c r="AZ368" s="52">
        <v>0</v>
      </c>
      <c r="BA368" s="52">
        <v>0</v>
      </c>
      <c r="BB368" s="52">
        <v>0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15" t="s">
        <v>1390</v>
      </c>
      <c r="C369" s="4" t="s">
        <v>1391</v>
      </c>
      <c r="D369" s="7" t="s">
        <v>19</v>
      </c>
      <c r="E369" s="7" t="s">
        <v>77</v>
      </c>
      <c r="F369" s="7" t="s">
        <v>340</v>
      </c>
      <c r="G369" s="7" t="e">
        <f t="shared" ca="1" si="13"/>
        <v>#NAME?</v>
      </c>
      <c r="H369" s="46" t="s">
        <v>216</v>
      </c>
      <c r="I369" s="46" t="s">
        <v>217</v>
      </c>
      <c r="J369" s="7" t="str">
        <f t="shared" si="18"/>
        <v>Não</v>
      </c>
      <c r="K369" s="47">
        <v>44928</v>
      </c>
      <c r="L369" s="7"/>
      <c r="M369" s="7" t="s">
        <v>57</v>
      </c>
      <c r="N369" s="48">
        <v>0.01</v>
      </c>
      <c r="O369" s="7" t="s">
        <v>58</v>
      </c>
      <c r="P369" s="49">
        <v>0</v>
      </c>
      <c r="Q369" s="50"/>
      <c r="R369" s="50"/>
      <c r="S369" s="7" t="s">
        <v>199</v>
      </c>
      <c r="T369" s="7" t="s">
        <v>1392</v>
      </c>
      <c r="U369" s="7" t="s">
        <v>77</v>
      </c>
      <c r="V369" s="46" t="e">
        <f t="shared" ca="1" si="14"/>
        <v>#NAME?</v>
      </c>
      <c r="W369" s="7"/>
      <c r="X369" s="7"/>
      <c r="Y369" s="51" t="s">
        <v>312</v>
      </c>
      <c r="Z369" s="52"/>
      <c r="AA369" s="53">
        <v>44928</v>
      </c>
      <c r="AB369" s="54">
        <v>49075100003165</v>
      </c>
      <c r="AC369" s="52"/>
      <c r="AD369" s="52"/>
      <c r="AE369" s="52">
        <v>60489.03</v>
      </c>
      <c r="AF369" s="52">
        <v>67871.16</v>
      </c>
      <c r="AG369" s="52">
        <v>68499.789999999994</v>
      </c>
      <c r="AH369" s="52">
        <v>55128.26</v>
      </c>
      <c r="AI369" s="52">
        <v>137580.65</v>
      </c>
      <c r="AJ369" s="52">
        <v>138871.22</v>
      </c>
      <c r="AK369" s="52">
        <v>133995.65</v>
      </c>
      <c r="AL369" s="52">
        <v>84945.2</v>
      </c>
      <c r="AM369" s="52">
        <v>83654.289999999994</v>
      </c>
      <c r="AN369" s="52">
        <v>75545.649999999994</v>
      </c>
      <c r="AO369" s="52">
        <v>50485.35</v>
      </c>
      <c r="AP369" s="52">
        <v>31521.88</v>
      </c>
      <c r="AQ369" s="52">
        <v>20080.36</v>
      </c>
      <c r="AR369" s="52">
        <v>32997.86</v>
      </c>
      <c r="AS369" s="52">
        <v>27116.67</v>
      </c>
      <c r="AT369" s="52">
        <v>10117.07</v>
      </c>
      <c r="AU369" s="52">
        <v>1167.18</v>
      </c>
      <c r="AV369" s="52">
        <v>1504.03</v>
      </c>
      <c r="AW369" s="52">
        <v>0.86</v>
      </c>
      <c r="AX369" s="52">
        <v>0.86</v>
      </c>
      <c r="AY369" s="52">
        <v>0.88</v>
      </c>
      <c r="AZ369" s="52">
        <v>0.88</v>
      </c>
      <c r="BA369" s="52">
        <v>0.88</v>
      </c>
      <c r="BB369" s="52">
        <v>0.88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1393</v>
      </c>
      <c r="C370" s="4" t="s">
        <v>1394</v>
      </c>
      <c r="D370" s="7" t="s">
        <v>90</v>
      </c>
      <c r="E370" s="7" t="s">
        <v>20</v>
      </c>
      <c r="F370" s="7" t="s">
        <v>1229</v>
      </c>
      <c r="G370" s="7" t="e">
        <f t="shared" ca="1" si="13"/>
        <v>#NAME?</v>
      </c>
      <c r="H370" s="46" t="s">
        <v>205</v>
      </c>
      <c r="I370" s="46" t="s">
        <v>58</v>
      </c>
      <c r="J370" s="7" t="str">
        <f t="shared" si="18"/>
        <v>Não</v>
      </c>
      <c r="K370" s="47">
        <v>45615</v>
      </c>
      <c r="L370" s="7"/>
      <c r="M370" s="7" t="s">
        <v>412</v>
      </c>
      <c r="N370" s="48">
        <v>0.02</v>
      </c>
      <c r="O370" s="7" t="s">
        <v>197</v>
      </c>
      <c r="P370" s="49">
        <v>0.2</v>
      </c>
      <c r="Q370" s="50"/>
      <c r="R370" s="50"/>
      <c r="S370" s="7" t="s">
        <v>199</v>
      </c>
      <c r="T370" s="7" t="s">
        <v>1395</v>
      </c>
      <c r="U370" s="7" t="s">
        <v>73</v>
      </c>
      <c r="V370" s="46" t="e">
        <f t="shared" ca="1" si="14"/>
        <v>#NAME?</v>
      </c>
      <c r="W370" s="7"/>
      <c r="X370" s="7" t="s">
        <v>24</v>
      </c>
      <c r="Y370" s="51"/>
      <c r="Z370" s="52"/>
      <c r="AA370" s="53">
        <v>45615</v>
      </c>
      <c r="AB370" s="54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>
        <v>578944.66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3" t="s">
        <v>1396</v>
      </c>
      <c r="C371" s="4" t="s">
        <v>1397</v>
      </c>
      <c r="D371" s="7" t="s">
        <v>19</v>
      </c>
      <c r="E371" s="7" t="s">
        <v>68</v>
      </c>
      <c r="F371" s="7" t="s">
        <v>265</v>
      </c>
      <c r="G371" s="7" t="e">
        <f t="shared" ca="1" si="13"/>
        <v>#NAME?</v>
      </c>
      <c r="H371" s="46" t="s">
        <v>205</v>
      </c>
      <c r="I371" s="46" t="s">
        <v>58</v>
      </c>
      <c r="J371" s="7" t="str">
        <f t="shared" si="18"/>
        <v>Não</v>
      </c>
      <c r="K371" s="47">
        <v>45014</v>
      </c>
      <c r="L371" s="7"/>
      <c r="M371" s="7" t="s">
        <v>57</v>
      </c>
      <c r="N371" s="48">
        <v>0.01</v>
      </c>
      <c r="O371" s="7" t="s">
        <v>58</v>
      </c>
      <c r="P371" s="49">
        <v>0</v>
      </c>
      <c r="Q371" s="50"/>
      <c r="R371" s="50" t="s">
        <v>1398</v>
      </c>
      <c r="S371" s="7" t="s">
        <v>199</v>
      </c>
      <c r="T371" s="7" t="s">
        <v>1399</v>
      </c>
      <c r="U371" s="7" t="s">
        <v>135</v>
      </c>
      <c r="V371" s="46" t="e">
        <f t="shared" ca="1" si="14"/>
        <v>#NAME?</v>
      </c>
      <c r="W371" s="7"/>
      <c r="X371" s="7"/>
      <c r="Y371" s="51" t="s">
        <v>201</v>
      </c>
      <c r="Z371" s="52"/>
      <c r="AA371" s="53">
        <v>45014</v>
      </c>
      <c r="AB371" s="54">
        <v>49075100009287</v>
      </c>
      <c r="AC371" s="52"/>
      <c r="AD371" s="52"/>
      <c r="AE371" s="52"/>
      <c r="AF371" s="52"/>
      <c r="AG371" s="52"/>
      <c r="AH371" s="52">
        <v>266535.09999999998</v>
      </c>
      <c r="AI371" s="52">
        <v>268529.91999999998</v>
      </c>
      <c r="AJ371" s="52">
        <v>280076.21000000002</v>
      </c>
      <c r="AK371" s="52">
        <v>282591.82</v>
      </c>
      <c r="AL371" s="52">
        <v>423787.5</v>
      </c>
      <c r="AM371" s="52">
        <v>320550.36</v>
      </c>
      <c r="AN371" s="52">
        <v>323015.09000000003</v>
      </c>
      <c r="AO371" s="52">
        <v>325639.67999999999</v>
      </c>
      <c r="AP371" s="52">
        <v>328069.17</v>
      </c>
      <c r="AQ371" s="52">
        <v>331670.26</v>
      </c>
      <c r="AR371" s="52">
        <v>336143.26</v>
      </c>
      <c r="AS371" s="52">
        <v>339018.15</v>
      </c>
      <c r="AT371" s="52">
        <v>346764.92</v>
      </c>
      <c r="AU371" s="52">
        <v>352465.83</v>
      </c>
      <c r="AV371" s="52">
        <v>355912.1</v>
      </c>
      <c r="AW371" s="52">
        <v>479981.2</v>
      </c>
      <c r="AX371" s="52">
        <v>487906</v>
      </c>
      <c r="AY371" s="52">
        <v>491591.04</v>
      </c>
      <c r="AZ371" s="52">
        <v>495696.1</v>
      </c>
      <c r="BA371" s="52">
        <v>500041.49</v>
      </c>
      <c r="BB371" s="52">
        <v>512878.34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3" t="s">
        <v>1396</v>
      </c>
      <c r="C372" s="4" t="s">
        <v>1400</v>
      </c>
      <c r="D372" s="7" t="s">
        <v>19</v>
      </c>
      <c r="E372" s="7" t="s">
        <v>68</v>
      </c>
      <c r="F372" s="7" t="s">
        <v>265</v>
      </c>
      <c r="G372" s="7" t="e">
        <f t="shared" ca="1" si="13"/>
        <v>#NAME?</v>
      </c>
      <c r="H372" s="46" t="s">
        <v>216</v>
      </c>
      <c r="I372" s="46" t="s">
        <v>217</v>
      </c>
      <c r="J372" s="7" t="str">
        <f t="shared" si="18"/>
        <v>Não</v>
      </c>
      <c r="K372" s="47">
        <v>45155</v>
      </c>
      <c r="L372" s="7"/>
      <c r="M372" s="7" t="s">
        <v>256</v>
      </c>
      <c r="N372" s="48">
        <v>1.4999999999999999E-2</v>
      </c>
      <c r="O372" s="7" t="s">
        <v>197</v>
      </c>
      <c r="P372" s="49">
        <v>0.1</v>
      </c>
      <c r="Q372" s="50"/>
      <c r="R372" s="50" t="s">
        <v>1398</v>
      </c>
      <c r="S372" s="7" t="s">
        <v>199</v>
      </c>
      <c r="T372" s="7" t="s">
        <v>1399</v>
      </c>
      <c r="U372" s="7" t="s">
        <v>135</v>
      </c>
      <c r="V372" s="46" t="e">
        <f t="shared" ca="1" si="14"/>
        <v>#NAME?</v>
      </c>
      <c r="W372" s="7"/>
      <c r="X372" s="7"/>
      <c r="Y372" s="51" t="s">
        <v>201</v>
      </c>
      <c r="Z372" s="52"/>
      <c r="AA372" s="53">
        <v>45155</v>
      </c>
      <c r="AB372" s="54">
        <v>49075100005451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>
        <v>0</v>
      </c>
      <c r="AM372" s="52">
        <v>105836.32</v>
      </c>
      <c r="AN372" s="52">
        <v>106490.87</v>
      </c>
      <c r="AO372" s="52">
        <v>106310.81</v>
      </c>
      <c r="AP372" s="52">
        <v>108368.87</v>
      </c>
      <c r="AQ372" s="52">
        <v>111434.97</v>
      </c>
      <c r="AR372" s="52">
        <v>109846.93</v>
      </c>
      <c r="AS372" s="52">
        <v>110817.33</v>
      </c>
      <c r="AT372" s="52">
        <v>111940.5</v>
      </c>
      <c r="AU372" s="52">
        <v>111118.47</v>
      </c>
      <c r="AV372" s="52">
        <v>110725.5</v>
      </c>
      <c r="AW372" s="52">
        <v>2532.29</v>
      </c>
      <c r="AX372" s="52">
        <v>248.6</v>
      </c>
      <c r="AY372" s="52">
        <v>249.58</v>
      </c>
      <c r="AZ372" s="52">
        <v>249.57</v>
      </c>
      <c r="BA372" s="52">
        <v>250.23</v>
      </c>
      <c r="BB372" s="52">
        <v>250.86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1401</v>
      </c>
      <c r="C373" s="4" t="s">
        <v>1402</v>
      </c>
      <c r="D373" s="7" t="s">
        <v>19</v>
      </c>
      <c r="E373" s="7" t="s">
        <v>77</v>
      </c>
      <c r="F373" s="7" t="s">
        <v>215</v>
      </c>
      <c r="G373" s="7" t="e">
        <f t="shared" ca="1" si="13"/>
        <v>#NAME?</v>
      </c>
      <c r="H373" s="46" t="s">
        <v>216</v>
      </c>
      <c r="I373" s="46" t="s">
        <v>58</v>
      </c>
      <c r="J373" s="7" t="str">
        <f t="shared" si="18"/>
        <v>Sim</v>
      </c>
      <c r="K373" s="47">
        <v>44945</v>
      </c>
      <c r="L373" s="7"/>
      <c r="M373" s="7" t="s">
        <v>57</v>
      </c>
      <c r="N373" s="48">
        <v>1.2E-2</v>
      </c>
      <c r="O373" s="7" t="s">
        <v>58</v>
      </c>
      <c r="P373" s="49">
        <v>0</v>
      </c>
      <c r="Q373" s="50" t="s">
        <v>1403</v>
      </c>
      <c r="R373" s="50"/>
      <c r="S373" s="7" t="s">
        <v>199</v>
      </c>
      <c r="T373" s="7" t="s">
        <v>1404</v>
      </c>
      <c r="U373" s="7" t="s">
        <v>77</v>
      </c>
      <c r="V373" s="46" t="e">
        <f t="shared" ca="1" si="14"/>
        <v>#NAME?</v>
      </c>
      <c r="W373" s="7"/>
      <c r="X373" s="7"/>
      <c r="Y373" s="51" t="s">
        <v>201</v>
      </c>
      <c r="Z373" s="52"/>
      <c r="AA373" s="53">
        <v>44945</v>
      </c>
      <c r="AB373" s="54">
        <v>49075100005818</v>
      </c>
      <c r="AC373" s="52"/>
      <c r="AD373" s="52"/>
      <c r="AE373" s="52"/>
      <c r="AF373" s="52">
        <v>1922920.39</v>
      </c>
      <c r="AG373" s="52">
        <v>2493271.63</v>
      </c>
      <c r="AH373" s="52">
        <v>2520762.31</v>
      </c>
      <c r="AI373" s="52">
        <v>2538779.4500000002</v>
      </c>
      <c r="AJ373" s="52">
        <v>2566640.21</v>
      </c>
      <c r="AK373" s="52">
        <v>2590353.9</v>
      </c>
      <c r="AL373" s="52">
        <v>2613104.75</v>
      </c>
      <c r="AM373" s="52">
        <v>2636690.92</v>
      </c>
      <c r="AN373" s="52">
        <v>2658373</v>
      </c>
      <c r="AO373" s="52">
        <v>2682028.77</v>
      </c>
      <c r="AP373" s="52">
        <v>2701699.72</v>
      </c>
      <c r="AQ373" s="52">
        <v>2722116.52</v>
      </c>
      <c r="AR373" s="52">
        <v>2714748.31</v>
      </c>
      <c r="AS373" s="52">
        <v>643021.64</v>
      </c>
      <c r="AT373" s="52">
        <v>648589.35</v>
      </c>
      <c r="AU373" s="52">
        <v>585320.18999999994</v>
      </c>
      <c r="AV373" s="52">
        <v>590091.30000000005</v>
      </c>
      <c r="AW373" s="52">
        <v>594830</v>
      </c>
      <c r="AX373" s="52">
        <v>599797.1</v>
      </c>
      <c r="AY373" s="52">
        <v>602394.51</v>
      </c>
      <c r="AZ373" s="52">
        <v>606345.25</v>
      </c>
      <c r="BA373" s="52">
        <v>610827.78</v>
      </c>
      <c r="BB373" s="52">
        <v>612767.75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1405</v>
      </c>
      <c r="C374" s="4" t="s">
        <v>1406</v>
      </c>
      <c r="D374" s="7" t="s">
        <v>19</v>
      </c>
      <c r="E374" s="7" t="s">
        <v>20</v>
      </c>
      <c r="F374" s="7" t="s">
        <v>321</v>
      </c>
      <c r="G374" s="7" t="e">
        <f t="shared" ca="1" si="13"/>
        <v>#NAME?</v>
      </c>
      <c r="H374" s="46" t="s">
        <v>205</v>
      </c>
      <c r="I374" s="46" t="s">
        <v>58</v>
      </c>
      <c r="J374" s="7" t="str">
        <f t="shared" si="18"/>
        <v>Não</v>
      </c>
      <c r="K374" s="47">
        <v>45028</v>
      </c>
      <c r="L374" s="7"/>
      <c r="M374" s="7" t="s">
        <v>83</v>
      </c>
      <c r="N374" s="48">
        <v>1.4999999999999999E-2</v>
      </c>
      <c r="O374" s="7" t="s">
        <v>58</v>
      </c>
      <c r="P374" s="49">
        <v>0</v>
      </c>
      <c r="Q374" s="109"/>
      <c r="R374" s="50" t="s">
        <v>1407</v>
      </c>
      <c r="S374" s="7" t="s">
        <v>199</v>
      </c>
      <c r="T374" s="7" t="s">
        <v>1408</v>
      </c>
      <c r="U374" s="7" t="s">
        <v>68</v>
      </c>
      <c r="V374" s="46" t="e">
        <f t="shared" ca="1" si="14"/>
        <v>#NAME?</v>
      </c>
      <c r="W374" s="7"/>
      <c r="X374" s="7" t="s">
        <v>27</v>
      </c>
      <c r="Y374" s="51" t="s">
        <v>201</v>
      </c>
      <c r="Z374" s="52"/>
      <c r="AA374" s="53">
        <v>45028</v>
      </c>
      <c r="AB374" s="54">
        <v>49075100009910</v>
      </c>
      <c r="AC374" s="52"/>
      <c r="AD374" s="52"/>
      <c r="AE374" s="52"/>
      <c r="AF374" s="52">
        <v>0</v>
      </c>
      <c r="AG374" s="52">
        <v>0</v>
      </c>
      <c r="AH374" s="52">
        <v>0</v>
      </c>
      <c r="AI374" s="52">
        <v>1257106.81</v>
      </c>
      <c r="AJ374" s="52">
        <v>1279464.7</v>
      </c>
      <c r="AK374" s="52">
        <v>1303880.5</v>
      </c>
      <c r="AL374" s="52">
        <v>1319712.68</v>
      </c>
      <c r="AM374" s="52">
        <v>1301655.48</v>
      </c>
      <c r="AN374" s="52">
        <v>1306517.8999999999</v>
      </c>
      <c r="AO374" s="52">
        <v>1294721.43</v>
      </c>
      <c r="AP374" s="52">
        <v>1309541.25</v>
      </c>
      <c r="AQ374" s="52">
        <v>1332806.55</v>
      </c>
      <c r="AR374" s="52">
        <v>935959.23</v>
      </c>
      <c r="AS374" s="52">
        <v>939767.14</v>
      </c>
      <c r="AT374" s="52">
        <v>929335.64</v>
      </c>
      <c r="AU374" s="52">
        <v>915961.54</v>
      </c>
      <c r="AV374" s="52">
        <v>900357</v>
      </c>
      <c r="AW374" s="52">
        <v>878661.4</v>
      </c>
      <c r="AX374" s="52">
        <v>883206.4</v>
      </c>
      <c r="AY374" s="52">
        <v>883857.18</v>
      </c>
      <c r="AZ374" s="52">
        <v>0</v>
      </c>
      <c r="BA374" s="52">
        <v>854080.34</v>
      </c>
      <c r="BB374" s="52">
        <v>841477.71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15" t="s">
        <v>1409</v>
      </c>
      <c r="C375" s="4" t="s">
        <v>1410</v>
      </c>
      <c r="D375" s="7" t="s">
        <v>19</v>
      </c>
      <c r="E375" s="7" t="s">
        <v>68</v>
      </c>
      <c r="F375" s="7" t="s">
        <v>328</v>
      </c>
      <c r="G375" s="7" t="e">
        <f t="shared" ca="1" si="13"/>
        <v>#NAME?</v>
      </c>
      <c r="H375" s="46" t="s">
        <v>205</v>
      </c>
      <c r="I375" s="46" t="s">
        <v>58</v>
      </c>
      <c r="J375" s="7" t="str">
        <f t="shared" si="18"/>
        <v>Não</v>
      </c>
      <c r="K375" s="47">
        <v>45470</v>
      </c>
      <c r="L375" s="7"/>
      <c r="M375" s="7" t="s">
        <v>57</v>
      </c>
      <c r="N375" s="48">
        <v>1.0999999999999999E-2</v>
      </c>
      <c r="O375" s="7" t="s">
        <v>58</v>
      </c>
      <c r="P375" s="49">
        <v>0</v>
      </c>
      <c r="Q375" s="109"/>
      <c r="R375" s="109"/>
      <c r="S375" s="7" t="s">
        <v>199</v>
      </c>
      <c r="T375" s="7" t="s">
        <v>1411</v>
      </c>
      <c r="U375" s="7" t="s">
        <v>68</v>
      </c>
      <c r="V375" s="46" t="e">
        <f t="shared" ca="1" si="14"/>
        <v>#NAME?</v>
      </c>
      <c r="W375" s="7"/>
      <c r="X375" s="7" t="s">
        <v>27</v>
      </c>
      <c r="Y375" s="51" t="s">
        <v>201</v>
      </c>
      <c r="Z375" s="52"/>
      <c r="AA375" s="53">
        <v>45470</v>
      </c>
      <c r="AB375" s="54">
        <v>49075100015236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>
        <v>300000</v>
      </c>
      <c r="AX375" s="52">
        <v>302866.7</v>
      </c>
      <c r="AY375" s="52">
        <v>305588.93</v>
      </c>
      <c r="AZ375" s="52">
        <v>307567</v>
      </c>
      <c r="BA375" s="52">
        <v>310419.03999999998</v>
      </c>
      <c r="BB375" s="52">
        <v>262014.58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15" t="s">
        <v>1409</v>
      </c>
      <c r="C376" s="4" t="s">
        <v>1412</v>
      </c>
      <c r="D376" s="7" t="s">
        <v>19</v>
      </c>
      <c r="E376" s="7" t="s">
        <v>68</v>
      </c>
      <c r="F376" s="7" t="s">
        <v>328</v>
      </c>
      <c r="G376" s="7" t="e">
        <f t="shared" ca="1" si="13"/>
        <v>#NAME?</v>
      </c>
      <c r="H376" s="46" t="s">
        <v>216</v>
      </c>
      <c r="I376" s="46" t="s">
        <v>217</v>
      </c>
      <c r="J376" s="7" t="str">
        <f t="shared" si="18"/>
        <v>Não</v>
      </c>
      <c r="K376" s="47">
        <v>45470</v>
      </c>
      <c r="L376" s="7"/>
      <c r="M376" s="7" t="s">
        <v>71</v>
      </c>
      <c r="N376" s="48">
        <v>1.7999999999999999E-2</v>
      </c>
      <c r="O376" s="7" t="s">
        <v>236</v>
      </c>
      <c r="P376" s="49">
        <v>0.2</v>
      </c>
      <c r="Q376" s="50"/>
      <c r="R376" s="109"/>
      <c r="S376" s="7" t="s">
        <v>199</v>
      </c>
      <c r="T376" s="7" t="s">
        <v>1411</v>
      </c>
      <c r="U376" s="7" t="s">
        <v>68</v>
      </c>
      <c r="V376" s="46" t="e">
        <f t="shared" ca="1" si="14"/>
        <v>#NAME?</v>
      </c>
      <c r="W376" s="7"/>
      <c r="X376" s="7" t="s">
        <v>27</v>
      </c>
      <c r="Y376" s="51" t="s">
        <v>201</v>
      </c>
      <c r="Z376" s="52"/>
      <c r="AA376" s="53">
        <v>45470</v>
      </c>
      <c r="AB376" s="54">
        <v>49075100014957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>
        <v>0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44</v>
      </c>
      <c r="C377" s="4" t="s">
        <v>45</v>
      </c>
      <c r="D377" s="7" t="s">
        <v>19</v>
      </c>
      <c r="E377" s="7" t="s">
        <v>20</v>
      </c>
      <c r="F377" s="7" t="s">
        <v>270</v>
      </c>
      <c r="G377" s="7" t="e">
        <f t="shared" ca="1" si="13"/>
        <v>#NAME?</v>
      </c>
      <c r="H377" s="46" t="s">
        <v>216</v>
      </c>
      <c r="I377" s="46" t="s">
        <v>432</v>
      </c>
      <c r="J377" s="7" t="str">
        <f t="shared" si="18"/>
        <v>Não</v>
      </c>
      <c r="K377" s="47">
        <v>45028</v>
      </c>
      <c r="L377" s="7"/>
      <c r="M377" s="7" t="s">
        <v>256</v>
      </c>
      <c r="N377" s="48">
        <v>1.4999999999999999E-2</v>
      </c>
      <c r="O377" s="7" t="s">
        <v>197</v>
      </c>
      <c r="P377" s="49">
        <v>0.1</v>
      </c>
      <c r="Q377" s="109"/>
      <c r="R377" s="109"/>
      <c r="S377" s="7" t="s">
        <v>199</v>
      </c>
      <c r="T377" s="7" t="s">
        <v>1413</v>
      </c>
      <c r="U377" s="7" t="s">
        <v>273</v>
      </c>
      <c r="V377" s="46" t="e">
        <f t="shared" ca="1" si="14"/>
        <v>#NAME?</v>
      </c>
      <c r="W377" s="7"/>
      <c r="X377" s="7"/>
      <c r="Y377" s="51" t="s">
        <v>201</v>
      </c>
      <c r="Z377" s="52"/>
      <c r="AA377" s="53">
        <v>45028</v>
      </c>
      <c r="AB377" s="54">
        <v>49075100003599</v>
      </c>
      <c r="AC377" s="52"/>
      <c r="AD377" s="52"/>
      <c r="AE377" s="52"/>
      <c r="AF377" s="52"/>
      <c r="AG377" s="52"/>
      <c r="AH377" s="52">
        <v>0</v>
      </c>
      <c r="AI377" s="52">
        <v>355326.46</v>
      </c>
      <c r="AJ377" s="52">
        <v>360391.21</v>
      </c>
      <c r="AK377" s="52">
        <v>366511</v>
      </c>
      <c r="AL377" s="52">
        <v>370316.11</v>
      </c>
      <c r="AM377" s="52">
        <v>367855.05</v>
      </c>
      <c r="AN377" s="52">
        <v>369466.61</v>
      </c>
      <c r="AO377" s="52">
        <v>368762.06</v>
      </c>
      <c r="AP377" s="52">
        <v>376416.68</v>
      </c>
      <c r="AQ377" s="52">
        <v>381656.46</v>
      </c>
      <c r="AR377" s="52">
        <v>375998.35</v>
      </c>
      <c r="AS377" s="52">
        <v>378904.15</v>
      </c>
      <c r="AT377" s="52">
        <v>581827.86</v>
      </c>
      <c r="AU377" s="52">
        <v>577271.54</v>
      </c>
      <c r="AV377" s="52">
        <v>574841</v>
      </c>
      <c r="AW377" s="52">
        <v>578389.1</v>
      </c>
      <c r="AX377" s="52">
        <v>586389</v>
      </c>
      <c r="AY377" s="52">
        <v>593204.41</v>
      </c>
      <c r="AZ377" s="52">
        <v>592285.65</v>
      </c>
      <c r="BA377" s="52">
        <v>588689.73</v>
      </c>
      <c r="BB377" s="52">
        <v>586300.12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3" t="s">
        <v>1414</v>
      </c>
      <c r="C378" s="4" t="s">
        <v>1415</v>
      </c>
      <c r="D378" s="7" t="s">
        <v>19</v>
      </c>
      <c r="E378" s="7" t="s">
        <v>68</v>
      </c>
      <c r="F378" s="7" t="s">
        <v>438</v>
      </c>
      <c r="G378" s="7" t="e">
        <f t="shared" ca="1" si="13"/>
        <v>#NAME?</v>
      </c>
      <c r="H378" s="46" t="s">
        <v>205</v>
      </c>
      <c r="I378" s="46" t="s">
        <v>58</v>
      </c>
      <c r="J378" s="7" t="str">
        <f t="shared" si="18"/>
        <v>Não</v>
      </c>
      <c r="K378" s="47">
        <v>45008</v>
      </c>
      <c r="L378" s="7"/>
      <c r="M378" s="7" t="s">
        <v>57</v>
      </c>
      <c r="N378" s="48">
        <v>1.2E-2</v>
      </c>
      <c r="O378" s="7" t="s">
        <v>58</v>
      </c>
      <c r="P378" s="49">
        <v>0</v>
      </c>
      <c r="Q378" s="50"/>
      <c r="R378" s="109"/>
      <c r="S378" s="7" t="s">
        <v>199</v>
      </c>
      <c r="T378" s="7" t="s">
        <v>1416</v>
      </c>
      <c r="U378" s="7" t="s">
        <v>135</v>
      </c>
      <c r="V378" s="46" t="e">
        <f t="shared" ca="1" si="14"/>
        <v>#NAME?</v>
      </c>
      <c r="W378" s="7"/>
      <c r="X378" s="7"/>
      <c r="Y378" s="51" t="s">
        <v>201</v>
      </c>
      <c r="Z378" s="52"/>
      <c r="AA378" s="53">
        <v>45008</v>
      </c>
      <c r="AB378" s="54">
        <v>49075100008167</v>
      </c>
      <c r="AC378" s="52"/>
      <c r="AD378" s="52"/>
      <c r="AE378" s="52"/>
      <c r="AF378" s="52"/>
      <c r="AG378" s="52"/>
      <c r="AH378" s="52">
        <v>501068.64</v>
      </c>
      <c r="AI378" s="52">
        <v>504869.41</v>
      </c>
      <c r="AJ378" s="52">
        <v>510334.32</v>
      </c>
      <c r="AK378" s="52">
        <v>514928.52</v>
      </c>
      <c r="AL378" s="52">
        <v>519371.42</v>
      </c>
      <c r="AM378" s="52">
        <v>524719.4</v>
      </c>
      <c r="AN378" s="52">
        <v>529041.09</v>
      </c>
      <c r="AO378" s="52">
        <v>533677.29</v>
      </c>
      <c r="AP378" s="52">
        <v>534608.02</v>
      </c>
      <c r="AQ378" s="52">
        <v>538744.15</v>
      </c>
      <c r="AR378" s="52">
        <v>543769.68000000005</v>
      </c>
      <c r="AS378" s="52">
        <v>548219.31999999995</v>
      </c>
      <c r="AT378" s="52">
        <v>550429.91</v>
      </c>
      <c r="AU378" s="52">
        <v>552172.42000000004</v>
      </c>
      <c r="AV378" s="52">
        <v>556571.5</v>
      </c>
      <c r="AW378" s="52">
        <v>560574.69999999995</v>
      </c>
      <c r="AX378" s="52">
        <v>535078.9</v>
      </c>
      <c r="AY378" s="52">
        <v>539239.78</v>
      </c>
      <c r="AZ378" s="52">
        <v>491506.42</v>
      </c>
      <c r="BA378" s="52">
        <v>495811.48</v>
      </c>
      <c r="BB378" s="52">
        <v>498812.2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1417</v>
      </c>
      <c r="C379" s="4" t="s">
        <v>1418</v>
      </c>
      <c r="D379" s="7" t="s">
        <v>19</v>
      </c>
      <c r="E379" s="7" t="s">
        <v>77</v>
      </c>
      <c r="F379" s="7" t="s">
        <v>340</v>
      </c>
      <c r="G379" s="7" t="e">
        <f t="shared" ca="1" si="13"/>
        <v>#NAME?</v>
      </c>
      <c r="H379" s="46" t="s">
        <v>205</v>
      </c>
      <c r="I379" s="46" t="s">
        <v>58</v>
      </c>
      <c r="J379" s="7" t="str">
        <f t="shared" si="18"/>
        <v>Não</v>
      </c>
      <c r="K379" s="47">
        <v>44909</v>
      </c>
      <c r="L379" s="7"/>
      <c r="M379" s="7" t="s">
        <v>57</v>
      </c>
      <c r="N379" s="48">
        <v>0.01</v>
      </c>
      <c r="O379" s="7" t="s">
        <v>58</v>
      </c>
      <c r="P379" s="49">
        <v>0</v>
      </c>
      <c r="Q379" s="109"/>
      <c r="R379" s="109"/>
      <c r="S379" s="7" t="s">
        <v>242</v>
      </c>
      <c r="T379" s="7">
        <v>47341517000108</v>
      </c>
      <c r="U379" s="7" t="s">
        <v>77</v>
      </c>
      <c r="V379" s="46" t="e">
        <f t="shared" ca="1" si="14"/>
        <v>#NAME?</v>
      </c>
      <c r="W379" s="7"/>
      <c r="X379" s="7"/>
      <c r="Y379" s="51" t="s">
        <v>312</v>
      </c>
      <c r="Z379" s="52"/>
      <c r="AA379" s="53">
        <v>44909</v>
      </c>
      <c r="AB379" s="54">
        <v>49075100004145</v>
      </c>
      <c r="AC379" s="52"/>
      <c r="AD379" s="52"/>
      <c r="AE379" s="52">
        <v>1200247.58</v>
      </c>
      <c r="AF379" s="52">
        <v>1178447.93</v>
      </c>
      <c r="AG379" s="52">
        <v>1152279.75</v>
      </c>
      <c r="AH379" s="52">
        <v>1129848.76</v>
      </c>
      <c r="AI379" s="52">
        <v>1110519.6000000001</v>
      </c>
      <c r="AJ379" s="52">
        <v>1098123.19</v>
      </c>
      <c r="AK379" s="52">
        <v>1093084.04</v>
      </c>
      <c r="AL379" s="52">
        <v>1090968.79</v>
      </c>
      <c r="AM379" s="52">
        <v>1064172.67</v>
      </c>
      <c r="AN379" s="52">
        <v>1072675.1399999999</v>
      </c>
      <c r="AO379" s="52">
        <v>1067565.04</v>
      </c>
      <c r="AP379" s="52">
        <v>1053672.81</v>
      </c>
      <c r="AQ379" s="52">
        <v>1045311.94</v>
      </c>
      <c r="AR379" s="52">
        <v>1037210.17</v>
      </c>
      <c r="AS379" s="52">
        <v>896369.06</v>
      </c>
      <c r="AT379" s="52">
        <v>874087.61</v>
      </c>
      <c r="AU379" s="52">
        <v>797210.69</v>
      </c>
      <c r="AV379" s="52">
        <v>716020.1</v>
      </c>
      <c r="AW379" s="52">
        <v>669078.6</v>
      </c>
      <c r="AX379" s="52">
        <v>652658.69999999995</v>
      </c>
      <c r="AY379" s="52">
        <v>625913.31000000006</v>
      </c>
      <c r="AZ379" s="52">
        <v>515910.76</v>
      </c>
      <c r="BA379" s="52">
        <v>477405.78</v>
      </c>
      <c r="BB379" s="52">
        <v>456830.31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3" t="s">
        <v>1419</v>
      </c>
      <c r="C380" s="4" t="s">
        <v>1420</v>
      </c>
      <c r="D380" s="7" t="s">
        <v>19</v>
      </c>
      <c r="E380" s="7" t="s">
        <v>20</v>
      </c>
      <c r="F380" s="7" t="s">
        <v>270</v>
      </c>
      <c r="G380" s="7" t="e">
        <f t="shared" ca="1" si="13"/>
        <v>#NAME?</v>
      </c>
      <c r="H380" s="46" t="s">
        <v>195</v>
      </c>
      <c r="I380" s="46" t="s">
        <v>58</v>
      </c>
      <c r="J380" s="7" t="str">
        <f t="shared" si="18"/>
        <v>Não</v>
      </c>
      <c r="K380" s="47">
        <v>45077</v>
      </c>
      <c r="L380" s="47">
        <v>45036</v>
      </c>
      <c r="M380" s="7" t="s">
        <v>71</v>
      </c>
      <c r="N380" s="48">
        <v>1.4999999999999999E-2</v>
      </c>
      <c r="O380" s="7" t="s">
        <v>236</v>
      </c>
      <c r="P380" s="49">
        <v>0.2</v>
      </c>
      <c r="Q380" s="98"/>
      <c r="R380" s="98"/>
      <c r="S380" s="7" t="s">
        <v>199</v>
      </c>
      <c r="T380" s="7" t="s">
        <v>1421</v>
      </c>
      <c r="U380" s="7" t="s">
        <v>273</v>
      </c>
      <c r="V380" s="46" t="e">
        <f t="shared" ca="1" si="14"/>
        <v>#NAME?</v>
      </c>
      <c r="W380" s="7"/>
      <c r="X380" s="7"/>
      <c r="Y380" s="51"/>
      <c r="Z380" s="52"/>
      <c r="AA380" s="53">
        <v>45077</v>
      </c>
      <c r="AB380" s="54"/>
      <c r="AC380" s="52"/>
      <c r="AD380" s="52"/>
      <c r="AE380" s="52"/>
      <c r="AF380" s="52"/>
      <c r="AG380" s="52"/>
      <c r="AH380" s="52">
        <v>0</v>
      </c>
      <c r="AI380" s="52">
        <v>0</v>
      </c>
      <c r="AJ380" s="52">
        <v>0</v>
      </c>
      <c r="AK380" s="52">
        <v>0</v>
      </c>
      <c r="AL380" s="52">
        <v>0</v>
      </c>
      <c r="AM380" s="52">
        <v>0</v>
      </c>
      <c r="AN380" s="52">
        <v>0</v>
      </c>
      <c r="AO380" s="52">
        <v>0</v>
      </c>
      <c r="AP380" s="52">
        <v>0</v>
      </c>
      <c r="AQ380" s="52">
        <v>0</v>
      </c>
      <c r="AR380" s="52">
        <v>0</v>
      </c>
      <c r="AS380" s="52">
        <v>0</v>
      </c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>
        <v>0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15" t="s">
        <v>1419</v>
      </c>
      <c r="C381" s="4" t="s">
        <v>1422</v>
      </c>
      <c r="D381" s="7" t="s">
        <v>19</v>
      </c>
      <c r="E381" s="7" t="s">
        <v>20</v>
      </c>
      <c r="F381" s="7" t="s">
        <v>270</v>
      </c>
      <c r="G381" s="7" t="e">
        <f t="shared" ca="1" si="13"/>
        <v>#NAME?</v>
      </c>
      <c r="H381" s="46" t="s">
        <v>216</v>
      </c>
      <c r="I381" s="46" t="s">
        <v>217</v>
      </c>
      <c r="J381" s="7" t="str">
        <f t="shared" si="18"/>
        <v>Não</v>
      </c>
      <c r="K381" s="47">
        <v>45034</v>
      </c>
      <c r="L381" s="7"/>
      <c r="M381" s="7" t="s">
        <v>71</v>
      </c>
      <c r="N381" s="48">
        <v>1.4999999999999999E-2</v>
      </c>
      <c r="O381" s="7" t="s">
        <v>236</v>
      </c>
      <c r="P381" s="49">
        <v>0.2</v>
      </c>
      <c r="Q381" s="50"/>
      <c r="R381" s="50"/>
      <c r="S381" s="7" t="s">
        <v>199</v>
      </c>
      <c r="T381" s="7" t="s">
        <v>1421</v>
      </c>
      <c r="U381" s="7" t="s">
        <v>273</v>
      </c>
      <c r="V381" s="46" t="e">
        <f t="shared" ca="1" si="14"/>
        <v>#NAME?</v>
      </c>
      <c r="W381" s="7"/>
      <c r="X381" s="7"/>
      <c r="Y381" s="51" t="s">
        <v>201</v>
      </c>
      <c r="Z381" s="52"/>
      <c r="AA381" s="53">
        <v>45034</v>
      </c>
      <c r="AB381" s="54">
        <v>49075100008361</v>
      </c>
      <c r="AC381" s="52"/>
      <c r="AD381" s="52"/>
      <c r="AE381" s="52"/>
      <c r="AF381" s="52"/>
      <c r="AG381" s="52"/>
      <c r="AH381" s="52">
        <v>0</v>
      </c>
      <c r="AI381" s="52">
        <v>14649.95</v>
      </c>
      <c r="AJ381" s="52">
        <v>347561.87</v>
      </c>
      <c r="AK381" s="52">
        <v>375835.95</v>
      </c>
      <c r="AL381" s="52">
        <v>460484.47</v>
      </c>
      <c r="AM381" s="52">
        <v>471049.81</v>
      </c>
      <c r="AN381" s="52">
        <v>499682.77</v>
      </c>
      <c r="AO381" s="52">
        <v>522608.53</v>
      </c>
      <c r="AP381" s="52">
        <v>572538.69999999995</v>
      </c>
      <c r="AQ381" s="52">
        <v>634632.13</v>
      </c>
      <c r="AR381" s="52">
        <v>593675.26</v>
      </c>
      <c r="AS381" s="52">
        <v>602012.14</v>
      </c>
      <c r="AT381" s="52">
        <v>640051.06999999995</v>
      </c>
      <c r="AU381" s="52">
        <v>614196.9</v>
      </c>
      <c r="AV381" s="52">
        <v>613215.19999999995</v>
      </c>
      <c r="AW381" s="52">
        <v>628701.6</v>
      </c>
      <c r="AX381" s="52">
        <v>646194.5</v>
      </c>
      <c r="AY381" s="52">
        <v>661166.6</v>
      </c>
      <c r="AZ381" s="52">
        <v>650121.30000000005</v>
      </c>
      <c r="BA381" s="52">
        <v>621039.56999999995</v>
      </c>
      <c r="BB381" s="52">
        <v>52164.9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3" t="s">
        <v>1419</v>
      </c>
      <c r="C382" s="4" t="s">
        <v>1423</v>
      </c>
      <c r="D382" s="7" t="s">
        <v>19</v>
      </c>
      <c r="E382" s="7" t="s">
        <v>20</v>
      </c>
      <c r="F382" s="7" t="s">
        <v>270</v>
      </c>
      <c r="G382" s="7" t="e">
        <f t="shared" ca="1" si="13"/>
        <v>#NAME?</v>
      </c>
      <c r="H382" s="46" t="s">
        <v>205</v>
      </c>
      <c r="I382" s="46" t="s">
        <v>58</v>
      </c>
      <c r="J382" s="7" t="str">
        <f t="shared" si="18"/>
        <v>Não</v>
      </c>
      <c r="K382" s="47">
        <v>45033</v>
      </c>
      <c r="L382" s="7"/>
      <c r="M382" s="7" t="s">
        <v>83</v>
      </c>
      <c r="N382" s="48">
        <v>1.4999999999999999E-2</v>
      </c>
      <c r="O382" s="7" t="s">
        <v>58</v>
      </c>
      <c r="P382" s="49">
        <v>0</v>
      </c>
      <c r="Q382" s="109"/>
      <c r="R382" s="109"/>
      <c r="S382" s="7" t="s">
        <v>199</v>
      </c>
      <c r="T382" s="7" t="s">
        <v>1421</v>
      </c>
      <c r="U382" s="7" t="s">
        <v>273</v>
      </c>
      <c r="V382" s="46" t="e">
        <f t="shared" ca="1" si="14"/>
        <v>#NAME?</v>
      </c>
      <c r="W382" s="7"/>
      <c r="X382" s="7" t="s">
        <v>24</v>
      </c>
      <c r="Y382" s="51" t="s">
        <v>201</v>
      </c>
      <c r="Z382" s="52"/>
      <c r="AA382" s="53">
        <v>45033</v>
      </c>
      <c r="AB382" s="54">
        <v>49075100008515</v>
      </c>
      <c r="AC382" s="52"/>
      <c r="AD382" s="52"/>
      <c r="AE382" s="52"/>
      <c r="AF382" s="52"/>
      <c r="AG382" s="52"/>
      <c r="AH382" s="52">
        <v>0</v>
      </c>
      <c r="AI382" s="52">
        <v>15035.36</v>
      </c>
      <c r="AJ382" s="52">
        <v>494989.38</v>
      </c>
      <c r="AK382" s="52">
        <v>493279.87</v>
      </c>
      <c r="AL382" s="52">
        <v>532488.02</v>
      </c>
      <c r="AM382" s="52">
        <v>562884.98</v>
      </c>
      <c r="AN382" s="52">
        <v>592435.26</v>
      </c>
      <c r="AO382" s="52">
        <v>637936.48</v>
      </c>
      <c r="AP382" s="52">
        <v>672615.94</v>
      </c>
      <c r="AQ382" s="52">
        <v>717838.38</v>
      </c>
      <c r="AR382" s="52">
        <v>724329.76</v>
      </c>
      <c r="AS382" s="52">
        <v>729024.97</v>
      </c>
      <c r="AT382" s="52">
        <v>765575.63</v>
      </c>
      <c r="AU382" s="52">
        <v>771439.14</v>
      </c>
      <c r="AV382" s="52">
        <v>794094.8</v>
      </c>
      <c r="AW382" s="52">
        <v>799726.2</v>
      </c>
      <c r="AX382" s="52">
        <v>806135.5</v>
      </c>
      <c r="AY382" s="52">
        <v>810970.14</v>
      </c>
      <c r="AZ382" s="52">
        <v>850960.45</v>
      </c>
      <c r="BA382" s="52">
        <v>857994.58</v>
      </c>
      <c r="BB382" s="52">
        <v>1429733.25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3" t="s">
        <v>1424</v>
      </c>
      <c r="C383" s="4" t="s">
        <v>1425</v>
      </c>
      <c r="D383" s="7" t="s">
        <v>210</v>
      </c>
      <c r="E383" s="7" t="s">
        <v>68</v>
      </c>
      <c r="F383" s="7" t="s">
        <v>403</v>
      </c>
      <c r="G383" s="7" t="e">
        <f t="shared" ca="1" si="13"/>
        <v>#NAME?</v>
      </c>
      <c r="H383" s="46" t="s">
        <v>205</v>
      </c>
      <c r="I383" s="46" t="s">
        <v>58</v>
      </c>
      <c r="J383" s="7" t="str">
        <f t="shared" si="18"/>
        <v>Não</v>
      </c>
      <c r="K383" s="47">
        <v>45063</v>
      </c>
      <c r="L383" s="47"/>
      <c r="M383" s="7" t="s">
        <v>57</v>
      </c>
      <c r="N383" s="48">
        <v>0.01</v>
      </c>
      <c r="O383" s="7" t="s">
        <v>58</v>
      </c>
      <c r="P383" s="49">
        <v>0</v>
      </c>
      <c r="Q383" s="98"/>
      <c r="R383" s="98"/>
      <c r="S383" s="7" t="s">
        <v>242</v>
      </c>
      <c r="T383" s="7">
        <v>37057387000122</v>
      </c>
      <c r="U383" s="7" t="s">
        <v>68</v>
      </c>
      <c r="V383" s="46" t="e">
        <f t="shared" ca="1" si="14"/>
        <v>#NAME?</v>
      </c>
      <c r="W383" s="7"/>
      <c r="X383" s="7"/>
      <c r="Y383" s="51" t="s">
        <v>201</v>
      </c>
      <c r="Z383" s="52"/>
      <c r="AA383" s="53">
        <v>45063</v>
      </c>
      <c r="AB383" s="54">
        <v>49075100008787</v>
      </c>
      <c r="AC383" s="52"/>
      <c r="AD383" s="52"/>
      <c r="AE383" s="52"/>
      <c r="AF383" s="52"/>
      <c r="AG383" s="52"/>
      <c r="AH383" s="52"/>
      <c r="AI383" s="52">
        <v>0</v>
      </c>
      <c r="AJ383" s="52">
        <v>0</v>
      </c>
      <c r="AK383" s="52">
        <v>1273091.45</v>
      </c>
      <c r="AL383" s="52">
        <v>1283492.26</v>
      </c>
      <c r="AM383" s="52">
        <v>1291270</v>
      </c>
      <c r="AN383" s="52">
        <v>1297464.97</v>
      </c>
      <c r="AO383" s="52">
        <v>1337778.23</v>
      </c>
      <c r="AP383" s="52">
        <v>1347751.78</v>
      </c>
      <c r="AQ383" s="52">
        <v>1357641.77</v>
      </c>
      <c r="AR383" s="52">
        <v>1366302.01</v>
      </c>
      <c r="AS383" s="52">
        <v>1376805.84</v>
      </c>
      <c r="AT383" s="52">
        <v>1384069.46</v>
      </c>
      <c r="AU383" s="52">
        <v>1384590.58</v>
      </c>
      <c r="AV383" s="52">
        <v>1387450</v>
      </c>
      <c r="AW383" s="52">
        <v>1394987</v>
      </c>
      <c r="AX383" s="52">
        <v>1406681</v>
      </c>
      <c r="AY383" s="52">
        <v>1401763.31</v>
      </c>
      <c r="AZ383" s="52">
        <v>1411844.99</v>
      </c>
      <c r="BA383" s="52">
        <v>1424641.12</v>
      </c>
      <c r="BB383" s="52">
        <v>1434531.61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15" t="s">
        <v>1426</v>
      </c>
      <c r="C384" s="4" t="s">
        <v>1427</v>
      </c>
      <c r="D384" s="7" t="s">
        <v>19</v>
      </c>
      <c r="E384" s="7" t="s">
        <v>77</v>
      </c>
      <c r="F384" s="7" t="s">
        <v>99</v>
      </c>
      <c r="G384" s="7" t="e">
        <f t="shared" ca="1" si="13"/>
        <v>#NAME?</v>
      </c>
      <c r="H384" s="46" t="s">
        <v>205</v>
      </c>
      <c r="I384" s="46" t="s">
        <v>58</v>
      </c>
      <c r="J384" s="7" t="str">
        <f t="shared" si="18"/>
        <v>Sim</v>
      </c>
      <c r="K384" s="47">
        <v>44964</v>
      </c>
      <c r="L384" s="7"/>
      <c r="M384" s="7" t="s">
        <v>196</v>
      </c>
      <c r="N384" s="48">
        <v>1.2E-2</v>
      </c>
      <c r="O384" s="7" t="s">
        <v>58</v>
      </c>
      <c r="P384" s="49">
        <v>0</v>
      </c>
      <c r="Q384" s="50" t="s">
        <v>1428</v>
      </c>
      <c r="R384" s="50"/>
      <c r="S384" s="7" t="s">
        <v>242</v>
      </c>
      <c r="T384" s="7" t="s">
        <v>1429</v>
      </c>
      <c r="U384" s="7" t="s">
        <v>77</v>
      </c>
      <c r="V384" s="46" t="e">
        <f t="shared" ca="1" si="14"/>
        <v>#NAME?</v>
      </c>
      <c r="W384" s="7"/>
      <c r="X384" s="7"/>
      <c r="Y384" s="51" t="s">
        <v>201</v>
      </c>
      <c r="Z384" s="52"/>
      <c r="AA384" s="53">
        <v>44964</v>
      </c>
      <c r="AB384" s="54">
        <v>49075100003017</v>
      </c>
      <c r="AC384" s="52"/>
      <c r="AD384" s="52"/>
      <c r="AE384" s="52"/>
      <c r="AF384" s="52">
        <v>0</v>
      </c>
      <c r="AG384" s="52">
        <v>15906624.59</v>
      </c>
      <c r="AH384" s="52">
        <v>15914768.17</v>
      </c>
      <c r="AI384" s="52">
        <v>16044618.609999999</v>
      </c>
      <c r="AJ384" s="52">
        <v>15896277.26</v>
      </c>
      <c r="AK384" s="52">
        <v>16058616.369999999</v>
      </c>
      <c r="AL384" s="52">
        <v>16099820.119999999</v>
      </c>
      <c r="AM384" s="52">
        <v>16141643.869999999</v>
      </c>
      <c r="AN384" s="52">
        <v>16028770.65</v>
      </c>
      <c r="AO384" s="52">
        <v>16054702.01</v>
      </c>
      <c r="AP384" s="52">
        <v>16212085.4</v>
      </c>
      <c r="AQ384" s="52">
        <v>16373991.43</v>
      </c>
      <c r="AR384" s="52">
        <v>16388186.82</v>
      </c>
      <c r="AS384" s="52">
        <v>16520783.050000001</v>
      </c>
      <c r="AT384" s="52">
        <v>16523890.02</v>
      </c>
      <c r="AU384" s="52">
        <v>16328821.82</v>
      </c>
      <c r="AV384" s="52">
        <v>16292999</v>
      </c>
      <c r="AW384" s="52">
        <v>15518198</v>
      </c>
      <c r="AX384" s="52">
        <v>15476393</v>
      </c>
      <c r="AY384" s="52">
        <v>15518565.640000001</v>
      </c>
      <c r="AZ384" s="52">
        <v>15491239.609999999</v>
      </c>
      <c r="BA384" s="52">
        <v>15592552.48</v>
      </c>
      <c r="BB384" s="52">
        <v>15890919.199999999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15" t="s">
        <v>1426</v>
      </c>
      <c r="C385" s="4" t="s">
        <v>1430</v>
      </c>
      <c r="D385" s="7" t="s">
        <v>19</v>
      </c>
      <c r="E385" s="7" t="s">
        <v>77</v>
      </c>
      <c r="F385" s="7" t="s">
        <v>99</v>
      </c>
      <c r="G385" s="7" t="e">
        <f t="shared" ca="1" si="13"/>
        <v>#NAME?</v>
      </c>
      <c r="H385" s="46" t="s">
        <v>205</v>
      </c>
      <c r="I385" s="46" t="s">
        <v>58</v>
      </c>
      <c r="J385" s="7" t="str">
        <f t="shared" si="18"/>
        <v>Não</v>
      </c>
      <c r="K385" s="47">
        <v>44965</v>
      </c>
      <c r="L385" s="45"/>
      <c r="M385" s="7" t="s">
        <v>196</v>
      </c>
      <c r="N385" s="48">
        <v>1.2E-2</v>
      </c>
      <c r="O385" s="7" t="s">
        <v>58</v>
      </c>
      <c r="P385" s="49">
        <v>0</v>
      </c>
      <c r="Q385" s="66"/>
      <c r="R385" s="66"/>
      <c r="S385" s="7" t="s">
        <v>242</v>
      </c>
      <c r="T385" s="7" t="s">
        <v>1431</v>
      </c>
      <c r="U385" s="7" t="s">
        <v>77</v>
      </c>
      <c r="V385" s="46" t="e">
        <f t="shared" ca="1" si="14"/>
        <v>#NAME?</v>
      </c>
      <c r="W385" s="7"/>
      <c r="X385" s="7"/>
      <c r="Y385" s="51" t="s">
        <v>201</v>
      </c>
      <c r="Z385" s="151"/>
      <c r="AA385" s="152">
        <v>44965</v>
      </c>
      <c r="AB385" s="153">
        <v>49075100005842</v>
      </c>
      <c r="AC385" s="151"/>
      <c r="AD385" s="151"/>
      <c r="AE385" s="151"/>
      <c r="AF385" s="52">
        <v>0</v>
      </c>
      <c r="AG385" s="52">
        <v>1138799.1599999999</v>
      </c>
      <c r="AH385" s="52">
        <v>1152760.3799999999</v>
      </c>
      <c r="AI385" s="52">
        <v>1159316.29</v>
      </c>
      <c r="AJ385" s="52">
        <v>1160229.71</v>
      </c>
      <c r="AK385" s="52">
        <v>1171602.83</v>
      </c>
      <c r="AL385" s="52">
        <v>1139042.6499999999</v>
      </c>
      <c r="AM385" s="52">
        <v>1117404.69</v>
      </c>
      <c r="AN385" s="52">
        <v>1092085.04</v>
      </c>
      <c r="AO385" s="52">
        <v>1066207.24</v>
      </c>
      <c r="AP385" s="52">
        <v>1039388.49</v>
      </c>
      <c r="AQ385" s="52">
        <v>1013924.21</v>
      </c>
      <c r="AR385" s="52">
        <v>994627.3</v>
      </c>
      <c r="AS385" s="52">
        <v>967761.19</v>
      </c>
      <c r="AT385" s="52">
        <v>955552.47</v>
      </c>
      <c r="AU385" s="52">
        <v>962906.76</v>
      </c>
      <c r="AV385" s="52">
        <v>878129.5</v>
      </c>
      <c r="AW385" s="52">
        <v>884266.5</v>
      </c>
      <c r="AX385" s="52">
        <v>890870.4</v>
      </c>
      <c r="AY385" s="52">
        <v>861594.28</v>
      </c>
      <c r="AZ385" s="52">
        <v>862314.6</v>
      </c>
      <c r="BA385" s="52">
        <v>856028.35</v>
      </c>
      <c r="BB385" s="52">
        <v>877267.18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1426</v>
      </c>
      <c r="C386" s="4" t="s">
        <v>1432</v>
      </c>
      <c r="D386" s="7" t="s">
        <v>19</v>
      </c>
      <c r="E386" s="7" t="s">
        <v>77</v>
      </c>
      <c r="F386" s="7" t="s">
        <v>99</v>
      </c>
      <c r="G386" s="7" t="e">
        <f t="shared" ca="1" si="13"/>
        <v>#NAME?</v>
      </c>
      <c r="H386" s="46" t="s">
        <v>216</v>
      </c>
      <c r="I386" s="46" t="s">
        <v>217</v>
      </c>
      <c r="J386" s="7" t="str">
        <f t="shared" si="18"/>
        <v>Não</v>
      </c>
      <c r="K386" s="47">
        <v>45163</v>
      </c>
      <c r="L386" s="45"/>
      <c r="M386" s="7" t="s">
        <v>57</v>
      </c>
      <c r="N386" s="48">
        <v>1.2E-2</v>
      </c>
      <c r="O386" s="7" t="s">
        <v>58</v>
      </c>
      <c r="P386" s="49">
        <v>0</v>
      </c>
      <c r="Q386" s="66"/>
      <c r="R386" s="66"/>
      <c r="S386" s="7" t="s">
        <v>242</v>
      </c>
      <c r="T386" s="7" t="s">
        <v>1433</v>
      </c>
      <c r="U386" s="7" t="s">
        <v>77</v>
      </c>
      <c r="V386" s="46" t="e">
        <f t="shared" ca="1" si="14"/>
        <v>#NAME?</v>
      </c>
      <c r="W386" s="7"/>
      <c r="X386" s="7"/>
      <c r="Y386" s="51" t="s">
        <v>201</v>
      </c>
      <c r="Z386" s="151"/>
      <c r="AA386" s="152">
        <v>45163</v>
      </c>
      <c r="AB386" s="153">
        <v>49075100011478</v>
      </c>
      <c r="AC386" s="151"/>
      <c r="AD386" s="151"/>
      <c r="AE386" s="151"/>
      <c r="AF386" s="52"/>
      <c r="AG386" s="52"/>
      <c r="AH386" s="52"/>
      <c r="AI386" s="52"/>
      <c r="AJ386" s="52"/>
      <c r="AK386" s="52"/>
      <c r="AL386" s="52">
        <v>0</v>
      </c>
      <c r="AM386" s="52">
        <v>0</v>
      </c>
      <c r="AN386" s="52">
        <v>0</v>
      </c>
      <c r="AO386" s="52">
        <v>0</v>
      </c>
      <c r="AP386" s="52">
        <v>0</v>
      </c>
      <c r="AQ386" s="52">
        <v>100000</v>
      </c>
      <c r="AR386" s="52">
        <v>302510.09999999998</v>
      </c>
      <c r="AS386" s="52">
        <v>284642.17</v>
      </c>
      <c r="AT386" s="52">
        <v>53523.46</v>
      </c>
      <c r="AU386" s="52">
        <v>9670.6200000000008</v>
      </c>
      <c r="AV386" s="52">
        <v>9733.7199999999993</v>
      </c>
      <c r="AW386" s="52">
        <v>9792.17</v>
      </c>
      <c r="AX386" s="52">
        <v>0</v>
      </c>
      <c r="AY386" s="52">
        <v>0.02</v>
      </c>
      <c r="AZ386" s="52">
        <v>0.02</v>
      </c>
      <c r="BA386" s="52">
        <v>0.02</v>
      </c>
      <c r="BB386" s="52">
        <v>0.02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62" t="s">
        <v>1434</v>
      </c>
      <c r="C387" s="14" t="s">
        <v>1435</v>
      </c>
      <c r="D387" s="7" t="s">
        <v>109</v>
      </c>
      <c r="E387" s="7" t="s">
        <v>68</v>
      </c>
      <c r="F387" s="7" t="s">
        <v>194</v>
      </c>
      <c r="G387" s="7" t="e">
        <f t="shared" ca="1" si="13"/>
        <v>#NAME?</v>
      </c>
      <c r="H387" s="46" t="s">
        <v>195</v>
      </c>
      <c r="I387" s="46" t="s">
        <v>58</v>
      </c>
      <c r="J387" s="7" t="str">
        <f t="shared" si="18"/>
        <v>Não</v>
      </c>
      <c r="K387" s="47">
        <v>45229</v>
      </c>
      <c r="L387" s="47">
        <v>45520</v>
      </c>
      <c r="M387" s="7" t="s">
        <v>196</v>
      </c>
      <c r="N387" s="48">
        <v>1.2E-2</v>
      </c>
      <c r="O387" s="7" t="s">
        <v>197</v>
      </c>
      <c r="P387" s="49">
        <v>0.1</v>
      </c>
      <c r="Q387" s="66"/>
      <c r="R387" s="66" t="s">
        <v>780</v>
      </c>
      <c r="S387" s="7" t="s">
        <v>199</v>
      </c>
      <c r="T387" s="7" t="s">
        <v>1436</v>
      </c>
      <c r="U387" s="7" t="s">
        <v>73</v>
      </c>
      <c r="V387" s="46" t="e">
        <f t="shared" ca="1" si="14"/>
        <v>#NAME?</v>
      </c>
      <c r="W387" s="7"/>
      <c r="X387" s="7"/>
      <c r="Y387" s="51" t="s">
        <v>312</v>
      </c>
      <c r="Z387" s="151"/>
      <c r="AA387" s="152">
        <v>45229</v>
      </c>
      <c r="AB387" s="153">
        <v>49075100012490</v>
      </c>
      <c r="AC387" s="151"/>
      <c r="AD387" s="151"/>
      <c r="AE387" s="151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>
        <v>904514.02</v>
      </c>
      <c r="AP387" s="52">
        <v>915017.5</v>
      </c>
      <c r="AQ387" s="52">
        <v>966258.68</v>
      </c>
      <c r="AR387" s="52">
        <v>963443.81</v>
      </c>
      <c r="AS387" s="52">
        <v>939249.23</v>
      </c>
      <c r="AT387" s="52">
        <v>948513.33</v>
      </c>
      <c r="AU387" s="52">
        <v>946014.79</v>
      </c>
      <c r="AV387" s="52">
        <v>949805.9</v>
      </c>
      <c r="AW387" s="52">
        <v>954600.2</v>
      </c>
      <c r="AX387" s="52">
        <v>0</v>
      </c>
      <c r="AY387" s="52">
        <v>0</v>
      </c>
      <c r="AZ387" s="52">
        <v>0</v>
      </c>
      <c r="BA387" s="52">
        <v>0</v>
      </c>
      <c r="BB387" s="52">
        <v>0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62" t="s">
        <v>1437</v>
      </c>
      <c r="C388" s="14" t="s">
        <v>1438</v>
      </c>
      <c r="D388" s="7" t="s">
        <v>19</v>
      </c>
      <c r="E388" s="7" t="s">
        <v>68</v>
      </c>
      <c r="F388" s="7" t="s">
        <v>255</v>
      </c>
      <c r="G388" s="7" t="e">
        <f t="shared" ca="1" si="13"/>
        <v>#NAME?</v>
      </c>
      <c r="H388" s="46" t="s">
        <v>205</v>
      </c>
      <c r="I388" s="46" t="s">
        <v>58</v>
      </c>
      <c r="J388" s="7" t="str">
        <f t="shared" si="18"/>
        <v>Não</v>
      </c>
      <c r="K388" s="47">
        <v>45566</v>
      </c>
      <c r="L388" s="47"/>
      <c r="M388" s="7" t="s">
        <v>57</v>
      </c>
      <c r="N388" s="48">
        <v>0.01</v>
      </c>
      <c r="O388" s="7" t="s">
        <v>58</v>
      </c>
      <c r="P388" s="49">
        <v>0</v>
      </c>
      <c r="Q388" s="154"/>
      <c r="R388" s="66"/>
      <c r="S388" s="7" t="s">
        <v>199</v>
      </c>
      <c r="T388" s="7" t="s">
        <v>1439</v>
      </c>
      <c r="U388" s="7" t="s">
        <v>68</v>
      </c>
      <c r="V388" s="46" t="e">
        <f t="shared" ca="1" si="14"/>
        <v>#NAME?</v>
      </c>
      <c r="W388" s="7"/>
      <c r="X388" s="7" t="s">
        <v>27</v>
      </c>
      <c r="Y388" s="51"/>
      <c r="Z388" s="151"/>
      <c r="AA388" s="151"/>
      <c r="AB388" s="153">
        <v>49075100016089</v>
      </c>
      <c r="AC388" s="151"/>
      <c r="AD388" s="151"/>
      <c r="AE388" s="151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>
        <v>311710.15999999997</v>
      </c>
      <c r="BB388" s="52">
        <v>313783.55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1440</v>
      </c>
      <c r="C389" s="4" t="s">
        <v>1441</v>
      </c>
      <c r="D389" s="7" t="s">
        <v>19</v>
      </c>
      <c r="E389" s="7" t="s">
        <v>77</v>
      </c>
      <c r="F389" s="7" t="s">
        <v>215</v>
      </c>
      <c r="G389" s="7" t="e">
        <f t="shared" ca="1" si="13"/>
        <v>#NAME?</v>
      </c>
      <c r="H389" s="46" t="s">
        <v>205</v>
      </c>
      <c r="I389" s="46" t="s">
        <v>58</v>
      </c>
      <c r="J389" s="7" t="str">
        <f t="shared" si="18"/>
        <v>Não</v>
      </c>
      <c r="K389" s="47">
        <v>44607</v>
      </c>
      <c r="L389" s="7"/>
      <c r="M389" s="7" t="s">
        <v>246</v>
      </c>
      <c r="N389" s="48">
        <v>1.2E-2</v>
      </c>
      <c r="O389" s="7" t="s">
        <v>197</v>
      </c>
      <c r="P389" s="49">
        <v>0.1</v>
      </c>
      <c r="Q389" s="155"/>
      <c r="R389" s="50" t="s">
        <v>1442</v>
      </c>
      <c r="S389" s="7" t="s">
        <v>199</v>
      </c>
      <c r="T389" s="7" t="s">
        <v>1443</v>
      </c>
      <c r="U389" s="7" t="s">
        <v>77</v>
      </c>
      <c r="V389" s="46" t="e">
        <f t="shared" ca="1" si="14"/>
        <v>#NAME?</v>
      </c>
      <c r="W389" s="7"/>
      <c r="X389" s="7"/>
      <c r="Y389" s="51" t="s">
        <v>201</v>
      </c>
      <c r="Z389" s="52"/>
      <c r="AA389" s="53">
        <v>44607</v>
      </c>
      <c r="AB389" s="54">
        <v>49075100003580</v>
      </c>
      <c r="AC389" s="52"/>
      <c r="AD389" s="52"/>
      <c r="AE389" s="52"/>
      <c r="AF389" s="52">
        <v>0</v>
      </c>
      <c r="AG389" s="52">
        <v>1174012.95</v>
      </c>
      <c r="AH389" s="52">
        <v>1278337.1399999999</v>
      </c>
      <c r="AI389" s="52">
        <v>1277504.53</v>
      </c>
      <c r="AJ389" s="52">
        <v>1309970.99</v>
      </c>
      <c r="AK389" s="52">
        <v>1337693.54</v>
      </c>
      <c r="AL389" s="52">
        <v>1349842.02</v>
      </c>
      <c r="AM389" s="52">
        <v>1345337.41</v>
      </c>
      <c r="AN389" s="52">
        <v>1346431.58</v>
      </c>
      <c r="AO389" s="52">
        <v>1330950.57</v>
      </c>
      <c r="AP389" s="52">
        <v>1492941.21</v>
      </c>
      <c r="AQ389" s="52">
        <v>1513517.47</v>
      </c>
      <c r="AR389" s="52">
        <v>1523641.36</v>
      </c>
      <c r="AS389" s="52">
        <v>1563944.12</v>
      </c>
      <c r="AT389" s="52">
        <v>1596659.71</v>
      </c>
      <c r="AU389" s="52">
        <v>1600539.36</v>
      </c>
      <c r="AV389" s="52">
        <v>1630504</v>
      </c>
      <c r="AW389" s="52">
        <v>1679940</v>
      </c>
      <c r="AX389" s="52">
        <v>2079535</v>
      </c>
      <c r="AY389" s="52">
        <v>2099056.06</v>
      </c>
      <c r="AZ389" s="52">
        <v>2141123.46</v>
      </c>
      <c r="BA389" s="52">
        <v>2156866.61</v>
      </c>
      <c r="BB389" s="52">
        <v>1838540.3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3" t="s">
        <v>1444</v>
      </c>
      <c r="C390" s="4" t="s">
        <v>1445</v>
      </c>
      <c r="D390" s="7" t="s">
        <v>19</v>
      </c>
      <c r="E390" s="7" t="s">
        <v>68</v>
      </c>
      <c r="F390" s="7" t="s">
        <v>289</v>
      </c>
      <c r="G390" s="7" t="e">
        <f t="shared" ca="1" si="13"/>
        <v>#NAME?</v>
      </c>
      <c r="H390" s="46" t="s">
        <v>205</v>
      </c>
      <c r="I390" s="46" t="s">
        <v>58</v>
      </c>
      <c r="J390" s="7" t="str">
        <f t="shared" si="18"/>
        <v>Não</v>
      </c>
      <c r="K390" s="47">
        <v>45036</v>
      </c>
      <c r="L390" s="7"/>
      <c r="M390" s="7" t="s">
        <v>541</v>
      </c>
      <c r="N390" s="48">
        <v>3.0000000000000001E-3</v>
      </c>
      <c r="O390" s="7" t="s">
        <v>58</v>
      </c>
      <c r="P390" s="49">
        <v>0</v>
      </c>
      <c r="Q390" s="50"/>
      <c r="R390" s="50"/>
      <c r="S390" s="7" t="s">
        <v>242</v>
      </c>
      <c r="T390" s="7" t="s">
        <v>1446</v>
      </c>
      <c r="U390" s="7" t="s">
        <v>68</v>
      </c>
      <c r="V390" s="46" t="e">
        <f t="shared" ca="1" si="14"/>
        <v>#NAME?</v>
      </c>
      <c r="W390" s="7"/>
      <c r="X390" s="7"/>
      <c r="Y390" s="51" t="s">
        <v>201</v>
      </c>
      <c r="Z390" s="52"/>
      <c r="AA390" s="53">
        <v>45036</v>
      </c>
      <c r="AB390" s="54">
        <v>49075100008523</v>
      </c>
      <c r="AC390" s="52"/>
      <c r="AD390" s="52"/>
      <c r="AE390" s="52"/>
      <c r="AF390" s="52"/>
      <c r="AG390" s="52"/>
      <c r="AH390" s="52">
        <v>0</v>
      </c>
      <c r="AI390" s="52">
        <v>332686.07</v>
      </c>
      <c r="AJ390" s="52">
        <v>276198.08</v>
      </c>
      <c r="AK390" s="52">
        <v>277203.64</v>
      </c>
      <c r="AL390" s="52">
        <v>280072.57</v>
      </c>
      <c r="AM390" s="52">
        <v>383540.6</v>
      </c>
      <c r="AN390" s="52">
        <v>386603.64</v>
      </c>
      <c r="AO390" s="52">
        <v>389507.22</v>
      </c>
      <c r="AP390" s="52">
        <v>393323.7</v>
      </c>
      <c r="AQ390" s="52">
        <v>697637.75</v>
      </c>
      <c r="AR390" s="52">
        <v>35204.199999999997</v>
      </c>
      <c r="AS390" s="52">
        <v>35324.089999999997</v>
      </c>
      <c r="AT390" s="52">
        <v>85768.99</v>
      </c>
      <c r="AU390" s="52">
        <v>85896.69</v>
      </c>
      <c r="AV390" s="52">
        <v>86552.94</v>
      </c>
      <c r="AW390" s="52">
        <v>338468.3</v>
      </c>
      <c r="AX390" s="52">
        <v>341410.1</v>
      </c>
      <c r="AY390" s="52">
        <v>345437.37</v>
      </c>
      <c r="AZ390" s="52">
        <v>348144.63</v>
      </c>
      <c r="BA390" s="52">
        <v>351334.9</v>
      </c>
      <c r="BB390" s="52">
        <v>582437.71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1447</v>
      </c>
      <c r="C391" s="4" t="s">
        <v>1448</v>
      </c>
      <c r="D391" s="7" t="s">
        <v>19</v>
      </c>
      <c r="E391" s="7" t="s">
        <v>68</v>
      </c>
      <c r="F391" s="7" t="s">
        <v>289</v>
      </c>
      <c r="G391" s="7" t="e">
        <f t="shared" ca="1" si="13"/>
        <v>#NAME?</v>
      </c>
      <c r="H391" s="46" t="s">
        <v>205</v>
      </c>
      <c r="I391" s="46" t="s">
        <v>58</v>
      </c>
      <c r="J391" s="7" t="str">
        <f t="shared" si="18"/>
        <v>Não</v>
      </c>
      <c r="K391" s="47">
        <v>44981</v>
      </c>
      <c r="L391" s="7"/>
      <c r="M391" s="7" t="s">
        <v>57</v>
      </c>
      <c r="N391" s="48">
        <v>7.0000000000000001E-3</v>
      </c>
      <c r="O391" s="7" t="s">
        <v>58</v>
      </c>
      <c r="P391" s="49">
        <v>0</v>
      </c>
      <c r="Q391" s="109"/>
      <c r="R391" s="109"/>
      <c r="S391" s="7" t="s">
        <v>199</v>
      </c>
      <c r="T391" s="7" t="s">
        <v>1449</v>
      </c>
      <c r="U391" s="7" t="s">
        <v>68</v>
      </c>
      <c r="V391" s="46" t="e">
        <f t="shared" ca="1" si="14"/>
        <v>#NAME?</v>
      </c>
      <c r="W391" s="7"/>
      <c r="X391" s="7"/>
      <c r="Y391" s="51" t="s">
        <v>201</v>
      </c>
      <c r="Z391" s="52"/>
      <c r="AA391" s="53">
        <v>44981</v>
      </c>
      <c r="AB391" s="54">
        <v>49075100003602</v>
      </c>
      <c r="AC391" s="52"/>
      <c r="AD391" s="52"/>
      <c r="AE391" s="52"/>
      <c r="AF391" s="52">
        <v>0</v>
      </c>
      <c r="AG391" s="52">
        <v>682529.36</v>
      </c>
      <c r="AH391" s="52">
        <v>695807.82</v>
      </c>
      <c r="AI391" s="52">
        <v>700054.09</v>
      </c>
      <c r="AJ391" s="52">
        <v>707734.86</v>
      </c>
      <c r="AK391" s="52">
        <v>714716.36</v>
      </c>
      <c r="AL391" s="52">
        <v>721538.05</v>
      </c>
      <c r="AM391" s="52">
        <v>729037.97</v>
      </c>
      <c r="AN391" s="52">
        <v>734751.36</v>
      </c>
      <c r="AO391" s="52">
        <v>740955.26</v>
      </c>
      <c r="AP391" s="52">
        <v>747605.34</v>
      </c>
      <c r="AQ391" s="52">
        <v>754218.37</v>
      </c>
      <c r="AR391" s="52">
        <v>26930.080000000002</v>
      </c>
      <c r="AS391" s="52">
        <v>26721.29</v>
      </c>
      <c r="AT391" s="52">
        <v>26929.96</v>
      </c>
      <c r="AU391" s="52">
        <v>27030.13</v>
      </c>
      <c r="AV391" s="52">
        <v>27180.49</v>
      </c>
      <c r="AW391" s="52">
        <v>27379.61</v>
      </c>
      <c r="AX391" s="52">
        <v>27610.54</v>
      </c>
      <c r="AY391" s="52">
        <v>27831.75</v>
      </c>
      <c r="AZ391" s="52">
        <v>28045.040000000001</v>
      </c>
      <c r="BA391" s="52">
        <v>28288.57</v>
      </c>
      <c r="BB391" s="52">
        <v>28283.48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1450</v>
      </c>
      <c r="C392" s="4" t="s">
        <v>1451</v>
      </c>
      <c r="D392" s="7" t="s">
        <v>19</v>
      </c>
      <c r="E392" s="7" t="s">
        <v>77</v>
      </c>
      <c r="F392" s="7" t="s">
        <v>123</v>
      </c>
      <c r="G392" s="7" t="e">
        <f t="shared" ca="1" si="13"/>
        <v>#NAME?</v>
      </c>
      <c r="H392" s="46" t="s">
        <v>205</v>
      </c>
      <c r="I392" s="46" t="s">
        <v>58</v>
      </c>
      <c r="J392" s="7" t="str">
        <f t="shared" si="18"/>
        <v>Sim</v>
      </c>
      <c r="K392" s="47">
        <v>44974</v>
      </c>
      <c r="L392" s="7"/>
      <c r="M392" s="7" t="s">
        <v>196</v>
      </c>
      <c r="N392" s="48">
        <v>1.2E-2</v>
      </c>
      <c r="O392" s="7" t="s">
        <v>58</v>
      </c>
      <c r="P392" s="49">
        <v>0</v>
      </c>
      <c r="Q392" s="50" t="s">
        <v>1452</v>
      </c>
      <c r="R392" s="109"/>
      <c r="S392" s="7" t="s">
        <v>199</v>
      </c>
      <c r="T392" s="7" t="s">
        <v>1453</v>
      </c>
      <c r="U392" s="7" t="s">
        <v>77</v>
      </c>
      <c r="V392" s="46" t="e">
        <f t="shared" ca="1" si="14"/>
        <v>#NAME?</v>
      </c>
      <c r="W392" s="7"/>
      <c r="X392" s="7"/>
      <c r="Y392" s="51" t="s">
        <v>201</v>
      </c>
      <c r="Z392" s="52"/>
      <c r="AA392" s="53">
        <v>44974</v>
      </c>
      <c r="AB392" s="54">
        <v>49075100009414</v>
      </c>
      <c r="AC392" s="52"/>
      <c r="AD392" s="52"/>
      <c r="AE392" s="52"/>
      <c r="AF392" s="52">
        <v>0</v>
      </c>
      <c r="AG392" s="52">
        <v>198564.62</v>
      </c>
      <c r="AH392" s="52">
        <v>218727.87</v>
      </c>
      <c r="AI392" s="52">
        <v>220678.08</v>
      </c>
      <c r="AJ392" s="52">
        <v>223209.27</v>
      </c>
      <c r="AK392" s="52">
        <v>223725.03</v>
      </c>
      <c r="AL392" s="52">
        <v>225654.51</v>
      </c>
      <c r="AM392" s="52">
        <v>227507.52</v>
      </c>
      <c r="AN392" s="52">
        <v>228719.24</v>
      </c>
      <c r="AO392" s="52">
        <v>229311.73</v>
      </c>
      <c r="AP392" s="52">
        <v>232522.65</v>
      </c>
      <c r="AQ392" s="52">
        <v>234023.54</v>
      </c>
      <c r="AR392" s="52">
        <v>233431.32</v>
      </c>
      <c r="AS392" s="52">
        <v>235521.53</v>
      </c>
      <c r="AT392" s="52">
        <v>237902.88</v>
      </c>
      <c r="AU392" s="52">
        <v>237983.6</v>
      </c>
      <c r="AV392" s="52">
        <v>293242.3</v>
      </c>
      <c r="AW392" s="52">
        <v>294801.90000000002</v>
      </c>
      <c r="AX392" s="52">
        <v>298212.5</v>
      </c>
      <c r="AY392" s="52">
        <v>301300.08</v>
      </c>
      <c r="AZ392" s="52">
        <v>301942.03000000003</v>
      </c>
      <c r="BA392" s="52">
        <v>302384.90000000002</v>
      </c>
      <c r="BB392" s="52">
        <v>303022.2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1454</v>
      </c>
      <c r="C393" s="4" t="s">
        <v>1455</v>
      </c>
      <c r="D393" s="7" t="s">
        <v>19</v>
      </c>
      <c r="E393" s="7" t="s">
        <v>77</v>
      </c>
      <c r="F393" s="7" t="s">
        <v>215</v>
      </c>
      <c r="G393" s="7" t="e">
        <f t="shared" ca="1" si="13"/>
        <v>#NAME?</v>
      </c>
      <c r="H393" s="46" t="s">
        <v>205</v>
      </c>
      <c r="I393" s="46" t="s">
        <v>58</v>
      </c>
      <c r="J393" s="7" t="str">
        <f t="shared" si="18"/>
        <v>Não</v>
      </c>
      <c r="K393" s="47">
        <v>45448</v>
      </c>
      <c r="L393" s="7"/>
      <c r="M393" s="7" t="s">
        <v>57</v>
      </c>
      <c r="N393" s="48">
        <v>1.2E-2</v>
      </c>
      <c r="O393" s="7" t="s">
        <v>58</v>
      </c>
      <c r="P393" s="49">
        <v>0</v>
      </c>
      <c r="Q393" s="109"/>
      <c r="R393" s="109"/>
      <c r="S393" s="7" t="s">
        <v>199</v>
      </c>
      <c r="T393" s="7" t="s">
        <v>1456</v>
      </c>
      <c r="U393" s="7" t="s">
        <v>77</v>
      </c>
      <c r="V393" s="46" t="e">
        <f t="shared" ca="1" si="14"/>
        <v>#NAME?</v>
      </c>
      <c r="W393" s="7"/>
      <c r="X393" s="7" t="s">
        <v>106</v>
      </c>
      <c r="Y393" s="51" t="s">
        <v>201</v>
      </c>
      <c r="Z393" s="52"/>
      <c r="AA393" s="53">
        <v>45448</v>
      </c>
      <c r="AB393" s="54">
        <v>49075100015058</v>
      </c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>
        <v>101367.4</v>
      </c>
      <c r="AX393" s="52">
        <v>201394.1</v>
      </c>
      <c r="AY393" s="52">
        <v>108777.03</v>
      </c>
      <c r="AZ393" s="52">
        <v>99346.2</v>
      </c>
      <c r="BA393" s="52">
        <v>130304.14</v>
      </c>
      <c r="BB393" s="52">
        <v>161430.89000000001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1457</v>
      </c>
      <c r="C394" s="4" t="s">
        <v>1458</v>
      </c>
      <c r="D394" s="7" t="s">
        <v>19</v>
      </c>
      <c r="E394" s="7" t="s">
        <v>68</v>
      </c>
      <c r="F394" s="7" t="s">
        <v>255</v>
      </c>
      <c r="G394" s="7" t="e">
        <f t="shared" ca="1" si="13"/>
        <v>#NAME?</v>
      </c>
      <c r="H394" s="46" t="s">
        <v>205</v>
      </c>
      <c r="I394" s="46" t="s">
        <v>58</v>
      </c>
      <c r="J394" s="7" t="str">
        <f t="shared" si="18"/>
        <v>Não</v>
      </c>
      <c r="K394" s="47">
        <v>45049</v>
      </c>
      <c r="L394" s="7"/>
      <c r="M394" s="7" t="s">
        <v>57</v>
      </c>
      <c r="N394" s="48">
        <v>1.2E-2</v>
      </c>
      <c r="O394" s="7" t="s">
        <v>58</v>
      </c>
      <c r="P394" s="49">
        <v>0</v>
      </c>
      <c r="Q394" s="109"/>
      <c r="R394" s="109"/>
      <c r="S394" s="7" t="s">
        <v>199</v>
      </c>
      <c r="T394" s="7" t="s">
        <v>1459</v>
      </c>
      <c r="U394" s="7" t="s">
        <v>68</v>
      </c>
      <c r="V394" s="46" t="e">
        <f t="shared" ca="1" si="14"/>
        <v>#NAME?</v>
      </c>
      <c r="W394" s="7"/>
      <c r="X394" s="7"/>
      <c r="Y394" s="51" t="s">
        <v>201</v>
      </c>
      <c r="Z394" s="52"/>
      <c r="AA394" s="53">
        <v>45049</v>
      </c>
      <c r="AB394" s="54">
        <v>49075100007233</v>
      </c>
      <c r="AC394" s="52"/>
      <c r="AD394" s="52"/>
      <c r="AE394" s="52"/>
      <c r="AF394" s="52"/>
      <c r="AG394" s="52"/>
      <c r="AH394" s="52">
        <v>0</v>
      </c>
      <c r="AI394" s="52">
        <v>0</v>
      </c>
      <c r="AJ394" s="52">
        <v>121930.35</v>
      </c>
      <c r="AK394" s="52">
        <v>123227.77</v>
      </c>
      <c r="AL394" s="52">
        <v>124208.62</v>
      </c>
      <c r="AM394" s="52">
        <v>125034.68</v>
      </c>
      <c r="AN394" s="52">
        <v>125505.87</v>
      </c>
      <c r="AO394" s="52">
        <v>126058.34</v>
      </c>
      <c r="AP394" s="52">
        <v>127439.03</v>
      </c>
      <c r="AQ394" s="52">
        <v>128225.21</v>
      </c>
      <c r="AR394" s="52">
        <v>129283.53</v>
      </c>
      <c r="AS394" s="52">
        <v>129992.96000000001</v>
      </c>
      <c r="AT394" s="52">
        <v>129147.12</v>
      </c>
      <c r="AU394" s="52">
        <v>259932.89</v>
      </c>
      <c r="AV394" s="52">
        <v>262153.90000000002</v>
      </c>
      <c r="AW394" s="52">
        <v>264292.09999999998</v>
      </c>
      <c r="AX394" s="52">
        <v>266614.09999999998</v>
      </c>
      <c r="AY394" s="52">
        <v>268210.09000000003</v>
      </c>
      <c r="AZ394" s="52">
        <v>269832.02</v>
      </c>
      <c r="BA394" s="52">
        <v>272363.62</v>
      </c>
      <c r="BB394" s="52">
        <v>274499.3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46</v>
      </c>
      <c r="C395" s="4" t="s">
        <v>47</v>
      </c>
      <c r="D395" s="7" t="s">
        <v>19</v>
      </c>
      <c r="E395" s="7" t="s">
        <v>20</v>
      </c>
      <c r="F395" s="7" t="s">
        <v>270</v>
      </c>
      <c r="G395" s="7" t="e">
        <f t="shared" ca="1" si="13"/>
        <v>#NAME?</v>
      </c>
      <c r="H395" s="46" t="s">
        <v>216</v>
      </c>
      <c r="I395" s="46" t="s">
        <v>629</v>
      </c>
      <c r="J395" s="7" t="str">
        <f t="shared" si="18"/>
        <v>Não</v>
      </c>
      <c r="K395" s="47">
        <v>44907</v>
      </c>
      <c r="L395" s="7"/>
      <c r="M395" s="7" t="s">
        <v>57</v>
      </c>
      <c r="N395" s="48">
        <v>0.01</v>
      </c>
      <c r="O395" s="7" t="s">
        <v>58</v>
      </c>
      <c r="P395" s="49">
        <v>0</v>
      </c>
      <c r="Q395" s="109"/>
      <c r="R395" s="109"/>
      <c r="S395" s="7" t="s">
        <v>199</v>
      </c>
      <c r="T395" s="7" t="s">
        <v>1460</v>
      </c>
      <c r="U395" s="7" t="s">
        <v>273</v>
      </c>
      <c r="V395" s="46" t="e">
        <f t="shared" ca="1" si="14"/>
        <v>#NAME?</v>
      </c>
      <c r="W395" s="7"/>
      <c r="X395" s="7"/>
      <c r="Y395" s="51" t="s">
        <v>201</v>
      </c>
      <c r="Z395" s="52"/>
      <c r="AA395" s="53">
        <v>44907</v>
      </c>
      <c r="AB395" s="54">
        <v>49075100004102</v>
      </c>
      <c r="AC395" s="52"/>
      <c r="AD395" s="52"/>
      <c r="AE395" s="52">
        <v>100701.58</v>
      </c>
      <c r="AF395" s="52">
        <v>137089.41</v>
      </c>
      <c r="AG395" s="52">
        <v>198714.47</v>
      </c>
      <c r="AH395" s="52">
        <v>200875.49</v>
      </c>
      <c r="AI395" s="52">
        <v>202443.78</v>
      </c>
      <c r="AJ395" s="52">
        <v>204655.88</v>
      </c>
      <c r="AK395" s="52">
        <v>206621.5</v>
      </c>
      <c r="AL395" s="52">
        <v>208460.87</v>
      </c>
      <c r="AM395" s="52">
        <v>210444.58</v>
      </c>
      <c r="AN395" s="52">
        <v>212200.92</v>
      </c>
      <c r="AO395" s="52">
        <v>214129.11</v>
      </c>
      <c r="AP395" s="52">
        <v>215668.41</v>
      </c>
      <c r="AQ395" s="52">
        <v>240628.91</v>
      </c>
      <c r="AR395" s="52">
        <v>242446.82</v>
      </c>
      <c r="AS395" s="52">
        <v>244187.75</v>
      </c>
      <c r="AT395" s="52">
        <v>245889.8</v>
      </c>
      <c r="AU395" s="52">
        <v>247888.35</v>
      </c>
      <c r="AV395" s="52">
        <v>249735.1</v>
      </c>
      <c r="AW395" s="52">
        <v>251771.9</v>
      </c>
      <c r="AX395" s="52">
        <v>264014.59999999998</v>
      </c>
      <c r="AY395" s="52">
        <v>266223.86</v>
      </c>
      <c r="AZ395" s="52">
        <v>232934.95</v>
      </c>
      <c r="BA395" s="52">
        <v>234984.87</v>
      </c>
      <c r="BB395" s="52">
        <v>289962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1461</v>
      </c>
      <c r="C396" s="4" t="s">
        <v>1462</v>
      </c>
      <c r="D396" s="7" t="s">
        <v>19</v>
      </c>
      <c r="E396" s="7" t="s">
        <v>20</v>
      </c>
      <c r="F396" s="7" t="s">
        <v>270</v>
      </c>
      <c r="G396" s="7" t="e">
        <f t="shared" ca="1" si="13"/>
        <v>#NAME?</v>
      </c>
      <c r="H396" s="46" t="s">
        <v>216</v>
      </c>
      <c r="I396" s="46" t="s">
        <v>217</v>
      </c>
      <c r="J396" s="7" t="str">
        <f t="shared" si="18"/>
        <v>Não</v>
      </c>
      <c r="K396" s="47">
        <v>45096</v>
      </c>
      <c r="L396" s="47"/>
      <c r="M396" s="7" t="s">
        <v>71</v>
      </c>
      <c r="N396" s="48">
        <v>1.4999999999999999E-2</v>
      </c>
      <c r="O396" s="7" t="s">
        <v>236</v>
      </c>
      <c r="P396" s="49">
        <v>0.2</v>
      </c>
      <c r="Q396" s="109"/>
      <c r="R396" s="109"/>
      <c r="S396" s="7" t="s">
        <v>199</v>
      </c>
      <c r="T396" s="7" t="s">
        <v>1460</v>
      </c>
      <c r="U396" s="7" t="s">
        <v>273</v>
      </c>
      <c r="V396" s="46" t="e">
        <f t="shared" ca="1" si="14"/>
        <v>#NAME?</v>
      </c>
      <c r="W396" s="7"/>
      <c r="X396" s="7"/>
      <c r="Y396" s="51" t="s">
        <v>201</v>
      </c>
      <c r="Z396" s="52"/>
      <c r="AA396" s="53">
        <v>45096</v>
      </c>
      <c r="AB396" s="54">
        <v>49075100007977</v>
      </c>
      <c r="AC396" s="52"/>
      <c r="AD396" s="52"/>
      <c r="AE396" s="52"/>
      <c r="AF396" s="52"/>
      <c r="AG396" s="52"/>
      <c r="AH396" s="52"/>
      <c r="AI396" s="52"/>
      <c r="AJ396" s="52"/>
      <c r="AK396" s="52">
        <v>50012</v>
      </c>
      <c r="AL396" s="52">
        <v>52613.31</v>
      </c>
      <c r="AM396" s="52">
        <v>52357.9</v>
      </c>
      <c r="AN396" s="52">
        <v>51291.39</v>
      </c>
      <c r="AO396" s="52">
        <v>49034.53</v>
      </c>
      <c r="AP396" s="52">
        <v>52727.17</v>
      </c>
      <c r="AQ396" s="52">
        <v>81625.759999999995</v>
      </c>
      <c r="AR396" s="52">
        <v>75028.81</v>
      </c>
      <c r="AS396" s="52">
        <v>76155.460000000006</v>
      </c>
      <c r="AT396" s="52">
        <v>77351.94</v>
      </c>
      <c r="AU396" s="52">
        <v>74113.97</v>
      </c>
      <c r="AV396" s="52">
        <v>72659.429999999993</v>
      </c>
      <c r="AW396" s="52">
        <v>72750.490000000005</v>
      </c>
      <c r="AX396" s="52">
        <v>84186.51</v>
      </c>
      <c r="AY396" s="52">
        <v>85206.16</v>
      </c>
      <c r="AZ396" s="52">
        <v>84053.46</v>
      </c>
      <c r="BA396" s="52">
        <v>81316.94</v>
      </c>
      <c r="BB396" s="52">
        <v>25892.02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3" t="s">
        <v>1463</v>
      </c>
      <c r="C397" s="4" t="s">
        <v>1464</v>
      </c>
      <c r="D397" s="7" t="s">
        <v>19</v>
      </c>
      <c r="E397" s="7" t="s">
        <v>68</v>
      </c>
      <c r="F397" s="7" t="s">
        <v>438</v>
      </c>
      <c r="G397" s="7" t="e">
        <f t="shared" ca="1" si="13"/>
        <v>#NAME?</v>
      </c>
      <c r="H397" s="46" t="s">
        <v>216</v>
      </c>
      <c r="I397" s="46" t="s">
        <v>217</v>
      </c>
      <c r="J397" s="7" t="str">
        <f t="shared" si="18"/>
        <v>Não</v>
      </c>
      <c r="K397" s="47">
        <v>45020</v>
      </c>
      <c r="L397" s="7"/>
      <c r="M397" s="7" t="s">
        <v>256</v>
      </c>
      <c r="N397" s="48">
        <v>1.4999999999999999E-2</v>
      </c>
      <c r="O397" s="7" t="s">
        <v>197</v>
      </c>
      <c r="P397" s="49">
        <v>0.1</v>
      </c>
      <c r="Q397" s="156"/>
      <c r="R397" s="109"/>
      <c r="S397" s="7" t="s">
        <v>199</v>
      </c>
      <c r="T397" s="7" t="s">
        <v>1465</v>
      </c>
      <c r="U397" s="7" t="s">
        <v>68</v>
      </c>
      <c r="V397" s="46" t="e">
        <f t="shared" ca="1" si="14"/>
        <v>#NAME?</v>
      </c>
      <c r="W397" s="7"/>
      <c r="X397" s="7"/>
      <c r="Y397" s="51" t="s">
        <v>201</v>
      </c>
      <c r="Z397" s="52"/>
      <c r="AA397" s="53">
        <v>45020</v>
      </c>
      <c r="AB397" s="54">
        <v>49075100003807</v>
      </c>
      <c r="AC397" s="52"/>
      <c r="AD397" s="52"/>
      <c r="AE397" s="52"/>
      <c r="AF397" s="52"/>
      <c r="AG397" s="52"/>
      <c r="AH397" s="52">
        <v>0</v>
      </c>
      <c r="AI397" s="52">
        <v>30115.64</v>
      </c>
      <c r="AJ397" s="52">
        <v>31014.04</v>
      </c>
      <c r="AK397" s="52">
        <v>31904.55</v>
      </c>
      <c r="AL397" s="52">
        <v>32117.360000000001</v>
      </c>
      <c r="AM397" s="52">
        <v>34059.660000000003</v>
      </c>
      <c r="AN397" s="52">
        <v>34005.360000000001</v>
      </c>
      <c r="AO397" s="52">
        <v>15733.96</v>
      </c>
      <c r="AP397" s="52">
        <v>0</v>
      </c>
      <c r="AQ397" s="52">
        <v>0</v>
      </c>
      <c r="AR397" s="52">
        <v>0</v>
      </c>
      <c r="AS397" s="52">
        <v>0.39</v>
      </c>
      <c r="AT397" s="52">
        <v>0.39</v>
      </c>
      <c r="AU397" s="52">
        <v>0.39</v>
      </c>
      <c r="AV397" s="52">
        <v>0.39</v>
      </c>
      <c r="AW397" s="52">
        <v>0.39</v>
      </c>
      <c r="AX397" s="52">
        <v>0.39</v>
      </c>
      <c r="AY397" s="52">
        <v>0.39</v>
      </c>
      <c r="AZ397" s="52">
        <v>0.39</v>
      </c>
      <c r="BA397" s="52">
        <v>0.39</v>
      </c>
      <c r="BB397" s="52">
        <v>0.39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1466</v>
      </c>
      <c r="C398" s="4" t="s">
        <v>1467</v>
      </c>
      <c r="D398" s="7" t="s">
        <v>109</v>
      </c>
      <c r="E398" s="7" t="s">
        <v>68</v>
      </c>
      <c r="F398" s="7" t="s">
        <v>194</v>
      </c>
      <c r="G398" s="7" t="e">
        <f t="shared" ca="1" si="13"/>
        <v>#NAME?</v>
      </c>
      <c r="H398" s="46" t="s">
        <v>216</v>
      </c>
      <c r="I398" s="46" t="s">
        <v>266</v>
      </c>
      <c r="J398" s="7" t="str">
        <f t="shared" si="18"/>
        <v>Não</v>
      </c>
      <c r="K398" s="47">
        <v>45271</v>
      </c>
      <c r="L398" s="7"/>
      <c r="M398" s="9" t="s">
        <v>196</v>
      </c>
      <c r="N398" s="10">
        <v>1.2E-2</v>
      </c>
      <c r="O398" s="6" t="s">
        <v>197</v>
      </c>
      <c r="P398" s="11">
        <v>0.1</v>
      </c>
      <c r="Q398" s="89"/>
      <c r="R398" s="109"/>
      <c r="S398" s="7" t="s">
        <v>199</v>
      </c>
      <c r="T398" s="7" t="s">
        <v>1468</v>
      </c>
      <c r="U398" s="7" t="s">
        <v>68</v>
      </c>
      <c r="V398" s="46" t="e">
        <f t="shared" ca="1" si="14"/>
        <v>#NAME?</v>
      </c>
      <c r="W398" s="7"/>
      <c r="X398" s="7"/>
      <c r="Y398" s="51" t="s">
        <v>312</v>
      </c>
      <c r="Z398" s="52"/>
      <c r="AA398" s="53">
        <v>45271</v>
      </c>
      <c r="AB398" s="54">
        <v>49075100012989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>
        <v>62254.58</v>
      </c>
      <c r="AR398" s="52">
        <v>62568.4</v>
      </c>
      <c r="AS398" s="52">
        <v>63356.81</v>
      </c>
      <c r="AT398" s="52">
        <v>63760.24</v>
      </c>
      <c r="AU398" s="52">
        <v>63121.26</v>
      </c>
      <c r="AV398" s="52">
        <v>63561.23</v>
      </c>
      <c r="AW398" s="52">
        <v>63675.8</v>
      </c>
      <c r="AX398" s="52">
        <v>64613.22</v>
      </c>
      <c r="AY398" s="52">
        <v>0</v>
      </c>
      <c r="AZ398" s="52">
        <v>0</v>
      </c>
      <c r="BA398" s="52">
        <v>0</v>
      </c>
      <c r="BB398" s="52">
        <v>0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1469</v>
      </c>
      <c r="C399" s="68" t="s">
        <v>1470</v>
      </c>
      <c r="D399" s="7" t="s">
        <v>19</v>
      </c>
      <c r="E399" s="7" t="s">
        <v>77</v>
      </c>
      <c r="F399" s="7" t="s">
        <v>215</v>
      </c>
      <c r="G399" s="7" t="e">
        <f t="shared" ca="1" si="13"/>
        <v>#NAME?</v>
      </c>
      <c r="H399" s="46" t="s">
        <v>205</v>
      </c>
      <c r="I399" s="46" t="s">
        <v>58</v>
      </c>
      <c r="J399" s="7" t="str">
        <f t="shared" si="18"/>
        <v>Não</v>
      </c>
      <c r="K399" s="47">
        <v>45166</v>
      </c>
      <c r="L399" s="47"/>
      <c r="M399" s="7" t="s">
        <v>246</v>
      </c>
      <c r="N399" s="48">
        <v>1.2E-2</v>
      </c>
      <c r="O399" s="7" t="s">
        <v>197</v>
      </c>
      <c r="P399" s="49">
        <v>0.1</v>
      </c>
      <c r="Q399" s="109"/>
      <c r="R399" s="50" t="s">
        <v>1471</v>
      </c>
      <c r="S399" s="7" t="s">
        <v>199</v>
      </c>
      <c r="T399" s="7" t="s">
        <v>1472</v>
      </c>
      <c r="U399" s="7" t="s">
        <v>77</v>
      </c>
      <c r="V399" s="46" t="e">
        <f t="shared" ca="1" si="14"/>
        <v>#NAME?</v>
      </c>
      <c r="W399" s="7"/>
      <c r="X399" s="7"/>
      <c r="Y399" s="51" t="s">
        <v>201</v>
      </c>
      <c r="Z399" s="52"/>
      <c r="AA399" s="53">
        <v>45166</v>
      </c>
      <c r="AB399" s="54">
        <v>49075100005869</v>
      </c>
      <c r="AC399" s="52"/>
      <c r="AD399" s="52"/>
      <c r="AE399" s="52"/>
      <c r="AF399" s="52"/>
      <c r="AG399" s="52"/>
      <c r="AH399" s="52"/>
      <c r="AI399" s="52">
        <v>0</v>
      </c>
      <c r="AJ399" s="52">
        <v>0</v>
      </c>
      <c r="AK399" s="52">
        <v>0</v>
      </c>
      <c r="AL399" s="52">
        <v>0</v>
      </c>
      <c r="AM399" s="52">
        <v>0</v>
      </c>
      <c r="AN399" s="52">
        <v>22511.16</v>
      </c>
      <c r="AO399" s="52">
        <v>22687.8</v>
      </c>
      <c r="AP399" s="52">
        <v>32876.65</v>
      </c>
      <c r="AQ399" s="52">
        <v>33120.57</v>
      </c>
      <c r="AR399" s="52">
        <v>33420.699999999997</v>
      </c>
      <c r="AS399" s="52">
        <v>33692.449999999997</v>
      </c>
      <c r="AT399" s="52">
        <v>33992.910000000003</v>
      </c>
      <c r="AU399" s="52">
        <v>34191.93</v>
      </c>
      <c r="AV399" s="52">
        <v>34422.910000000003</v>
      </c>
      <c r="AW399" s="52">
        <v>34646.379999999997</v>
      </c>
      <c r="AX399" s="52">
        <v>34934.76</v>
      </c>
      <c r="AY399" s="52">
        <v>35225.31</v>
      </c>
      <c r="AZ399" s="52">
        <v>35302.83</v>
      </c>
      <c r="BA399" s="52">
        <v>35460.54</v>
      </c>
      <c r="BB399" s="52">
        <v>25623.24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1473</v>
      </c>
      <c r="C400" s="68" t="s">
        <v>1474</v>
      </c>
      <c r="D400" s="7" t="s">
        <v>19</v>
      </c>
      <c r="E400" s="7" t="s">
        <v>77</v>
      </c>
      <c r="F400" s="7" t="s">
        <v>215</v>
      </c>
      <c r="G400" s="7" t="e">
        <f t="shared" ca="1" si="13"/>
        <v>#NAME?</v>
      </c>
      <c r="H400" s="46" t="s">
        <v>205</v>
      </c>
      <c r="I400" s="46" t="s">
        <v>58</v>
      </c>
      <c r="J400" s="7" t="str">
        <f t="shared" si="18"/>
        <v>Não</v>
      </c>
      <c r="K400" s="47">
        <v>45576</v>
      </c>
      <c r="L400" s="47"/>
      <c r="M400" s="7" t="s">
        <v>57</v>
      </c>
      <c r="N400" s="48">
        <v>1.2E-2</v>
      </c>
      <c r="O400" s="7" t="s">
        <v>58</v>
      </c>
      <c r="P400" s="49">
        <v>0</v>
      </c>
      <c r="Q400" s="109"/>
      <c r="R400" s="50"/>
      <c r="S400" s="7" t="s">
        <v>199</v>
      </c>
      <c r="T400" s="7" t="s">
        <v>1475</v>
      </c>
      <c r="U400" s="7" t="s">
        <v>77</v>
      </c>
      <c r="V400" s="46" t="e">
        <f t="shared" ca="1" si="14"/>
        <v>#NAME?</v>
      </c>
      <c r="W400" s="7"/>
      <c r="X400" s="7" t="s">
        <v>106</v>
      </c>
      <c r="Y400" s="51"/>
      <c r="Z400" s="52"/>
      <c r="AA400" s="55"/>
      <c r="AB400" s="54">
        <v>49075100015910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>
        <v>4821.43</v>
      </c>
      <c r="BB400" s="52">
        <v>4947.1899999999996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48</v>
      </c>
      <c r="C401" s="4" t="s">
        <v>49</v>
      </c>
      <c r="D401" s="7" t="s">
        <v>19</v>
      </c>
      <c r="E401" s="7" t="s">
        <v>20</v>
      </c>
      <c r="F401" s="7" t="s">
        <v>270</v>
      </c>
      <c r="G401" s="7" t="e">
        <f t="shared" ca="1" si="13"/>
        <v>#NAME?</v>
      </c>
      <c r="H401" s="46" t="s">
        <v>216</v>
      </c>
      <c r="I401" s="46" t="s">
        <v>432</v>
      </c>
      <c r="J401" s="7" t="str">
        <f t="shared" si="18"/>
        <v>Não</v>
      </c>
      <c r="K401" s="47">
        <v>45029</v>
      </c>
      <c r="L401" s="7"/>
      <c r="M401" s="7" t="s">
        <v>57</v>
      </c>
      <c r="N401" s="48">
        <v>7.0000000000000001E-3</v>
      </c>
      <c r="O401" s="7" t="s">
        <v>58</v>
      </c>
      <c r="P401" s="49">
        <v>0</v>
      </c>
      <c r="Q401" s="50"/>
      <c r="R401" s="109"/>
      <c r="S401" s="7" t="s">
        <v>199</v>
      </c>
      <c r="T401" s="7" t="s">
        <v>1476</v>
      </c>
      <c r="U401" s="7" t="s">
        <v>273</v>
      </c>
      <c r="V401" s="46" t="e">
        <f t="shared" ca="1" si="14"/>
        <v>#NAME?</v>
      </c>
      <c r="W401" s="7"/>
      <c r="X401" s="7"/>
      <c r="Y401" s="51" t="s">
        <v>201</v>
      </c>
      <c r="Z401" s="52"/>
      <c r="AA401" s="53">
        <v>45029</v>
      </c>
      <c r="AB401" s="54">
        <v>49075100009104</v>
      </c>
      <c r="AC401" s="52"/>
      <c r="AD401" s="52"/>
      <c r="AE401" s="52"/>
      <c r="AF401" s="52"/>
      <c r="AG401" s="52"/>
      <c r="AH401" s="52">
        <v>0</v>
      </c>
      <c r="AI401" s="52">
        <v>451821.82</v>
      </c>
      <c r="AJ401" s="52">
        <v>525755.99</v>
      </c>
      <c r="AK401" s="52">
        <v>577636.93000000005</v>
      </c>
      <c r="AL401" s="52">
        <v>572321.15</v>
      </c>
      <c r="AM401" s="52">
        <v>577848.44999999995</v>
      </c>
      <c r="AN401" s="52">
        <v>581436.87</v>
      </c>
      <c r="AO401" s="52">
        <v>585277.97</v>
      </c>
      <c r="AP401" s="52">
        <v>569347.56000000006</v>
      </c>
      <c r="AQ401" s="52">
        <v>574345.37</v>
      </c>
      <c r="AR401" s="52">
        <v>566283.76</v>
      </c>
      <c r="AS401" s="52">
        <v>570317.22</v>
      </c>
      <c r="AT401" s="52">
        <v>574327.63</v>
      </c>
      <c r="AU401" s="52">
        <v>574185.27</v>
      </c>
      <c r="AV401" s="52">
        <v>578028.9</v>
      </c>
      <c r="AW401" s="52">
        <v>511965.7</v>
      </c>
      <c r="AX401" s="52">
        <v>494481.5</v>
      </c>
      <c r="AY401" s="52">
        <v>495935.35</v>
      </c>
      <c r="AZ401" s="52">
        <v>492977.55</v>
      </c>
      <c r="BA401" s="52">
        <v>497495.67</v>
      </c>
      <c r="BB401" s="52">
        <v>501345.28000000003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1477</v>
      </c>
      <c r="C402" s="4" t="s">
        <v>1478</v>
      </c>
      <c r="D402" s="7" t="s">
        <v>19</v>
      </c>
      <c r="E402" s="7" t="s">
        <v>68</v>
      </c>
      <c r="F402" s="7" t="s">
        <v>328</v>
      </c>
      <c r="G402" s="7" t="e">
        <f t="shared" ca="1" si="13"/>
        <v>#NAME?</v>
      </c>
      <c r="H402" s="46" t="s">
        <v>216</v>
      </c>
      <c r="I402" s="46" t="s">
        <v>217</v>
      </c>
      <c r="J402" s="7" t="str">
        <f t="shared" si="18"/>
        <v>Não</v>
      </c>
      <c r="K402" s="47">
        <v>45163</v>
      </c>
      <c r="L402" s="47"/>
      <c r="M402" s="7" t="s">
        <v>57</v>
      </c>
      <c r="N402" s="48">
        <v>1.2E-2</v>
      </c>
      <c r="O402" s="7" t="s">
        <v>58</v>
      </c>
      <c r="P402" s="49">
        <v>0</v>
      </c>
      <c r="Q402" s="109"/>
      <c r="R402" s="50" t="s">
        <v>1479</v>
      </c>
      <c r="S402" s="7" t="s">
        <v>242</v>
      </c>
      <c r="T402" s="7" t="s">
        <v>1480</v>
      </c>
      <c r="U402" s="7" t="s">
        <v>114</v>
      </c>
      <c r="V402" s="46" t="e">
        <f t="shared" ca="1" si="14"/>
        <v>#NAME?</v>
      </c>
      <c r="W402" s="7"/>
      <c r="X402" s="7"/>
      <c r="Y402" s="51" t="s">
        <v>201</v>
      </c>
      <c r="Z402" s="52"/>
      <c r="AA402" s="53">
        <v>45163</v>
      </c>
      <c r="AB402" s="54">
        <v>49075100011486</v>
      </c>
      <c r="AC402" s="52"/>
      <c r="AD402" s="52"/>
      <c r="AE402" s="52"/>
      <c r="AF402" s="52">
        <v>0</v>
      </c>
      <c r="AG402" s="52">
        <v>0</v>
      </c>
      <c r="AH402" s="52">
        <v>0</v>
      </c>
      <c r="AI402" s="52">
        <v>0</v>
      </c>
      <c r="AJ402" s="52">
        <v>0</v>
      </c>
      <c r="AK402" s="52">
        <v>0</v>
      </c>
      <c r="AL402" s="52">
        <v>0</v>
      </c>
      <c r="AM402" s="52">
        <v>0</v>
      </c>
      <c r="AN402" s="52">
        <v>0</v>
      </c>
      <c r="AO402" s="52">
        <v>0</v>
      </c>
      <c r="AP402" s="52">
        <v>0</v>
      </c>
      <c r="AQ402" s="52">
        <v>0</v>
      </c>
      <c r="AR402" s="52">
        <v>0</v>
      </c>
      <c r="AS402" s="52">
        <v>0</v>
      </c>
      <c r="AT402" s="52">
        <v>0</v>
      </c>
      <c r="AU402" s="52">
        <v>0</v>
      </c>
      <c r="AV402" s="52">
        <v>0</v>
      </c>
      <c r="AW402" s="52">
        <v>0</v>
      </c>
      <c r="AX402" s="52">
        <v>0</v>
      </c>
      <c r="AY402" s="52">
        <v>0</v>
      </c>
      <c r="AZ402" s="52">
        <v>0</v>
      </c>
      <c r="BA402" s="52">
        <v>0</v>
      </c>
      <c r="BB402" s="52">
        <v>0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1481</v>
      </c>
      <c r="C403" s="4" t="s">
        <v>1482</v>
      </c>
      <c r="D403" s="7" t="s">
        <v>109</v>
      </c>
      <c r="E403" s="7" t="s">
        <v>68</v>
      </c>
      <c r="F403" s="7" t="s">
        <v>565</v>
      </c>
      <c r="G403" s="7" t="e">
        <f t="shared" ca="1" si="13"/>
        <v>#NAME?</v>
      </c>
      <c r="H403" s="46" t="s">
        <v>195</v>
      </c>
      <c r="I403" s="46" t="s">
        <v>58</v>
      </c>
      <c r="J403" s="7" t="str">
        <f t="shared" si="18"/>
        <v>Não</v>
      </c>
      <c r="K403" s="47">
        <v>45125</v>
      </c>
      <c r="L403" s="47">
        <v>45513</v>
      </c>
      <c r="M403" s="7" t="s">
        <v>1098</v>
      </c>
      <c r="N403" s="48">
        <v>0.01</v>
      </c>
      <c r="O403" s="7" t="s">
        <v>197</v>
      </c>
      <c r="P403" s="49">
        <v>0.1</v>
      </c>
      <c r="Q403" s="50"/>
      <c r="R403" s="66" t="s">
        <v>780</v>
      </c>
      <c r="S403" s="7" t="s">
        <v>199</v>
      </c>
      <c r="T403" s="7" t="s">
        <v>1483</v>
      </c>
      <c r="U403" s="7" t="s">
        <v>68</v>
      </c>
      <c r="V403" s="46" t="e">
        <f t="shared" ca="1" si="14"/>
        <v>#NAME?</v>
      </c>
      <c r="W403" s="7"/>
      <c r="X403" s="7"/>
      <c r="Y403" s="51" t="s">
        <v>201</v>
      </c>
      <c r="Z403" s="52"/>
      <c r="AA403" s="53">
        <v>45125</v>
      </c>
      <c r="AB403" s="54">
        <v>49075100009252</v>
      </c>
      <c r="AC403" s="52"/>
      <c r="AD403" s="52"/>
      <c r="AE403" s="52"/>
      <c r="AF403" s="52"/>
      <c r="AG403" s="52"/>
      <c r="AH403" s="52"/>
      <c r="AI403" s="52"/>
      <c r="AJ403" s="52"/>
      <c r="AK403" s="52"/>
      <c r="AL403" s="52">
        <v>598857.52</v>
      </c>
      <c r="AM403" s="52">
        <v>582943.23</v>
      </c>
      <c r="AN403" s="52">
        <v>595331.78</v>
      </c>
      <c r="AO403" s="52">
        <v>554795.52000000002</v>
      </c>
      <c r="AP403" s="52">
        <v>468559.04</v>
      </c>
      <c r="AQ403" s="52">
        <v>421965.61</v>
      </c>
      <c r="AR403" s="52">
        <v>405700.58</v>
      </c>
      <c r="AS403" s="52">
        <v>357600.93</v>
      </c>
      <c r="AT403" s="52">
        <v>364082.52</v>
      </c>
      <c r="AU403" s="52">
        <v>366752.35</v>
      </c>
      <c r="AV403" s="52">
        <v>320559.09999999998</v>
      </c>
      <c r="AW403" s="52">
        <v>302851.7</v>
      </c>
      <c r="AX403" s="52">
        <v>0</v>
      </c>
      <c r="AY403" s="52">
        <v>0</v>
      </c>
      <c r="AZ403" s="52">
        <v>0</v>
      </c>
      <c r="BA403" s="52">
        <v>0</v>
      </c>
      <c r="BB403" s="52">
        <v>0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1484</v>
      </c>
      <c r="C404" s="4" t="s">
        <v>1485</v>
      </c>
      <c r="D404" s="7" t="s">
        <v>19</v>
      </c>
      <c r="E404" s="7" t="s">
        <v>77</v>
      </c>
      <c r="F404" s="7" t="s">
        <v>123</v>
      </c>
      <c r="G404" s="7" t="e">
        <f t="shared" ca="1" si="13"/>
        <v>#NAME?</v>
      </c>
      <c r="H404" s="46" t="s">
        <v>205</v>
      </c>
      <c r="I404" s="46" t="s">
        <v>58</v>
      </c>
      <c r="J404" s="7" t="str">
        <f t="shared" si="18"/>
        <v>Não</v>
      </c>
      <c r="K404" s="47">
        <v>44949</v>
      </c>
      <c r="L404" s="7"/>
      <c r="M404" s="7" t="s">
        <v>57</v>
      </c>
      <c r="N404" s="48">
        <v>1.2E-2</v>
      </c>
      <c r="O404" s="7" t="s">
        <v>58</v>
      </c>
      <c r="P404" s="49">
        <v>0</v>
      </c>
      <c r="Q404" s="50"/>
      <c r="R404" s="109"/>
      <c r="S404" s="7" t="s">
        <v>199</v>
      </c>
      <c r="T404" s="7" t="s">
        <v>1486</v>
      </c>
      <c r="U404" s="7" t="s">
        <v>77</v>
      </c>
      <c r="V404" s="46" t="e">
        <f t="shared" ca="1" si="14"/>
        <v>#NAME?</v>
      </c>
      <c r="W404" s="7"/>
      <c r="X404" s="7" t="s">
        <v>24</v>
      </c>
      <c r="Y404" s="51" t="s">
        <v>312</v>
      </c>
      <c r="Z404" s="52"/>
      <c r="AA404" s="53">
        <v>44949</v>
      </c>
      <c r="AB404" s="54">
        <v>49075100005893</v>
      </c>
      <c r="AC404" s="52"/>
      <c r="AD404" s="52"/>
      <c r="AE404" s="52"/>
      <c r="AF404" s="52">
        <v>162070.18</v>
      </c>
      <c r="AG404" s="52">
        <v>190654.57</v>
      </c>
      <c r="AH404" s="52">
        <v>192722.37</v>
      </c>
      <c r="AI404" s="52">
        <v>194185.27</v>
      </c>
      <c r="AJ404" s="52">
        <v>196237.19</v>
      </c>
      <c r="AK404" s="52">
        <v>197994.45</v>
      </c>
      <c r="AL404" s="52">
        <v>199122.82</v>
      </c>
      <c r="AM404" s="52">
        <v>200583.37</v>
      </c>
      <c r="AN404" s="52">
        <v>201330.28</v>
      </c>
      <c r="AO404" s="52">
        <v>196972.77</v>
      </c>
      <c r="AP404" s="52">
        <v>199889.21</v>
      </c>
      <c r="AQ404" s="52">
        <v>200441.61</v>
      </c>
      <c r="AR404" s="52">
        <v>199574.03</v>
      </c>
      <c r="AS404" s="52">
        <v>201296.68</v>
      </c>
      <c r="AT404" s="52">
        <v>203143.75</v>
      </c>
      <c r="AU404" s="52">
        <v>203171.29</v>
      </c>
      <c r="AV404" s="52">
        <v>203642.3</v>
      </c>
      <c r="AW404" s="52">
        <v>205144.2</v>
      </c>
      <c r="AX404" s="52">
        <v>207489.4</v>
      </c>
      <c r="AY404" s="52">
        <v>209627.53</v>
      </c>
      <c r="AZ404" s="52">
        <v>209426.61</v>
      </c>
      <c r="BA404" s="52">
        <v>210296.59</v>
      </c>
      <c r="BB404" s="52">
        <v>211307.67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1487</v>
      </c>
      <c r="C405" s="4" t="s">
        <v>1488</v>
      </c>
      <c r="D405" s="7" t="s">
        <v>19</v>
      </c>
      <c r="E405" s="7" t="s">
        <v>20</v>
      </c>
      <c r="F405" s="7" t="s">
        <v>270</v>
      </c>
      <c r="G405" s="7" t="e">
        <f t="shared" ca="1" si="13"/>
        <v>#NAME?</v>
      </c>
      <c r="H405" s="46" t="s">
        <v>205</v>
      </c>
      <c r="I405" s="46" t="s">
        <v>58</v>
      </c>
      <c r="J405" s="7" t="str">
        <f t="shared" si="18"/>
        <v>Não</v>
      </c>
      <c r="K405" s="47">
        <v>45313</v>
      </c>
      <c r="L405" s="7"/>
      <c r="M405" s="9" t="s">
        <v>196</v>
      </c>
      <c r="N405" s="10">
        <v>1.2E-2</v>
      </c>
      <c r="O405" s="6" t="s">
        <v>197</v>
      </c>
      <c r="P405" s="11">
        <v>0.1</v>
      </c>
      <c r="Q405" s="109"/>
      <c r="R405" s="50" t="s">
        <v>1489</v>
      </c>
      <c r="S405" s="7" t="s">
        <v>199</v>
      </c>
      <c r="T405" s="7" t="s">
        <v>1490</v>
      </c>
      <c r="U405" s="7" t="s">
        <v>273</v>
      </c>
      <c r="V405" s="46" t="e">
        <f t="shared" ca="1" si="14"/>
        <v>#NAME?</v>
      </c>
      <c r="W405" s="7"/>
      <c r="X405" s="7"/>
      <c r="Y405" s="51" t="s">
        <v>527</v>
      </c>
      <c r="Z405" s="52"/>
      <c r="AA405" s="53">
        <v>45313</v>
      </c>
      <c r="AB405" s="54">
        <v>49075100013179</v>
      </c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>
        <v>0</v>
      </c>
      <c r="AS405" s="52">
        <v>0</v>
      </c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148922.18</v>
      </c>
      <c r="BB405" s="52">
        <v>149152.71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1491</v>
      </c>
      <c r="C406" s="4" t="s">
        <v>1492</v>
      </c>
      <c r="D406" s="7" t="s">
        <v>19</v>
      </c>
      <c r="E406" s="7" t="s">
        <v>77</v>
      </c>
      <c r="F406" s="7" t="s">
        <v>215</v>
      </c>
      <c r="G406" s="7" t="e">
        <f t="shared" ca="1" si="13"/>
        <v>#NAME?</v>
      </c>
      <c r="H406" s="46" t="s">
        <v>216</v>
      </c>
      <c r="I406" s="46" t="s">
        <v>217</v>
      </c>
      <c r="J406" s="7" t="str">
        <f t="shared" si="18"/>
        <v>Não</v>
      </c>
      <c r="K406" s="47">
        <v>45082</v>
      </c>
      <c r="L406" s="7"/>
      <c r="M406" s="7" t="s">
        <v>412</v>
      </c>
      <c r="N406" s="48">
        <v>0.02</v>
      </c>
      <c r="O406" s="7" t="s">
        <v>197</v>
      </c>
      <c r="P406" s="49">
        <v>0.2</v>
      </c>
      <c r="Q406" s="66"/>
      <c r="R406" s="66" t="s">
        <v>1493</v>
      </c>
      <c r="S406" s="7" t="s">
        <v>199</v>
      </c>
      <c r="T406" s="7" t="s">
        <v>1494</v>
      </c>
      <c r="U406" s="7" t="s">
        <v>1336</v>
      </c>
      <c r="V406" s="46" t="e">
        <f t="shared" ca="1" si="14"/>
        <v>#NAME?</v>
      </c>
      <c r="W406" s="7"/>
      <c r="X406" s="7"/>
      <c r="Y406" s="51" t="s">
        <v>201</v>
      </c>
      <c r="Z406" s="52"/>
      <c r="AA406" s="53">
        <v>45082</v>
      </c>
      <c r="AB406" s="54">
        <v>49075100011494</v>
      </c>
      <c r="AC406" s="52"/>
      <c r="AD406" s="52"/>
      <c r="AE406" s="52"/>
      <c r="AF406" s="52">
        <v>0</v>
      </c>
      <c r="AG406" s="52">
        <v>0</v>
      </c>
      <c r="AH406" s="52">
        <v>0</v>
      </c>
      <c r="AI406" s="52">
        <v>0</v>
      </c>
      <c r="AJ406" s="52">
        <v>0</v>
      </c>
      <c r="AK406" s="52">
        <v>69759.11</v>
      </c>
      <c r="AL406" s="52">
        <v>69957.42</v>
      </c>
      <c r="AM406" s="52">
        <v>31355.16</v>
      </c>
      <c r="AN406" s="52">
        <v>953.24</v>
      </c>
      <c r="AO406" s="52">
        <v>433.82</v>
      </c>
      <c r="AP406" s="52">
        <v>433.82</v>
      </c>
      <c r="AQ406" s="52">
        <v>435.68</v>
      </c>
      <c r="AR406" s="52">
        <v>435.68</v>
      </c>
      <c r="AS406" s="52">
        <v>435.94</v>
      </c>
      <c r="AT406" s="52">
        <v>435.94</v>
      </c>
      <c r="AU406" s="52">
        <v>435.94</v>
      </c>
      <c r="AV406" s="52">
        <v>435.94</v>
      </c>
      <c r="AW406" s="52">
        <v>435.94</v>
      </c>
      <c r="AX406" s="52">
        <v>439.01</v>
      </c>
      <c r="AY406" s="52">
        <v>442.8</v>
      </c>
      <c r="AZ406" s="52">
        <v>446.49</v>
      </c>
      <c r="BA406" s="52">
        <v>450.63</v>
      </c>
      <c r="BB406" s="52">
        <v>451.48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50</v>
      </c>
      <c r="C407" s="4" t="s">
        <v>51</v>
      </c>
      <c r="D407" s="7" t="s">
        <v>19</v>
      </c>
      <c r="E407" s="7" t="s">
        <v>20</v>
      </c>
      <c r="F407" s="7" t="s">
        <v>270</v>
      </c>
      <c r="G407" s="7" t="e">
        <f t="shared" ca="1" si="13"/>
        <v>#NAME?</v>
      </c>
      <c r="H407" s="46" t="s">
        <v>216</v>
      </c>
      <c r="I407" s="46" t="s">
        <v>432</v>
      </c>
      <c r="J407" s="7" t="str">
        <f t="shared" si="18"/>
        <v>Não</v>
      </c>
      <c r="K407" s="47">
        <v>45128</v>
      </c>
      <c r="L407" s="47"/>
      <c r="M407" s="7" t="s">
        <v>256</v>
      </c>
      <c r="N407" s="48">
        <v>1.4999999999999999E-2</v>
      </c>
      <c r="O407" s="7" t="s">
        <v>197</v>
      </c>
      <c r="P407" s="49">
        <v>0.1</v>
      </c>
      <c r="Q407" s="66"/>
      <c r="R407" s="50"/>
      <c r="S407" s="7" t="s">
        <v>199</v>
      </c>
      <c r="T407" s="7" t="s">
        <v>1495</v>
      </c>
      <c r="U407" s="7" t="s">
        <v>273</v>
      </c>
      <c r="V407" s="46" t="e">
        <f t="shared" ca="1" si="14"/>
        <v>#NAME?</v>
      </c>
      <c r="W407" s="7"/>
      <c r="X407" s="7"/>
      <c r="Y407" s="51" t="s">
        <v>201</v>
      </c>
      <c r="Z407" s="52"/>
      <c r="AA407" s="53">
        <v>45128</v>
      </c>
      <c r="AB407" s="54">
        <v>49075100008108</v>
      </c>
      <c r="AC407" s="52"/>
      <c r="AD407" s="52"/>
      <c r="AE407" s="52"/>
      <c r="AF407" s="52"/>
      <c r="AG407" s="52"/>
      <c r="AH407" s="52">
        <v>0</v>
      </c>
      <c r="AI407" s="52">
        <v>0</v>
      </c>
      <c r="AJ407" s="52">
        <v>0</v>
      </c>
      <c r="AK407" s="52">
        <v>0</v>
      </c>
      <c r="AL407" s="52">
        <v>302770.32</v>
      </c>
      <c r="AM407" s="52">
        <v>319984.74</v>
      </c>
      <c r="AN407" s="52">
        <v>321276.02</v>
      </c>
      <c r="AO407" s="52">
        <v>320370.19</v>
      </c>
      <c r="AP407" s="52">
        <v>327308.84999999998</v>
      </c>
      <c r="AQ407" s="52">
        <v>333739.21000000002</v>
      </c>
      <c r="AR407" s="52">
        <v>329468.33</v>
      </c>
      <c r="AS407" s="52">
        <v>331760.87</v>
      </c>
      <c r="AT407" s="52">
        <v>334298.87</v>
      </c>
      <c r="AU407" s="52">
        <v>331338.23</v>
      </c>
      <c r="AV407" s="52">
        <v>329330.3</v>
      </c>
      <c r="AW407" s="52">
        <v>331104</v>
      </c>
      <c r="AX407" s="52">
        <v>334450.09999999998</v>
      </c>
      <c r="AY407" s="52">
        <v>337968.66</v>
      </c>
      <c r="AZ407" s="52">
        <v>336715.96</v>
      </c>
      <c r="BA407" s="52">
        <v>334078.28999999998</v>
      </c>
      <c r="BB407" s="52">
        <v>331187.03000000003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94" t="s">
        <v>1496</v>
      </c>
      <c r="C408" s="14" t="s">
        <v>1497</v>
      </c>
      <c r="D408" s="7" t="s">
        <v>19</v>
      </c>
      <c r="E408" s="7" t="s">
        <v>68</v>
      </c>
      <c r="F408" s="7" t="s">
        <v>255</v>
      </c>
      <c r="G408" s="7" t="e">
        <f t="shared" ca="1" si="13"/>
        <v>#NAME?</v>
      </c>
      <c r="H408" s="46" t="s">
        <v>216</v>
      </c>
      <c r="I408" s="46" t="s">
        <v>217</v>
      </c>
      <c r="J408" s="7" t="str">
        <f t="shared" si="18"/>
        <v>Não</v>
      </c>
      <c r="K408" s="47">
        <v>45362</v>
      </c>
      <c r="L408" s="7"/>
      <c r="M408" s="7" t="s">
        <v>412</v>
      </c>
      <c r="N408" s="48">
        <v>0.02</v>
      </c>
      <c r="O408" s="7" t="s">
        <v>197</v>
      </c>
      <c r="P408" s="49">
        <v>0.2</v>
      </c>
      <c r="Q408" s="109"/>
      <c r="R408" s="109"/>
      <c r="S408" s="7" t="s">
        <v>199</v>
      </c>
      <c r="T408" s="12" t="s">
        <v>1498</v>
      </c>
      <c r="U408" s="7" t="s">
        <v>73</v>
      </c>
      <c r="V408" s="46" t="e">
        <f t="shared" ca="1" si="14"/>
        <v>#NAME?</v>
      </c>
      <c r="W408" s="7"/>
      <c r="X408" s="7"/>
      <c r="Y408" s="51" t="s">
        <v>509</v>
      </c>
      <c r="Z408" s="52"/>
      <c r="AA408" s="53">
        <v>45362</v>
      </c>
      <c r="AB408" s="54">
        <v>49075100013810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302703.59000000003</v>
      </c>
      <c r="AU408" s="52">
        <v>298173.01</v>
      </c>
      <c r="AV408" s="52">
        <v>392202</v>
      </c>
      <c r="AW408" s="52">
        <v>394170.3</v>
      </c>
      <c r="AX408" s="52">
        <v>401310.4</v>
      </c>
      <c r="AY408" s="52">
        <v>407535.01</v>
      </c>
      <c r="AZ408" s="52">
        <v>141255.24</v>
      </c>
      <c r="BA408" s="52">
        <v>932.63</v>
      </c>
      <c r="BB408" s="52">
        <v>932.63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1499</v>
      </c>
      <c r="C409" s="4" t="s">
        <v>1500</v>
      </c>
      <c r="D409" s="7" t="s">
        <v>19</v>
      </c>
      <c r="E409" s="7" t="s">
        <v>77</v>
      </c>
      <c r="F409" s="7" t="s">
        <v>99</v>
      </c>
      <c r="G409" s="7" t="e">
        <f t="shared" ca="1" si="13"/>
        <v>#NAME?</v>
      </c>
      <c r="H409" s="46" t="s">
        <v>216</v>
      </c>
      <c r="I409" s="46" t="s">
        <v>217</v>
      </c>
      <c r="J409" s="7" t="str">
        <f t="shared" si="18"/>
        <v>Não</v>
      </c>
      <c r="K409" s="47">
        <v>44950</v>
      </c>
      <c r="L409" s="7"/>
      <c r="M409" s="7" t="s">
        <v>57</v>
      </c>
      <c r="N409" s="48">
        <v>0.01</v>
      </c>
      <c r="O409" s="7" t="s">
        <v>58</v>
      </c>
      <c r="P409" s="49">
        <v>0</v>
      </c>
      <c r="Q409" s="50"/>
      <c r="R409" s="50" t="s">
        <v>1501</v>
      </c>
      <c r="S409" s="7" t="s">
        <v>199</v>
      </c>
      <c r="T409" s="7" t="s">
        <v>1502</v>
      </c>
      <c r="U409" s="7" t="s">
        <v>77</v>
      </c>
      <c r="V409" s="46" t="e">
        <f t="shared" ca="1" si="14"/>
        <v>#NAME?</v>
      </c>
      <c r="W409" s="7"/>
      <c r="X409" s="7"/>
      <c r="Y409" s="51" t="s">
        <v>201</v>
      </c>
      <c r="Z409" s="52"/>
      <c r="AA409" s="53">
        <v>44950</v>
      </c>
      <c r="AB409" s="54">
        <v>49075100005907</v>
      </c>
      <c r="AC409" s="52"/>
      <c r="AD409" s="52"/>
      <c r="AE409" s="52"/>
      <c r="AF409" s="52">
        <v>212431.18</v>
      </c>
      <c r="AG409" s="52">
        <v>218921.92</v>
      </c>
      <c r="AH409" s="52">
        <v>221085.4</v>
      </c>
      <c r="AI409" s="52">
        <v>222967.51</v>
      </c>
      <c r="AJ409" s="52">
        <v>225285.35</v>
      </c>
      <c r="AK409" s="52">
        <v>226496.4</v>
      </c>
      <c r="AL409" s="52">
        <v>228050.04</v>
      </c>
      <c r="AM409" s="52">
        <v>75990.570000000007</v>
      </c>
      <c r="AN409" s="52">
        <v>76616.570000000007</v>
      </c>
      <c r="AO409" s="52">
        <v>100</v>
      </c>
      <c r="AP409" s="52">
        <v>86.38</v>
      </c>
      <c r="AQ409" s="52">
        <v>86.38</v>
      </c>
      <c r="AR409" s="52">
        <v>86.38</v>
      </c>
      <c r="AS409" s="52">
        <v>86.38</v>
      </c>
      <c r="AT409" s="52">
        <v>86.38</v>
      </c>
      <c r="AU409" s="52">
        <v>86.38</v>
      </c>
      <c r="AV409" s="52">
        <v>86.38</v>
      </c>
      <c r="AW409" s="52">
        <v>86.38</v>
      </c>
      <c r="AX409" s="52">
        <v>86.38</v>
      </c>
      <c r="AY409" s="52">
        <v>86.38</v>
      </c>
      <c r="AZ409" s="52">
        <v>86.38</v>
      </c>
      <c r="BA409" s="52">
        <v>86.38</v>
      </c>
      <c r="BB409" s="52">
        <v>86.38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1503</v>
      </c>
      <c r="C410" s="4" t="s">
        <v>1504</v>
      </c>
      <c r="D410" s="7" t="s">
        <v>19</v>
      </c>
      <c r="E410" s="7" t="s">
        <v>68</v>
      </c>
      <c r="F410" s="7" t="s">
        <v>255</v>
      </c>
      <c r="G410" s="7" t="e">
        <f t="shared" ca="1" si="13"/>
        <v>#NAME?</v>
      </c>
      <c r="H410" s="46" t="s">
        <v>205</v>
      </c>
      <c r="I410" s="46" t="s">
        <v>58</v>
      </c>
      <c r="J410" s="7" t="str">
        <f t="shared" si="18"/>
        <v>Não</v>
      </c>
      <c r="K410" s="47">
        <v>45565</v>
      </c>
      <c r="L410" s="7"/>
      <c r="M410" s="7" t="s">
        <v>424</v>
      </c>
      <c r="N410" s="48">
        <v>7.0000000000000001E-3</v>
      </c>
      <c r="O410" s="7" t="s">
        <v>58</v>
      </c>
      <c r="P410" s="49">
        <v>0</v>
      </c>
      <c r="Q410" s="50"/>
      <c r="R410" s="50"/>
      <c r="S410" s="7" t="s">
        <v>199</v>
      </c>
      <c r="T410" s="7" t="s">
        <v>1505</v>
      </c>
      <c r="U410" s="7" t="s">
        <v>68</v>
      </c>
      <c r="V410" s="46" t="e">
        <f t="shared" ca="1" si="14"/>
        <v>#NAME?</v>
      </c>
      <c r="W410" s="7"/>
      <c r="X410" s="7" t="s">
        <v>27</v>
      </c>
      <c r="Y410" s="51"/>
      <c r="Z410" s="52"/>
      <c r="AA410" s="52"/>
      <c r="AB410" s="54">
        <v>49075100015880</v>
      </c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>
        <v>0</v>
      </c>
      <c r="BA410" s="52">
        <v>327.14999999999998</v>
      </c>
      <c r="BB410" s="52">
        <v>329.04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1506</v>
      </c>
      <c r="C411" s="4" t="s">
        <v>1507</v>
      </c>
      <c r="D411" s="7" t="s">
        <v>19</v>
      </c>
      <c r="E411" s="7" t="s">
        <v>20</v>
      </c>
      <c r="F411" s="7" t="s">
        <v>321</v>
      </c>
      <c r="G411" s="7" t="e">
        <f t="shared" ca="1" si="13"/>
        <v>#NAME?</v>
      </c>
      <c r="H411" s="46" t="s">
        <v>205</v>
      </c>
      <c r="I411" s="46" t="s">
        <v>58</v>
      </c>
      <c r="J411" s="7" t="str">
        <f t="shared" si="18"/>
        <v>Não</v>
      </c>
      <c r="K411" s="47">
        <v>45043</v>
      </c>
      <c r="L411" s="7"/>
      <c r="M411" s="7" t="s">
        <v>62</v>
      </c>
      <c r="N411" s="48">
        <v>0.02</v>
      </c>
      <c r="O411" s="7" t="s">
        <v>236</v>
      </c>
      <c r="P411" s="49">
        <v>0.2</v>
      </c>
      <c r="Q411" s="50"/>
      <c r="R411" s="109"/>
      <c r="S411" s="7" t="s">
        <v>199</v>
      </c>
      <c r="T411" s="7" t="s">
        <v>1508</v>
      </c>
      <c r="U411" s="7" t="s">
        <v>273</v>
      </c>
      <c r="V411" s="46" t="e">
        <f t="shared" ca="1" si="14"/>
        <v>#NAME?</v>
      </c>
      <c r="W411" s="7"/>
      <c r="X411" s="7"/>
      <c r="Y411" s="51" t="s">
        <v>201</v>
      </c>
      <c r="Z411" s="52"/>
      <c r="AA411" s="53">
        <v>45043</v>
      </c>
      <c r="AB411" s="54">
        <v>49075100007802</v>
      </c>
      <c r="AC411" s="52"/>
      <c r="AD411" s="52"/>
      <c r="AE411" s="52"/>
      <c r="AF411" s="52">
        <v>0</v>
      </c>
      <c r="AG411" s="52">
        <v>0</v>
      </c>
      <c r="AH411" s="52">
        <v>0</v>
      </c>
      <c r="AI411" s="52">
        <v>16010.84</v>
      </c>
      <c r="AJ411" s="52">
        <v>107737.05</v>
      </c>
      <c r="AK411" s="52">
        <v>84997.63</v>
      </c>
      <c r="AL411" s="52">
        <v>83477.75</v>
      </c>
      <c r="AM411" s="52">
        <v>84810.25</v>
      </c>
      <c r="AN411" s="52">
        <v>87027.22</v>
      </c>
      <c r="AO411" s="52">
        <v>89078.46</v>
      </c>
      <c r="AP411" s="52">
        <v>94239.27</v>
      </c>
      <c r="AQ411" s="52">
        <v>97783.65</v>
      </c>
      <c r="AR411" s="52">
        <v>96678.81</v>
      </c>
      <c r="AS411" s="52">
        <v>97510.39</v>
      </c>
      <c r="AT411" s="52">
        <v>58668.22</v>
      </c>
      <c r="AU411" s="52">
        <v>56642.04</v>
      </c>
      <c r="AV411" s="52">
        <v>55531.87</v>
      </c>
      <c r="AW411" s="52">
        <v>56727.02</v>
      </c>
      <c r="AX411" s="52">
        <v>59655.85</v>
      </c>
      <c r="AY411" s="52">
        <v>63107.65</v>
      </c>
      <c r="AZ411" s="52">
        <v>55923.85</v>
      </c>
      <c r="BA411" s="52">
        <v>54446.55</v>
      </c>
      <c r="BB411" s="52">
        <v>53151.61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1509</v>
      </c>
      <c r="C412" s="4" t="s">
        <v>1510</v>
      </c>
      <c r="D412" s="7" t="s">
        <v>90</v>
      </c>
      <c r="E412" s="7" t="s">
        <v>20</v>
      </c>
      <c r="F412" s="7" t="s">
        <v>1511</v>
      </c>
      <c r="G412" s="7" t="e">
        <f t="shared" ca="1" si="13"/>
        <v>#NAME?</v>
      </c>
      <c r="H412" s="46" t="s">
        <v>216</v>
      </c>
      <c r="I412" s="46" t="s">
        <v>266</v>
      </c>
      <c r="J412" s="7" t="str">
        <f t="shared" si="18"/>
        <v>Não</v>
      </c>
      <c r="K412" s="47">
        <v>45456</v>
      </c>
      <c r="L412" s="7"/>
      <c r="M412" s="7" t="s">
        <v>196</v>
      </c>
      <c r="N412" s="48">
        <v>1.2E-2</v>
      </c>
      <c r="O412" s="7" t="s">
        <v>197</v>
      </c>
      <c r="P412" s="49">
        <v>0.1</v>
      </c>
      <c r="Q412" s="50"/>
      <c r="R412" s="109"/>
      <c r="S412" s="7" t="s">
        <v>199</v>
      </c>
      <c r="T412" s="7" t="s">
        <v>1512</v>
      </c>
      <c r="U412" s="7" t="s">
        <v>73</v>
      </c>
      <c r="V412" s="46" t="e">
        <f t="shared" ca="1" si="14"/>
        <v>#NAME?</v>
      </c>
      <c r="W412" s="7"/>
      <c r="X412" s="7" t="s">
        <v>27</v>
      </c>
      <c r="Y412" s="51" t="s">
        <v>201</v>
      </c>
      <c r="Z412" s="52"/>
      <c r="AA412" s="53">
        <v>45456</v>
      </c>
      <c r="AB412" s="54">
        <v>49075100015139</v>
      </c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>
        <v>402221.5</v>
      </c>
      <c r="AX412" s="52">
        <v>407035.3</v>
      </c>
      <c r="AY412" s="52">
        <v>411318.97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1513</v>
      </c>
      <c r="C413" s="4" t="s">
        <v>1514</v>
      </c>
      <c r="D413" s="7" t="s">
        <v>19</v>
      </c>
      <c r="E413" s="7" t="s">
        <v>20</v>
      </c>
      <c r="F413" s="7" t="s">
        <v>321</v>
      </c>
      <c r="G413" s="7" t="e">
        <f t="shared" ca="1" si="13"/>
        <v>#NAME?</v>
      </c>
      <c r="H413" s="46" t="s">
        <v>205</v>
      </c>
      <c r="I413" s="46" t="s">
        <v>58</v>
      </c>
      <c r="J413" s="7" t="str">
        <f t="shared" si="18"/>
        <v>Não</v>
      </c>
      <c r="K413" s="47">
        <v>45576</v>
      </c>
      <c r="L413" s="7"/>
      <c r="M413" s="7" t="s">
        <v>256</v>
      </c>
      <c r="N413" s="48">
        <v>1.4999999999999999E-2</v>
      </c>
      <c r="O413" s="7" t="s">
        <v>197</v>
      </c>
      <c r="P413" s="49">
        <v>0.1</v>
      </c>
      <c r="Q413" s="109"/>
      <c r="R413" s="109"/>
      <c r="S413" s="7" t="s">
        <v>199</v>
      </c>
      <c r="T413" s="7" t="s">
        <v>1515</v>
      </c>
      <c r="U413" s="7" t="s">
        <v>273</v>
      </c>
      <c r="V413" s="46" t="e">
        <f t="shared" ca="1" si="14"/>
        <v>#NAME?</v>
      </c>
      <c r="W413" s="7"/>
      <c r="X413" s="7" t="s">
        <v>24</v>
      </c>
      <c r="Y413" s="51"/>
      <c r="Z413" s="52"/>
      <c r="AA413" s="55"/>
      <c r="AB413" s="54">
        <v>49075100016100</v>
      </c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>
        <v>510885.14</v>
      </c>
      <c r="BB413" s="52">
        <v>509065.4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15" t="s">
        <v>1513</v>
      </c>
      <c r="C414" s="4" t="s">
        <v>1516</v>
      </c>
      <c r="D414" s="7" t="s">
        <v>19</v>
      </c>
      <c r="E414" s="7" t="s">
        <v>20</v>
      </c>
      <c r="F414" s="7" t="s">
        <v>321</v>
      </c>
      <c r="G414" s="7" t="e">
        <f t="shared" ca="1" si="13"/>
        <v>#NAME?</v>
      </c>
      <c r="H414" s="46" t="s">
        <v>216</v>
      </c>
      <c r="I414" s="46" t="s">
        <v>217</v>
      </c>
      <c r="J414" s="7" t="str">
        <f t="shared" si="18"/>
        <v>Não</v>
      </c>
      <c r="K414" s="47">
        <v>45042</v>
      </c>
      <c r="L414" s="7"/>
      <c r="M414" s="7" t="s">
        <v>256</v>
      </c>
      <c r="N414" s="48">
        <v>1.4999999999999999E-2</v>
      </c>
      <c r="O414" s="7" t="s">
        <v>197</v>
      </c>
      <c r="P414" s="49">
        <v>0.1</v>
      </c>
      <c r="Q414" s="109"/>
      <c r="R414" s="109"/>
      <c r="S414" s="7" t="s">
        <v>199</v>
      </c>
      <c r="T414" s="7" t="s">
        <v>1515</v>
      </c>
      <c r="U414" s="7" t="s">
        <v>273</v>
      </c>
      <c r="V414" s="46" t="e">
        <f t="shared" ca="1" si="14"/>
        <v>#NAME?</v>
      </c>
      <c r="W414" s="7"/>
      <c r="X414" s="7" t="s">
        <v>24</v>
      </c>
      <c r="Y414" s="51" t="s">
        <v>201</v>
      </c>
      <c r="Z414" s="52"/>
      <c r="AA414" s="53">
        <v>45042</v>
      </c>
      <c r="AB414" s="54">
        <v>49075100008991</v>
      </c>
      <c r="AC414" s="52"/>
      <c r="AD414" s="52"/>
      <c r="AE414" s="52"/>
      <c r="AF414" s="52">
        <v>0</v>
      </c>
      <c r="AG414" s="52">
        <v>0</v>
      </c>
      <c r="AH414" s="52">
        <v>0</v>
      </c>
      <c r="AI414" s="52">
        <v>423185.18</v>
      </c>
      <c r="AJ414" s="52">
        <v>433492.38</v>
      </c>
      <c r="AK414" s="52">
        <v>450372.33</v>
      </c>
      <c r="AL414" s="52">
        <v>453576.53</v>
      </c>
      <c r="AM414" s="52">
        <v>488861.8</v>
      </c>
      <c r="AN414" s="52">
        <v>491793.38</v>
      </c>
      <c r="AO414" s="52">
        <v>492271</v>
      </c>
      <c r="AP414" s="52">
        <v>502707.52</v>
      </c>
      <c r="AQ414" s="52">
        <v>512479.56</v>
      </c>
      <c r="AR414" s="52">
        <v>504882.8</v>
      </c>
      <c r="AS414" s="52">
        <v>504794.79</v>
      </c>
      <c r="AT414" s="52">
        <v>510606.55</v>
      </c>
      <c r="AU414" s="52">
        <v>505960.57</v>
      </c>
      <c r="AV414" s="52">
        <v>503778.5</v>
      </c>
      <c r="AW414" s="52">
        <v>506702.6</v>
      </c>
      <c r="AX414" s="52">
        <v>57810.97</v>
      </c>
      <c r="AY414" s="52">
        <v>0</v>
      </c>
      <c r="AZ414" s="52">
        <v>0</v>
      </c>
      <c r="BA414" s="52">
        <v>0</v>
      </c>
      <c r="BB414" s="52">
        <v>0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15" t="s">
        <v>1517</v>
      </c>
      <c r="C415" s="4" t="s">
        <v>1518</v>
      </c>
      <c r="D415" s="7" t="s">
        <v>19</v>
      </c>
      <c r="E415" s="7" t="s">
        <v>68</v>
      </c>
      <c r="F415" s="7" t="s">
        <v>438</v>
      </c>
      <c r="G415" s="7" t="e">
        <f t="shared" ca="1" si="13"/>
        <v>#NAME?</v>
      </c>
      <c r="H415" s="46" t="s">
        <v>216</v>
      </c>
      <c r="I415" s="46" t="s">
        <v>217</v>
      </c>
      <c r="J415" s="7" t="str">
        <f t="shared" si="18"/>
        <v>Não</v>
      </c>
      <c r="K415" s="47">
        <v>44959</v>
      </c>
      <c r="L415" s="7"/>
      <c r="M415" s="7" t="s">
        <v>227</v>
      </c>
      <c r="N415" s="48">
        <v>0</v>
      </c>
      <c r="O415" s="7" t="s">
        <v>58</v>
      </c>
      <c r="P415" s="49">
        <v>0</v>
      </c>
      <c r="Q415" s="59"/>
      <c r="R415" s="50" t="s">
        <v>1519</v>
      </c>
      <c r="S415" s="7" t="s">
        <v>199</v>
      </c>
      <c r="T415" s="7" t="s">
        <v>1520</v>
      </c>
      <c r="U415" s="7" t="s">
        <v>68</v>
      </c>
      <c r="V415" s="46" t="e">
        <f t="shared" ca="1" si="14"/>
        <v>#NAME?</v>
      </c>
      <c r="W415" s="7"/>
      <c r="X415" s="7"/>
      <c r="Y415" s="51" t="s">
        <v>201</v>
      </c>
      <c r="Z415" s="52"/>
      <c r="AA415" s="53">
        <v>44959</v>
      </c>
      <c r="AB415" s="54">
        <v>49075100010250</v>
      </c>
      <c r="AC415" s="52"/>
      <c r="AD415" s="52"/>
      <c r="AE415" s="52"/>
      <c r="AF415" s="52">
        <v>0</v>
      </c>
      <c r="AG415" s="52">
        <v>1060.5</v>
      </c>
      <c r="AH415" s="52">
        <v>1594.06</v>
      </c>
      <c r="AI415" s="52">
        <v>2130.62</v>
      </c>
      <c r="AJ415" s="52">
        <v>2151.04</v>
      </c>
      <c r="AK415" s="52">
        <v>3226.35</v>
      </c>
      <c r="AL415" s="52">
        <v>3764.58</v>
      </c>
      <c r="AM415" s="52">
        <v>4321.99</v>
      </c>
      <c r="AN415" s="52">
        <v>4880.82</v>
      </c>
      <c r="AO415" s="52">
        <v>5969.88</v>
      </c>
      <c r="AP415" s="52">
        <v>0</v>
      </c>
      <c r="AQ415" s="52">
        <v>0</v>
      </c>
      <c r="AR415" s="52">
        <v>0</v>
      </c>
      <c r="AS415" s="52">
        <v>0.15</v>
      </c>
      <c r="AT415" s="52">
        <v>0.15</v>
      </c>
      <c r="AU415" s="52">
        <v>0.15</v>
      </c>
      <c r="AV415" s="52">
        <v>0.15</v>
      </c>
      <c r="AW415" s="52">
        <v>0.15</v>
      </c>
      <c r="AX415" s="52">
        <v>0.15</v>
      </c>
      <c r="AY415" s="52">
        <v>0.15</v>
      </c>
      <c r="AZ415" s="52">
        <v>0.15</v>
      </c>
      <c r="BA415" s="52">
        <v>0.15</v>
      </c>
      <c r="BB415" s="52">
        <v>0.15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" t="s">
        <v>1521</v>
      </c>
      <c r="C416" s="4" t="s">
        <v>1522</v>
      </c>
      <c r="D416" s="7" t="s">
        <v>19</v>
      </c>
      <c r="E416" s="7" t="s">
        <v>77</v>
      </c>
      <c r="F416" s="7" t="s">
        <v>123</v>
      </c>
      <c r="G416" s="7" t="e">
        <f t="shared" ca="1" si="13"/>
        <v>#NAME?</v>
      </c>
      <c r="H416" s="46" t="s">
        <v>205</v>
      </c>
      <c r="I416" s="46" t="s">
        <v>58</v>
      </c>
      <c r="J416" s="7" t="str">
        <f t="shared" si="18"/>
        <v>Não</v>
      </c>
      <c r="K416" s="47">
        <v>44946</v>
      </c>
      <c r="L416" s="7"/>
      <c r="M416" s="7" t="s">
        <v>256</v>
      </c>
      <c r="N416" s="48">
        <v>1.4999999999999999E-2</v>
      </c>
      <c r="O416" s="7" t="s">
        <v>197</v>
      </c>
      <c r="P416" s="49">
        <v>0.1</v>
      </c>
      <c r="Q416" s="109"/>
      <c r="R416" s="157"/>
      <c r="S416" s="7" t="s">
        <v>199</v>
      </c>
      <c r="T416" s="7" t="s">
        <v>1523</v>
      </c>
      <c r="U416" s="7" t="s">
        <v>77</v>
      </c>
      <c r="V416" s="46" t="e">
        <f t="shared" ca="1" si="14"/>
        <v>#NAME?</v>
      </c>
      <c r="W416" s="7"/>
      <c r="X416" s="7"/>
      <c r="Y416" s="51" t="s">
        <v>312</v>
      </c>
      <c r="Z416" s="52"/>
      <c r="AA416" s="53">
        <v>44946</v>
      </c>
      <c r="AB416" s="54">
        <v>49075100005923</v>
      </c>
      <c r="AC416" s="52"/>
      <c r="AD416" s="52"/>
      <c r="AE416" s="52"/>
      <c r="AF416" s="52">
        <v>108265.42</v>
      </c>
      <c r="AG416" s="52">
        <v>124741.99</v>
      </c>
      <c r="AH416" s="52">
        <v>140217.14000000001</v>
      </c>
      <c r="AI416" s="52">
        <v>144114.28</v>
      </c>
      <c r="AJ416" s="52">
        <v>148461.24</v>
      </c>
      <c r="AK416" s="52">
        <v>153522.01999999999</v>
      </c>
      <c r="AL416" s="52">
        <v>157547.29999999999</v>
      </c>
      <c r="AM416" s="52">
        <v>166402.01</v>
      </c>
      <c r="AN416" s="52">
        <v>168811.3</v>
      </c>
      <c r="AO416" s="52">
        <v>164502.06</v>
      </c>
      <c r="AP416" s="52">
        <v>203285.42</v>
      </c>
      <c r="AQ416" s="52">
        <v>206882.78</v>
      </c>
      <c r="AR416" s="52">
        <v>204753.59</v>
      </c>
      <c r="AS416" s="52">
        <v>201508.77</v>
      </c>
      <c r="AT416" s="52">
        <v>204538.43</v>
      </c>
      <c r="AU416" s="52">
        <v>204516.88</v>
      </c>
      <c r="AV416" s="52">
        <v>205847.2</v>
      </c>
      <c r="AW416" s="52">
        <v>208329.5</v>
      </c>
      <c r="AX416" s="52">
        <v>219619</v>
      </c>
      <c r="AY416" s="52">
        <v>224067.58</v>
      </c>
      <c r="AZ416" s="52">
        <v>227827.74</v>
      </c>
      <c r="BA416" s="52">
        <v>228065.14</v>
      </c>
      <c r="BB416" s="52">
        <v>230005.1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3" t="s">
        <v>1524</v>
      </c>
      <c r="C417" s="4" t="s">
        <v>1525</v>
      </c>
      <c r="D417" s="7" t="s">
        <v>19</v>
      </c>
      <c r="E417" s="7" t="s">
        <v>68</v>
      </c>
      <c r="F417" s="7" t="s">
        <v>438</v>
      </c>
      <c r="G417" s="7" t="e">
        <f t="shared" ca="1" si="13"/>
        <v>#NAME?</v>
      </c>
      <c r="H417" s="46" t="s">
        <v>216</v>
      </c>
      <c r="I417" s="46" t="s">
        <v>217</v>
      </c>
      <c r="J417" s="7" t="str">
        <f t="shared" si="18"/>
        <v>Não</v>
      </c>
      <c r="K417" s="47">
        <v>45020</v>
      </c>
      <c r="L417" s="7"/>
      <c r="M417" s="7" t="s">
        <v>57</v>
      </c>
      <c r="N417" s="48">
        <v>1.2E-2</v>
      </c>
      <c r="O417" s="7" t="s">
        <v>58</v>
      </c>
      <c r="P417" s="49">
        <v>0</v>
      </c>
      <c r="Q417" s="109"/>
      <c r="R417" s="158" t="s">
        <v>1526</v>
      </c>
      <c r="S417" s="7" t="s">
        <v>199</v>
      </c>
      <c r="T417" s="7" t="s">
        <v>1527</v>
      </c>
      <c r="U417" s="7" t="s">
        <v>68</v>
      </c>
      <c r="V417" s="46" t="e">
        <f t="shared" ca="1" si="14"/>
        <v>#NAME?</v>
      </c>
      <c r="W417" s="7"/>
      <c r="X417" s="7"/>
      <c r="Y417" s="51" t="s">
        <v>201</v>
      </c>
      <c r="Z417" s="52"/>
      <c r="AA417" s="53">
        <v>45020</v>
      </c>
      <c r="AB417" s="54">
        <v>49075100008175</v>
      </c>
      <c r="AC417" s="52"/>
      <c r="AD417" s="52"/>
      <c r="AE417" s="52"/>
      <c r="AF417" s="52"/>
      <c r="AG417" s="52"/>
      <c r="AH417" s="52">
        <v>4290.59</v>
      </c>
      <c r="AI417" s="52">
        <v>4346.3100000000004</v>
      </c>
      <c r="AJ417" s="52">
        <v>4384.53</v>
      </c>
      <c r="AK417" s="52">
        <v>4422.04</v>
      </c>
      <c r="AL417" s="52">
        <v>4473.34</v>
      </c>
      <c r="AM417" s="52">
        <v>5.55</v>
      </c>
      <c r="AN417" s="52">
        <v>5.55</v>
      </c>
      <c r="AO417" s="52">
        <v>5.55</v>
      </c>
      <c r="AP417" s="52">
        <v>5.55</v>
      </c>
      <c r="AQ417" s="52">
        <v>5.55</v>
      </c>
      <c r="AR417" s="52">
        <v>5.55</v>
      </c>
      <c r="AS417" s="52">
        <v>5.55</v>
      </c>
      <c r="AT417" s="52">
        <v>5.55</v>
      </c>
      <c r="AU417" s="52">
        <v>5.55</v>
      </c>
      <c r="AV417" s="52">
        <v>5.55</v>
      </c>
      <c r="AW417" s="52">
        <v>5.55</v>
      </c>
      <c r="AX417" s="52">
        <v>5.55</v>
      </c>
      <c r="AY417" s="52">
        <v>5.55</v>
      </c>
      <c r="AZ417" s="52">
        <v>5.55</v>
      </c>
      <c r="BA417" s="52">
        <v>5.55</v>
      </c>
      <c r="BB417" s="52">
        <v>5.55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60" t="s">
        <v>1528</v>
      </c>
      <c r="C418" s="61" t="s">
        <v>1529</v>
      </c>
      <c r="D418" s="7" t="s">
        <v>19</v>
      </c>
      <c r="E418" s="7" t="s">
        <v>77</v>
      </c>
      <c r="F418" s="7" t="s">
        <v>123</v>
      </c>
      <c r="G418" s="7" t="e">
        <f t="shared" ca="1" si="13"/>
        <v>#NAME?</v>
      </c>
      <c r="H418" s="46" t="s">
        <v>205</v>
      </c>
      <c r="I418" s="46" t="s">
        <v>217</v>
      </c>
      <c r="J418" s="7" t="str">
        <f t="shared" si="18"/>
        <v>Não</v>
      </c>
      <c r="K418" s="47">
        <v>45426</v>
      </c>
      <c r="L418" s="7"/>
      <c r="M418" s="7" t="s">
        <v>57</v>
      </c>
      <c r="N418" s="48">
        <v>1.2E-2</v>
      </c>
      <c r="O418" s="7" t="s">
        <v>58</v>
      </c>
      <c r="P418" s="49">
        <v>0</v>
      </c>
      <c r="Q418" s="109"/>
      <c r="R418" s="158"/>
      <c r="S418" s="7" t="s">
        <v>199</v>
      </c>
      <c r="T418" s="6" t="s">
        <v>1530</v>
      </c>
      <c r="U418" s="7" t="s">
        <v>77</v>
      </c>
      <c r="V418" s="46" t="e">
        <f t="shared" ca="1" si="14"/>
        <v>#NAME?</v>
      </c>
      <c r="W418" s="7"/>
      <c r="X418" s="7" t="s">
        <v>27</v>
      </c>
      <c r="Y418" s="51" t="s">
        <v>201</v>
      </c>
      <c r="Z418" s="52"/>
      <c r="AA418" s="53">
        <v>45426</v>
      </c>
      <c r="AB418" s="54">
        <v>49075100014566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>
        <v>0</v>
      </c>
      <c r="AW418" s="52">
        <v>0</v>
      </c>
      <c r="AX418" s="52">
        <v>0</v>
      </c>
      <c r="AY418" s="52">
        <v>0</v>
      </c>
      <c r="AZ418" s="52">
        <v>0</v>
      </c>
      <c r="BA418" s="52">
        <v>0</v>
      </c>
      <c r="BB418" s="52">
        <v>0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1531</v>
      </c>
      <c r="C419" s="4" t="s">
        <v>1532</v>
      </c>
      <c r="D419" s="7" t="s">
        <v>109</v>
      </c>
      <c r="E419" s="7" t="s">
        <v>68</v>
      </c>
      <c r="F419" s="7" t="s">
        <v>194</v>
      </c>
      <c r="G419" s="7" t="e">
        <f t="shared" ca="1" si="13"/>
        <v>#NAME?</v>
      </c>
      <c r="H419" s="46" t="s">
        <v>195</v>
      </c>
      <c r="I419" s="46" t="s">
        <v>58</v>
      </c>
      <c r="J419" s="7" t="str">
        <f t="shared" si="18"/>
        <v>Não</v>
      </c>
      <c r="K419" s="47">
        <v>44998</v>
      </c>
      <c r="L419" s="47">
        <v>45559</v>
      </c>
      <c r="M419" s="7" t="s">
        <v>412</v>
      </c>
      <c r="N419" s="48">
        <v>0.02</v>
      </c>
      <c r="O419" s="7" t="s">
        <v>197</v>
      </c>
      <c r="P419" s="49">
        <v>0.2</v>
      </c>
      <c r="Q419" s="109"/>
      <c r="R419" s="109"/>
      <c r="S419" s="7" t="s">
        <v>199</v>
      </c>
      <c r="T419" s="7" t="s">
        <v>1533</v>
      </c>
      <c r="U419" s="7" t="s">
        <v>68</v>
      </c>
      <c r="V419" s="46" t="e">
        <f t="shared" ca="1" si="14"/>
        <v>#NAME?</v>
      </c>
      <c r="W419" s="7"/>
      <c r="X419" s="7"/>
      <c r="Y419" s="51" t="s">
        <v>509</v>
      </c>
      <c r="Z419" s="52"/>
      <c r="AA419" s="53">
        <v>44998</v>
      </c>
      <c r="AB419" s="54">
        <v>49075100009521</v>
      </c>
      <c r="AC419" s="52"/>
      <c r="AD419" s="52"/>
      <c r="AE419" s="52"/>
      <c r="AF419" s="52">
        <v>0</v>
      </c>
      <c r="AG419" s="52">
        <v>0</v>
      </c>
      <c r="AH419" s="52">
        <v>155653.14000000001</v>
      </c>
      <c r="AI419" s="52">
        <v>793813.54</v>
      </c>
      <c r="AJ419" s="52">
        <v>804596.25</v>
      </c>
      <c r="AK419" s="52">
        <v>870034.71</v>
      </c>
      <c r="AL419" s="52">
        <v>888211.88</v>
      </c>
      <c r="AM419" s="52">
        <v>866431.26</v>
      </c>
      <c r="AN419" s="52">
        <v>866906.14</v>
      </c>
      <c r="AO419" s="52">
        <v>856971.53</v>
      </c>
      <c r="AP419" s="52">
        <v>884834.02</v>
      </c>
      <c r="AQ419" s="52">
        <v>907780.95</v>
      </c>
      <c r="AR419" s="52">
        <v>885576.29</v>
      </c>
      <c r="AS419" s="52">
        <v>894205.06</v>
      </c>
      <c r="AT419" s="52">
        <v>904444.35</v>
      </c>
      <c r="AU419" s="52">
        <v>887189.53</v>
      </c>
      <c r="AV419" s="52">
        <v>877497.5</v>
      </c>
      <c r="AW419" s="52">
        <v>880240.9</v>
      </c>
      <c r="AX419" s="52">
        <v>899696.5</v>
      </c>
      <c r="AY419" s="52">
        <v>912475.37</v>
      </c>
      <c r="AZ419" s="52">
        <v>0</v>
      </c>
      <c r="BA419" s="52">
        <v>0</v>
      </c>
      <c r="BB419" s="52">
        <v>0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59" t="s">
        <v>1534</v>
      </c>
      <c r="C420" s="83" t="s">
        <v>1535</v>
      </c>
      <c r="D420" s="7" t="s">
        <v>19</v>
      </c>
      <c r="E420" s="7" t="s">
        <v>20</v>
      </c>
      <c r="F420" s="7" t="s">
        <v>321</v>
      </c>
      <c r="G420" s="7" t="e">
        <f t="shared" ca="1" si="13"/>
        <v>#NAME?</v>
      </c>
      <c r="H420" s="46" t="s">
        <v>205</v>
      </c>
      <c r="I420" s="46" t="s">
        <v>58</v>
      </c>
      <c r="J420" s="7" t="str">
        <f t="shared" si="18"/>
        <v>Não</v>
      </c>
      <c r="K420" s="47">
        <v>45230</v>
      </c>
      <c r="L420" s="7"/>
      <c r="M420" s="7" t="s">
        <v>196</v>
      </c>
      <c r="N420" s="48">
        <v>1.2E-2</v>
      </c>
      <c r="O420" s="7" t="s">
        <v>197</v>
      </c>
      <c r="P420" s="49">
        <v>0.1</v>
      </c>
      <c r="Q420" s="109"/>
      <c r="R420" s="109"/>
      <c r="S420" s="7" t="s">
        <v>199</v>
      </c>
      <c r="T420" s="7" t="s">
        <v>1536</v>
      </c>
      <c r="U420" s="7" t="s">
        <v>273</v>
      </c>
      <c r="V420" s="46" t="e">
        <f t="shared" ca="1" si="14"/>
        <v>#NAME?</v>
      </c>
      <c r="W420" s="7"/>
      <c r="X420" s="7"/>
      <c r="Y420" s="51" t="s">
        <v>201</v>
      </c>
      <c r="Z420" s="52"/>
      <c r="AA420" s="53">
        <v>45230</v>
      </c>
      <c r="AB420" s="54">
        <v>49075100012504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>
        <v>0</v>
      </c>
      <c r="AP420" s="52">
        <v>0</v>
      </c>
      <c r="AQ420" s="52">
        <v>0</v>
      </c>
      <c r="AR420" s="52">
        <v>100558.71</v>
      </c>
      <c r="AS420" s="52">
        <v>101436.11</v>
      </c>
      <c r="AT420" s="52">
        <v>102329.32</v>
      </c>
      <c r="AU420" s="52">
        <v>102208.11</v>
      </c>
      <c r="AV420" s="52">
        <v>102489.2</v>
      </c>
      <c r="AW420" s="52">
        <v>102914.9</v>
      </c>
      <c r="AX420" s="52">
        <v>104071.6</v>
      </c>
      <c r="AY420" s="52">
        <v>24496.09</v>
      </c>
      <c r="AZ420" s="52">
        <v>24584.26</v>
      </c>
      <c r="BA420" s="52">
        <v>24779.37</v>
      </c>
      <c r="BB420" s="52">
        <v>24915.98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9" t="s">
        <v>1537</v>
      </c>
      <c r="C421" s="160" t="s">
        <v>1538</v>
      </c>
      <c r="D421" s="7" t="s">
        <v>19</v>
      </c>
      <c r="E421" s="7" t="s">
        <v>77</v>
      </c>
      <c r="F421" s="7" t="s">
        <v>215</v>
      </c>
      <c r="G421" s="7" t="e">
        <f t="shared" ca="1" si="13"/>
        <v>#NAME?</v>
      </c>
      <c r="H421" s="46" t="s">
        <v>216</v>
      </c>
      <c r="I421" s="46" t="s">
        <v>279</v>
      </c>
      <c r="J421" s="7" t="str">
        <f t="shared" si="18"/>
        <v>Não</v>
      </c>
      <c r="K421" s="47">
        <v>45166</v>
      </c>
      <c r="L421" s="47"/>
      <c r="M421" s="7" t="s">
        <v>57</v>
      </c>
      <c r="N421" s="48">
        <v>1.2E-2</v>
      </c>
      <c r="O421" s="7" t="s">
        <v>58</v>
      </c>
      <c r="P421" s="49">
        <v>0</v>
      </c>
      <c r="Q421" s="109"/>
      <c r="R421" s="109"/>
      <c r="S421" s="7" t="s">
        <v>199</v>
      </c>
      <c r="T421" s="7" t="s">
        <v>1539</v>
      </c>
      <c r="U421" s="7" t="s">
        <v>77</v>
      </c>
      <c r="V421" s="46" t="e">
        <f t="shared" ca="1" si="14"/>
        <v>#NAME?</v>
      </c>
      <c r="W421" s="7"/>
      <c r="X421" s="7"/>
      <c r="Y421" s="51" t="s">
        <v>201</v>
      </c>
      <c r="Z421" s="52"/>
      <c r="AA421" s="53">
        <v>45166</v>
      </c>
      <c r="AB421" s="54">
        <v>49075100011508</v>
      </c>
      <c r="AC421" s="52"/>
      <c r="AD421" s="52"/>
      <c r="AE421" s="52"/>
      <c r="AF421" s="52"/>
      <c r="AG421" s="52"/>
      <c r="AH421" s="52"/>
      <c r="AI421" s="52">
        <v>0</v>
      </c>
      <c r="AJ421" s="52">
        <v>0</v>
      </c>
      <c r="AK421" s="52">
        <v>0</v>
      </c>
      <c r="AL421" s="52">
        <v>0</v>
      </c>
      <c r="AM421" s="52">
        <v>0</v>
      </c>
      <c r="AN421" s="52">
        <v>0</v>
      </c>
      <c r="AO421" s="52">
        <v>0</v>
      </c>
      <c r="AP421" s="52">
        <v>0</v>
      </c>
      <c r="AQ421" s="52">
        <v>0</v>
      </c>
      <c r="AR421" s="52">
        <v>0</v>
      </c>
      <c r="AS421" s="52">
        <v>0</v>
      </c>
      <c r="AT421" s="52">
        <v>0</v>
      </c>
      <c r="AU421" s="52">
        <v>0</v>
      </c>
      <c r="AV421" s="52">
        <v>0</v>
      </c>
      <c r="AW421" s="52">
        <v>0</v>
      </c>
      <c r="AX421" s="52">
        <v>0</v>
      </c>
      <c r="AY421" s="52">
        <v>0</v>
      </c>
      <c r="AZ421" s="52">
        <v>0</v>
      </c>
      <c r="BA421" s="52">
        <v>0</v>
      </c>
      <c r="BB421" s="52">
        <v>0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1540</v>
      </c>
      <c r="C422" s="84" t="s">
        <v>1541</v>
      </c>
      <c r="D422" s="7" t="s">
        <v>76</v>
      </c>
      <c r="E422" s="7" t="s">
        <v>77</v>
      </c>
      <c r="F422" s="7" t="s">
        <v>78</v>
      </c>
      <c r="G422" s="7" t="e">
        <f t="shared" ca="1" si="13"/>
        <v>#NAME?</v>
      </c>
      <c r="H422" s="46" t="s">
        <v>205</v>
      </c>
      <c r="I422" s="46" t="s">
        <v>58</v>
      </c>
      <c r="J422" s="7" t="str">
        <f t="shared" si="18"/>
        <v>Não</v>
      </c>
      <c r="K422" s="47">
        <v>45475</v>
      </c>
      <c r="L422" s="47"/>
      <c r="M422" s="7" t="s">
        <v>57</v>
      </c>
      <c r="N422" s="48">
        <v>1.2E-2</v>
      </c>
      <c r="O422" s="7" t="s">
        <v>58</v>
      </c>
      <c r="P422" s="49">
        <v>0</v>
      </c>
      <c r="Q422" s="109"/>
      <c r="R422" s="109"/>
      <c r="S422" s="7" t="s">
        <v>199</v>
      </c>
      <c r="T422" s="7" t="s">
        <v>1542</v>
      </c>
      <c r="U422" s="7" t="s">
        <v>77</v>
      </c>
      <c r="V422" s="46" t="e">
        <f t="shared" ca="1" si="14"/>
        <v>#NAME?</v>
      </c>
      <c r="W422" s="7"/>
      <c r="X422" s="7" t="s">
        <v>27</v>
      </c>
      <c r="Y422" s="51" t="s">
        <v>201</v>
      </c>
      <c r="Z422" s="52"/>
      <c r="AA422" s="53">
        <v>45475</v>
      </c>
      <c r="AB422" s="54">
        <v>49075100015384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>
        <v>485789.6</v>
      </c>
      <c r="AY422" s="52">
        <v>400460.43</v>
      </c>
      <c r="AZ422" s="52">
        <v>526563</v>
      </c>
      <c r="BA422" s="52">
        <v>530202.47</v>
      </c>
      <c r="BB422" s="52">
        <v>537845.86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1543</v>
      </c>
      <c r="C423" s="4" t="s">
        <v>1544</v>
      </c>
      <c r="D423" s="7" t="s">
        <v>19</v>
      </c>
      <c r="E423" s="7" t="s">
        <v>68</v>
      </c>
      <c r="F423" s="7" t="s">
        <v>255</v>
      </c>
      <c r="G423" s="7" t="e">
        <f t="shared" ca="1" si="13"/>
        <v>#NAME?</v>
      </c>
      <c r="H423" s="46" t="s">
        <v>205</v>
      </c>
      <c r="I423" s="46" t="s">
        <v>58</v>
      </c>
      <c r="J423" s="7" t="str">
        <f t="shared" si="18"/>
        <v>Não</v>
      </c>
      <c r="K423" s="47">
        <v>45254</v>
      </c>
      <c r="L423" s="47"/>
      <c r="M423" s="7" t="s">
        <v>196</v>
      </c>
      <c r="N423" s="48">
        <v>1.2E-2</v>
      </c>
      <c r="O423" s="7" t="s">
        <v>197</v>
      </c>
      <c r="P423" s="49">
        <v>0.1</v>
      </c>
      <c r="Q423" s="109"/>
      <c r="R423" s="50" t="s">
        <v>1545</v>
      </c>
      <c r="S423" s="7" t="s">
        <v>199</v>
      </c>
      <c r="T423" s="7" t="s">
        <v>1546</v>
      </c>
      <c r="U423" s="7" t="s">
        <v>68</v>
      </c>
      <c r="V423" s="46" t="e">
        <f t="shared" ca="1" si="14"/>
        <v>#NAME?</v>
      </c>
      <c r="W423" s="7"/>
      <c r="X423" s="7"/>
      <c r="Y423" s="51" t="s">
        <v>201</v>
      </c>
      <c r="Z423" s="52"/>
      <c r="AA423" s="53">
        <v>45254</v>
      </c>
      <c r="AB423" s="54">
        <v>49075100012512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>
        <v>630538.56000000006</v>
      </c>
      <c r="AQ423" s="52">
        <v>639097.06999999995</v>
      </c>
      <c r="AR423" s="52">
        <v>1001615.77</v>
      </c>
      <c r="AS423" s="52">
        <v>1010202.22</v>
      </c>
      <c r="AT423" s="52">
        <v>1426979.35</v>
      </c>
      <c r="AU423" s="52">
        <v>1127841.3999999999</v>
      </c>
      <c r="AV423" s="52">
        <v>512885.9</v>
      </c>
      <c r="AW423" s="52">
        <v>484980.4</v>
      </c>
      <c r="AX423" s="52">
        <v>414734.6</v>
      </c>
      <c r="AY423" s="52">
        <v>416933.1</v>
      </c>
      <c r="AZ423" s="52">
        <v>421756.66</v>
      </c>
      <c r="BA423" s="52">
        <v>423984.36</v>
      </c>
      <c r="BB423" s="52">
        <v>429540.25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1543</v>
      </c>
      <c r="C424" s="161" t="s">
        <v>1547</v>
      </c>
      <c r="D424" s="7" t="s">
        <v>19</v>
      </c>
      <c r="E424" s="7" t="s">
        <v>68</v>
      </c>
      <c r="F424" s="7" t="s">
        <v>255</v>
      </c>
      <c r="G424" s="7" t="e">
        <f t="shared" ca="1" si="13"/>
        <v>#NAME?</v>
      </c>
      <c r="H424" s="46" t="s">
        <v>205</v>
      </c>
      <c r="I424" s="46" t="s">
        <v>58</v>
      </c>
      <c r="J424" s="7" t="str">
        <f t="shared" si="18"/>
        <v>Não</v>
      </c>
      <c r="K424" s="47">
        <v>45255</v>
      </c>
      <c r="L424" s="47"/>
      <c r="M424" s="7" t="s">
        <v>196</v>
      </c>
      <c r="N424" s="48">
        <v>1.2E-2</v>
      </c>
      <c r="O424" s="7" t="s">
        <v>197</v>
      </c>
      <c r="P424" s="49">
        <v>0.1</v>
      </c>
      <c r="Q424" s="109"/>
      <c r="R424" s="50" t="s">
        <v>1548</v>
      </c>
      <c r="S424" s="7" t="s">
        <v>199</v>
      </c>
      <c r="T424" s="7" t="s">
        <v>1546</v>
      </c>
      <c r="U424" s="7" t="s">
        <v>68</v>
      </c>
      <c r="V424" s="46" t="e">
        <f t="shared" ca="1" si="14"/>
        <v>#NAME?</v>
      </c>
      <c r="W424" s="7"/>
      <c r="X424" s="7"/>
      <c r="Y424" s="51" t="s">
        <v>201</v>
      </c>
      <c r="Z424" s="52"/>
      <c r="AA424" s="53">
        <v>45255</v>
      </c>
      <c r="AB424" s="54">
        <v>49075100013187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>
        <v>765438.48</v>
      </c>
      <c r="AT424" s="52">
        <v>773226.21</v>
      </c>
      <c r="AU424" s="52">
        <v>204111.84</v>
      </c>
      <c r="AV424" s="52">
        <v>142761.60000000001</v>
      </c>
      <c r="AW424" s="52">
        <v>143713.60000000001</v>
      </c>
      <c r="AX424" s="52">
        <v>102150.2</v>
      </c>
      <c r="AY424" s="52">
        <v>102906.02</v>
      </c>
      <c r="AZ424" s="52">
        <v>103659.28</v>
      </c>
      <c r="BA424" s="52">
        <v>218.88</v>
      </c>
      <c r="BB424" s="52">
        <v>279.97000000000003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60" t="s">
        <v>1549</v>
      </c>
      <c r="C425" s="162" t="s">
        <v>1550</v>
      </c>
      <c r="D425" s="7" t="s">
        <v>19</v>
      </c>
      <c r="E425" s="7" t="s">
        <v>68</v>
      </c>
      <c r="F425" s="7" t="s">
        <v>255</v>
      </c>
      <c r="G425" s="7" t="e">
        <f t="shared" ca="1" si="13"/>
        <v>#NAME?</v>
      </c>
      <c r="H425" s="46" t="s">
        <v>205</v>
      </c>
      <c r="I425" s="46" t="s">
        <v>58</v>
      </c>
      <c r="J425" s="7" t="str">
        <f t="shared" si="18"/>
        <v>Não</v>
      </c>
      <c r="K425" s="47">
        <v>45422</v>
      </c>
      <c r="L425" s="47"/>
      <c r="M425" s="7" t="s">
        <v>196</v>
      </c>
      <c r="N425" s="48">
        <v>1.2E-2</v>
      </c>
      <c r="O425" s="7" t="s">
        <v>197</v>
      </c>
      <c r="P425" s="49">
        <v>0.1</v>
      </c>
      <c r="Q425" s="109"/>
      <c r="R425" s="109"/>
      <c r="S425" s="7" t="s">
        <v>199</v>
      </c>
      <c r="T425" s="7" t="s">
        <v>1546</v>
      </c>
      <c r="U425" s="7" t="s">
        <v>68</v>
      </c>
      <c r="V425" s="46" t="e">
        <f t="shared" ca="1" si="14"/>
        <v>#NAME?</v>
      </c>
      <c r="W425" s="7"/>
      <c r="X425" s="7" t="s">
        <v>24</v>
      </c>
      <c r="Y425" s="51" t="s">
        <v>201</v>
      </c>
      <c r="Z425" s="52"/>
      <c r="AA425" s="53">
        <v>45422</v>
      </c>
      <c r="AB425" s="54">
        <v>49075100014574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>
        <v>956719.2</v>
      </c>
      <c r="AW425" s="52">
        <v>993068.2</v>
      </c>
      <c r="AX425" s="52">
        <v>1120892</v>
      </c>
      <c r="AY425" s="52">
        <v>1132654.3</v>
      </c>
      <c r="AZ425" s="52">
        <v>1135476.07</v>
      </c>
      <c r="BA425" s="52">
        <v>1235610.46</v>
      </c>
      <c r="BB425" s="52">
        <v>1234517.8600000001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1551</v>
      </c>
      <c r="C426" s="163" t="s">
        <v>1552</v>
      </c>
      <c r="D426" s="7" t="s">
        <v>250</v>
      </c>
      <c r="E426" s="7" t="s">
        <v>68</v>
      </c>
      <c r="F426" s="7" t="s">
        <v>251</v>
      </c>
      <c r="G426" s="7" t="e">
        <f t="shared" ca="1" si="13"/>
        <v>#NAME?</v>
      </c>
      <c r="H426" s="46" t="s">
        <v>205</v>
      </c>
      <c r="I426" s="46" t="s">
        <v>58</v>
      </c>
      <c r="J426" s="7" t="str">
        <f t="shared" si="18"/>
        <v>Não</v>
      </c>
      <c r="K426" s="47">
        <v>45568</v>
      </c>
      <c r="L426" s="47"/>
      <c r="M426" s="7" t="s">
        <v>227</v>
      </c>
      <c r="N426" s="48">
        <v>0</v>
      </c>
      <c r="O426" s="7" t="s">
        <v>58</v>
      </c>
      <c r="P426" s="49">
        <v>0</v>
      </c>
      <c r="Q426" s="109"/>
      <c r="R426" s="109"/>
      <c r="S426" s="7" t="s">
        <v>199</v>
      </c>
      <c r="T426" s="7" t="s">
        <v>1553</v>
      </c>
      <c r="U426" s="7" t="s">
        <v>68</v>
      </c>
      <c r="V426" s="46" t="e">
        <f t="shared" ca="1" si="14"/>
        <v>#NAME?</v>
      </c>
      <c r="W426" s="7"/>
      <c r="X426" s="7" t="s">
        <v>27</v>
      </c>
      <c r="Y426" s="51"/>
      <c r="Z426" s="52"/>
      <c r="AA426" s="52"/>
      <c r="AB426" s="54">
        <v>49075100015988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>
        <v>60198.6</v>
      </c>
      <c r="BB426" s="52">
        <v>62581.25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3" t="s">
        <v>1554</v>
      </c>
      <c r="C427" s="4" t="s">
        <v>1555</v>
      </c>
      <c r="D427" s="7" t="s">
        <v>19</v>
      </c>
      <c r="E427" s="7" t="s">
        <v>68</v>
      </c>
      <c r="F427" s="7" t="s">
        <v>289</v>
      </c>
      <c r="G427" s="7" t="e">
        <f t="shared" ca="1" si="13"/>
        <v>#NAME?</v>
      </c>
      <c r="H427" s="46" t="s">
        <v>205</v>
      </c>
      <c r="I427" s="46" t="s">
        <v>58</v>
      </c>
      <c r="J427" s="7" t="str">
        <f t="shared" si="18"/>
        <v>Sim</v>
      </c>
      <c r="K427" s="47">
        <v>44994</v>
      </c>
      <c r="L427" s="7"/>
      <c r="M427" s="7" t="s">
        <v>57</v>
      </c>
      <c r="N427" s="48">
        <v>1.2E-2</v>
      </c>
      <c r="O427" s="7" t="s">
        <v>58</v>
      </c>
      <c r="P427" s="49">
        <v>0</v>
      </c>
      <c r="Q427" s="50" t="s">
        <v>1556</v>
      </c>
      <c r="R427" s="98"/>
      <c r="S427" s="7" t="s">
        <v>199</v>
      </c>
      <c r="T427" s="7" t="s">
        <v>1557</v>
      </c>
      <c r="U427" s="7" t="s">
        <v>357</v>
      </c>
      <c r="V427" s="46" t="e">
        <f t="shared" ca="1" si="14"/>
        <v>#NAME?</v>
      </c>
      <c r="W427" s="7"/>
      <c r="X427" s="7"/>
      <c r="Y427" s="7" t="s">
        <v>201</v>
      </c>
      <c r="Z427" s="7"/>
      <c r="AA427" s="47">
        <v>44994</v>
      </c>
      <c r="AB427" s="164">
        <v>49075100009351</v>
      </c>
      <c r="AC427" s="7"/>
      <c r="AD427" s="7"/>
      <c r="AE427" s="7"/>
      <c r="AF427" s="7"/>
      <c r="AG427" s="7"/>
      <c r="AH427" s="52">
        <v>215098.7</v>
      </c>
      <c r="AI427" s="52">
        <v>216876.15</v>
      </c>
      <c r="AJ427" s="52">
        <v>299873.01</v>
      </c>
      <c r="AK427" s="52">
        <v>302577.74</v>
      </c>
      <c r="AL427" s="52">
        <v>304671.28000000003</v>
      </c>
      <c r="AM427" s="52">
        <v>307519.42</v>
      </c>
      <c r="AN427" s="52">
        <v>309326.28999999998</v>
      </c>
      <c r="AO427" s="52">
        <v>312072.34999999998</v>
      </c>
      <c r="AP427" s="52">
        <v>314391.69</v>
      </c>
      <c r="AQ427" s="52">
        <v>316725.61</v>
      </c>
      <c r="AR427" s="52">
        <v>309359.8</v>
      </c>
      <c r="AS427" s="52">
        <v>310418.82</v>
      </c>
      <c r="AT427" s="52">
        <v>313290.90000000002</v>
      </c>
      <c r="AU427" s="52">
        <v>315659.78000000003</v>
      </c>
      <c r="AV427" s="52">
        <v>317758.7</v>
      </c>
      <c r="AW427" s="52">
        <v>395621.7</v>
      </c>
      <c r="AX427" s="52">
        <v>398384.3</v>
      </c>
      <c r="AY427" s="52">
        <v>400152.5</v>
      </c>
      <c r="AZ427" s="52">
        <v>301368.67</v>
      </c>
      <c r="BA427" s="52">
        <v>303777</v>
      </c>
      <c r="BB427" s="52">
        <v>295991.95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1558</v>
      </c>
      <c r="C428" s="71" t="s">
        <v>1559</v>
      </c>
      <c r="D428" s="7" t="s">
        <v>109</v>
      </c>
      <c r="E428" s="7" t="s">
        <v>68</v>
      </c>
      <c r="F428" s="7" t="s">
        <v>856</v>
      </c>
      <c r="G428" s="7" t="e">
        <f t="shared" ca="1" si="13"/>
        <v>#NAME?</v>
      </c>
      <c r="H428" s="46" t="s">
        <v>195</v>
      </c>
      <c r="I428" s="46" t="s">
        <v>58</v>
      </c>
      <c r="J428" s="7" t="str">
        <f t="shared" ref="J428:J430" si="19">IF(Q426=0,"Não","Sim")</f>
        <v>Não</v>
      </c>
      <c r="K428" s="47">
        <v>44928</v>
      </c>
      <c r="L428" s="47">
        <v>45449</v>
      </c>
      <c r="M428" s="7" t="s">
        <v>196</v>
      </c>
      <c r="N428" s="48">
        <v>1.2E-2</v>
      </c>
      <c r="O428" s="7" t="s">
        <v>58</v>
      </c>
      <c r="P428" s="49">
        <v>0</v>
      </c>
      <c r="Q428" s="50"/>
      <c r="R428" s="66" t="s">
        <v>375</v>
      </c>
      <c r="S428" s="7" t="s">
        <v>199</v>
      </c>
      <c r="T428" s="7" t="s">
        <v>1560</v>
      </c>
      <c r="U428" s="7" t="s">
        <v>68</v>
      </c>
      <c r="V428" s="46" t="e">
        <f t="shared" ca="1" si="14"/>
        <v>#NAME?</v>
      </c>
      <c r="W428" s="7"/>
      <c r="X428" s="7"/>
      <c r="Y428" s="51" t="s">
        <v>312</v>
      </c>
      <c r="Z428" s="52"/>
      <c r="AA428" s="53">
        <v>44928</v>
      </c>
      <c r="AB428" s="54">
        <v>49075100005931</v>
      </c>
      <c r="AC428" s="52"/>
      <c r="AD428" s="52"/>
      <c r="AE428" s="52">
        <v>358813.41</v>
      </c>
      <c r="AF428" s="52">
        <v>377876.36</v>
      </c>
      <c r="AG428" s="52">
        <v>392773.39</v>
      </c>
      <c r="AH428" s="52">
        <v>397012.49</v>
      </c>
      <c r="AI428" s="52">
        <v>651770.07999999996</v>
      </c>
      <c r="AJ428" s="52">
        <v>631261.12</v>
      </c>
      <c r="AK428" s="52">
        <v>670333.69999999995</v>
      </c>
      <c r="AL428" s="52">
        <v>655818.74</v>
      </c>
      <c r="AM428" s="52">
        <v>662208.81999999995</v>
      </c>
      <c r="AN428" s="52">
        <v>667585.98</v>
      </c>
      <c r="AO428" s="52">
        <v>670425.23</v>
      </c>
      <c r="AP428" s="52">
        <v>679113.46</v>
      </c>
      <c r="AQ428" s="52">
        <v>666577.12</v>
      </c>
      <c r="AR428" s="52">
        <v>668120.67000000004</v>
      </c>
      <c r="AS428" s="52">
        <v>0</v>
      </c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0</v>
      </c>
      <c r="BA428" s="52">
        <v>0</v>
      </c>
      <c r="BB428" s="52">
        <v>0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1561</v>
      </c>
      <c r="C429" s="4" t="s">
        <v>1562</v>
      </c>
      <c r="D429" s="7" t="s">
        <v>19</v>
      </c>
      <c r="E429" s="7" t="s">
        <v>68</v>
      </c>
      <c r="F429" s="7" t="s">
        <v>255</v>
      </c>
      <c r="G429" s="7" t="e">
        <f t="shared" ca="1" si="13"/>
        <v>#NAME?</v>
      </c>
      <c r="H429" s="46" t="s">
        <v>205</v>
      </c>
      <c r="I429" s="46" t="s">
        <v>58</v>
      </c>
      <c r="J429" s="7" t="str">
        <f t="shared" si="19"/>
        <v>Sim</v>
      </c>
      <c r="K429" s="47">
        <v>45040</v>
      </c>
      <c r="L429" s="7"/>
      <c r="M429" s="7" t="s">
        <v>57</v>
      </c>
      <c r="N429" s="48">
        <v>0.01</v>
      </c>
      <c r="O429" s="7" t="s">
        <v>58</v>
      </c>
      <c r="P429" s="49">
        <v>0</v>
      </c>
      <c r="Q429" s="109"/>
      <c r="R429" s="109"/>
      <c r="S429" s="7" t="s">
        <v>199</v>
      </c>
      <c r="T429" s="7" t="s">
        <v>1563</v>
      </c>
      <c r="U429" s="7" t="s">
        <v>68</v>
      </c>
      <c r="V429" s="46" t="e">
        <f t="shared" ca="1" si="14"/>
        <v>#NAME?</v>
      </c>
      <c r="W429" s="7"/>
      <c r="X429" s="7"/>
      <c r="Y429" s="51" t="s">
        <v>201</v>
      </c>
      <c r="Z429" s="52"/>
      <c r="AA429" s="53">
        <v>45040</v>
      </c>
      <c r="AB429" s="54">
        <v>49075100007918</v>
      </c>
      <c r="AC429" s="52"/>
      <c r="AD429" s="52"/>
      <c r="AE429" s="52"/>
      <c r="AF429" s="52"/>
      <c r="AG429" s="52"/>
      <c r="AH429" s="52"/>
      <c r="AI429" s="52">
        <v>397508.34</v>
      </c>
      <c r="AJ429" s="52">
        <v>714697.76</v>
      </c>
      <c r="AK429" s="52">
        <v>732005.28</v>
      </c>
      <c r="AL429" s="52">
        <v>770449.99</v>
      </c>
      <c r="AM429" s="52">
        <v>1085256.77</v>
      </c>
      <c r="AN429" s="52">
        <v>1152688.1000000001</v>
      </c>
      <c r="AO429" s="52">
        <v>1163013.6399999999</v>
      </c>
      <c r="AP429" s="52">
        <v>1170919.6399999999</v>
      </c>
      <c r="AQ429" s="52">
        <v>1200138.58</v>
      </c>
      <c r="AR429" s="52">
        <v>1221032.6000000001</v>
      </c>
      <c r="AS429" s="52">
        <v>1230255.33</v>
      </c>
      <c r="AT429" s="52">
        <v>1346659.3</v>
      </c>
      <c r="AU429" s="52">
        <v>1382587.72</v>
      </c>
      <c r="AV429" s="52">
        <v>1414209</v>
      </c>
      <c r="AW429" s="52">
        <v>1535647</v>
      </c>
      <c r="AX429" s="52">
        <v>1563820</v>
      </c>
      <c r="AY429" s="52">
        <v>1508663.8</v>
      </c>
      <c r="AZ429" s="52">
        <v>1584696.82</v>
      </c>
      <c r="BA429" s="52">
        <v>1887635.05</v>
      </c>
      <c r="BB429" s="52">
        <v>1997137.56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1564</v>
      </c>
      <c r="C430" s="67" t="s">
        <v>1565</v>
      </c>
      <c r="D430" s="7" t="s">
        <v>109</v>
      </c>
      <c r="E430" s="7" t="s">
        <v>68</v>
      </c>
      <c r="F430" s="7" t="s">
        <v>260</v>
      </c>
      <c r="G430" s="7" t="e">
        <f t="shared" ca="1" si="13"/>
        <v>#NAME?</v>
      </c>
      <c r="H430" s="46" t="s">
        <v>216</v>
      </c>
      <c r="I430" s="46" t="s">
        <v>240</v>
      </c>
      <c r="J430" s="7" t="str">
        <f t="shared" si="19"/>
        <v>Não</v>
      </c>
      <c r="K430" s="47">
        <v>45579</v>
      </c>
      <c r="L430" s="7"/>
      <c r="M430" s="7" t="s">
        <v>112</v>
      </c>
      <c r="N430" s="48">
        <v>3.0000000000000001E-3</v>
      </c>
      <c r="O430" s="7" t="s">
        <v>58</v>
      </c>
      <c r="P430" s="49">
        <v>0</v>
      </c>
      <c r="Q430" s="50" t="s">
        <v>1566</v>
      </c>
      <c r="R430" s="109"/>
      <c r="S430" s="7" t="s">
        <v>199</v>
      </c>
      <c r="T430" s="7" t="s">
        <v>1567</v>
      </c>
      <c r="U430" s="7" t="s">
        <v>114</v>
      </c>
      <c r="V430" s="46" t="e">
        <f t="shared" ca="1" si="14"/>
        <v>#NAME?</v>
      </c>
      <c r="W430" s="7"/>
      <c r="X430" s="7" t="s">
        <v>27</v>
      </c>
      <c r="Y430" s="51"/>
      <c r="Z430" s="52"/>
      <c r="AA430" s="55"/>
      <c r="AB430" s="54">
        <v>49075100016135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>
        <v>3.74</v>
      </c>
      <c r="BB430" s="52">
        <v>63754.05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60" t="s">
        <v>1568</v>
      </c>
      <c r="C431" s="61" t="s">
        <v>1569</v>
      </c>
      <c r="D431" s="7" t="s">
        <v>76</v>
      </c>
      <c r="E431" s="7" t="s">
        <v>77</v>
      </c>
      <c r="F431" s="7" t="s">
        <v>78</v>
      </c>
      <c r="G431" s="7" t="e">
        <f t="shared" ca="1" si="13"/>
        <v>#NAME?</v>
      </c>
      <c r="H431" s="46" t="s">
        <v>205</v>
      </c>
      <c r="I431" s="46" t="s">
        <v>58</v>
      </c>
      <c r="J431" s="7" t="str">
        <f t="shared" ref="J431:J471" si="20">IF(Q431=0,"Não","Sim")</f>
        <v>Não</v>
      </c>
      <c r="K431" s="47">
        <v>45391</v>
      </c>
      <c r="L431" s="7"/>
      <c r="M431" s="7" t="s">
        <v>196</v>
      </c>
      <c r="N431" s="48">
        <v>1.2E-2</v>
      </c>
      <c r="O431" s="7" t="s">
        <v>197</v>
      </c>
      <c r="P431" s="49">
        <v>0.1</v>
      </c>
      <c r="Q431" s="109"/>
      <c r="R431" s="109"/>
      <c r="S431" s="7" t="s">
        <v>199</v>
      </c>
      <c r="T431" s="6" t="s">
        <v>1570</v>
      </c>
      <c r="U431" s="7" t="s">
        <v>77</v>
      </c>
      <c r="V431" s="46" t="e">
        <f t="shared" ca="1" si="14"/>
        <v>#NAME?</v>
      </c>
      <c r="W431" s="7"/>
      <c r="X431" s="7" t="s">
        <v>27</v>
      </c>
      <c r="Y431" s="51" t="s">
        <v>201</v>
      </c>
      <c r="Z431" s="52"/>
      <c r="AA431" s="53">
        <v>45391</v>
      </c>
      <c r="AB431" s="54">
        <v>49075100014078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>
        <v>395578.13</v>
      </c>
      <c r="AV431" s="52">
        <v>413847.6</v>
      </c>
      <c r="AW431" s="52">
        <v>416418.7</v>
      </c>
      <c r="AX431" s="52">
        <v>417343.3</v>
      </c>
      <c r="AY431" s="52">
        <v>444716.01</v>
      </c>
      <c r="AZ431" s="52">
        <v>463219.48</v>
      </c>
      <c r="BA431" s="52">
        <v>468162.38</v>
      </c>
      <c r="BB431" s="52">
        <v>467778.47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1571</v>
      </c>
      <c r="C432" s="4" t="s">
        <v>1572</v>
      </c>
      <c r="D432" s="7" t="s">
        <v>109</v>
      </c>
      <c r="E432" s="7" t="s">
        <v>68</v>
      </c>
      <c r="F432" s="7" t="s">
        <v>194</v>
      </c>
      <c r="G432" s="7" t="e">
        <f t="shared" ca="1" si="13"/>
        <v>#NAME?</v>
      </c>
      <c r="H432" s="46" t="s">
        <v>195</v>
      </c>
      <c r="I432" s="46" t="s">
        <v>58</v>
      </c>
      <c r="J432" s="7" t="str">
        <f t="shared" si="20"/>
        <v>Não</v>
      </c>
      <c r="K432" s="47">
        <v>45166</v>
      </c>
      <c r="L432" s="47">
        <v>45525</v>
      </c>
      <c r="M432" s="7" t="s">
        <v>256</v>
      </c>
      <c r="N432" s="48">
        <v>1.6E-2</v>
      </c>
      <c r="O432" s="7" t="s">
        <v>197</v>
      </c>
      <c r="P432" s="49">
        <v>0.2</v>
      </c>
      <c r="Q432" s="109"/>
      <c r="R432" s="109"/>
      <c r="S432" s="7" t="s">
        <v>199</v>
      </c>
      <c r="T432" s="7" t="s">
        <v>1573</v>
      </c>
      <c r="U432" s="7" t="s">
        <v>68</v>
      </c>
      <c r="V432" s="46" t="e">
        <f t="shared" ca="1" si="14"/>
        <v>#NAME?</v>
      </c>
      <c r="W432" s="7"/>
      <c r="X432" s="7"/>
      <c r="Y432" s="51" t="s">
        <v>201</v>
      </c>
      <c r="Z432" s="52"/>
      <c r="AA432" s="53">
        <v>45166</v>
      </c>
      <c r="AB432" s="54">
        <v>49075100005370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>
        <v>71148.86</v>
      </c>
      <c r="AN432" s="52">
        <v>71552.490000000005</v>
      </c>
      <c r="AO432" s="52">
        <v>71993.83</v>
      </c>
      <c r="AP432" s="52">
        <v>72378.33</v>
      </c>
      <c r="AQ432" s="52">
        <v>72798.95</v>
      </c>
      <c r="AR432" s="52">
        <v>73289.240000000005</v>
      </c>
      <c r="AS432" s="52">
        <v>73727.41</v>
      </c>
      <c r="AT432" s="52">
        <v>74163.19</v>
      </c>
      <c r="AU432" s="52">
        <v>74603.100000000006</v>
      </c>
      <c r="AV432" s="52">
        <v>75047.55</v>
      </c>
      <c r="AW432" s="52">
        <v>75470.2</v>
      </c>
      <c r="AX432" s="52">
        <v>75933.8</v>
      </c>
      <c r="AY432" s="52">
        <v>0</v>
      </c>
      <c r="AZ432" s="52">
        <v>0</v>
      </c>
      <c r="BA432" s="52">
        <v>0</v>
      </c>
      <c r="BB432" s="52">
        <v>0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1574</v>
      </c>
      <c r="C433" s="4" t="s">
        <v>1575</v>
      </c>
      <c r="D433" s="7" t="s">
        <v>19</v>
      </c>
      <c r="E433" s="7" t="s">
        <v>68</v>
      </c>
      <c r="F433" s="7" t="s">
        <v>438</v>
      </c>
      <c r="G433" s="7" t="e">
        <f t="shared" ca="1" si="13"/>
        <v>#NAME?</v>
      </c>
      <c r="H433" s="46" t="s">
        <v>216</v>
      </c>
      <c r="I433" s="46" t="s">
        <v>266</v>
      </c>
      <c r="J433" s="7" t="str">
        <f t="shared" si="20"/>
        <v>Não</v>
      </c>
      <c r="K433" s="47">
        <v>45267</v>
      </c>
      <c r="L433" s="7"/>
      <c r="M433" s="9" t="s">
        <v>227</v>
      </c>
      <c r="N433" s="10">
        <v>0</v>
      </c>
      <c r="O433" s="6" t="s">
        <v>58</v>
      </c>
      <c r="P433" s="11">
        <v>0</v>
      </c>
      <c r="Q433" s="50"/>
      <c r="R433" s="109"/>
      <c r="S433" s="7" t="s">
        <v>242</v>
      </c>
      <c r="T433" s="7" t="s">
        <v>1576</v>
      </c>
      <c r="U433" s="7" t="s">
        <v>68</v>
      </c>
      <c r="V433" s="46" t="e">
        <f t="shared" ca="1" si="14"/>
        <v>#NAME?</v>
      </c>
      <c r="W433" s="7"/>
      <c r="X433" s="7"/>
      <c r="Y433" s="51" t="s">
        <v>201</v>
      </c>
      <c r="Z433" s="52"/>
      <c r="AA433" s="53">
        <v>45267</v>
      </c>
      <c r="AB433" s="54">
        <v>49075100012997</v>
      </c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>
        <v>0</v>
      </c>
      <c r="AR433" s="52">
        <v>80064.81</v>
      </c>
      <c r="AS433" s="52">
        <v>80563.06</v>
      </c>
      <c r="AT433" s="52">
        <v>81039.789999999994</v>
      </c>
      <c r="AU433" s="52">
        <v>81408.34</v>
      </c>
      <c r="AV433" s="52">
        <v>82050</v>
      </c>
      <c r="AW433" s="52">
        <v>112397.2</v>
      </c>
      <c r="AX433" s="52">
        <v>133518.79999999999</v>
      </c>
      <c r="AY433" s="52">
        <v>0</v>
      </c>
      <c r="AZ433" s="52">
        <v>0</v>
      </c>
      <c r="BA433" s="52">
        <v>0</v>
      </c>
      <c r="BB433" s="52">
        <v>0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1577</v>
      </c>
      <c r="C434" s="4" t="s">
        <v>1578</v>
      </c>
      <c r="D434" s="7" t="s">
        <v>109</v>
      </c>
      <c r="E434" s="7" t="s">
        <v>68</v>
      </c>
      <c r="F434" s="7" t="s">
        <v>194</v>
      </c>
      <c r="G434" s="7" t="e">
        <f t="shared" ca="1" si="13"/>
        <v>#NAME?</v>
      </c>
      <c r="H434" s="46" t="s">
        <v>216</v>
      </c>
      <c r="I434" s="46" t="s">
        <v>266</v>
      </c>
      <c r="J434" s="7" t="str">
        <f t="shared" si="20"/>
        <v>Não</v>
      </c>
      <c r="K434" s="47">
        <v>45163</v>
      </c>
      <c r="L434" s="47"/>
      <c r="M434" s="7" t="s">
        <v>57</v>
      </c>
      <c r="N434" s="48">
        <v>0.01</v>
      </c>
      <c r="O434" s="7" t="s">
        <v>58</v>
      </c>
      <c r="P434" s="49">
        <v>0</v>
      </c>
      <c r="Q434" s="50"/>
      <c r="R434" s="50" t="s">
        <v>1579</v>
      </c>
      <c r="S434" s="7" t="s">
        <v>199</v>
      </c>
      <c r="T434" s="7" t="s">
        <v>1576</v>
      </c>
      <c r="U434" s="7" t="s">
        <v>68</v>
      </c>
      <c r="V434" s="46" t="e">
        <f t="shared" ca="1" si="14"/>
        <v>#NAME?</v>
      </c>
      <c r="W434" s="7"/>
      <c r="X434" s="7"/>
      <c r="Y434" s="51" t="s">
        <v>201</v>
      </c>
      <c r="Z434" s="52"/>
      <c r="AA434" s="53">
        <v>45163</v>
      </c>
      <c r="AB434" s="54">
        <v>49075100011516</v>
      </c>
      <c r="AC434" s="52"/>
      <c r="AD434" s="52"/>
      <c r="AE434" s="52"/>
      <c r="AF434" s="52"/>
      <c r="AG434" s="52"/>
      <c r="AH434" s="52"/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770341.47</v>
      </c>
      <c r="AO434" s="52">
        <v>774767</v>
      </c>
      <c r="AP434" s="52">
        <v>780858.65</v>
      </c>
      <c r="AQ434" s="52">
        <v>786142.8</v>
      </c>
      <c r="AR434" s="52">
        <v>791149.87</v>
      </c>
      <c r="AS434" s="52">
        <v>796697.82</v>
      </c>
      <c r="AT434" s="52">
        <v>992536.72</v>
      </c>
      <c r="AU434" s="52">
        <v>1038174.97</v>
      </c>
      <c r="AV434" s="52">
        <v>1060081</v>
      </c>
      <c r="AW434" s="52">
        <v>1088467</v>
      </c>
      <c r="AX434" s="52">
        <v>0</v>
      </c>
      <c r="AY434" s="52">
        <v>0</v>
      </c>
      <c r="AZ434" s="52">
        <v>0</v>
      </c>
      <c r="BA434" s="52">
        <v>0</v>
      </c>
      <c r="BB434" s="52">
        <v>0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15" t="s">
        <v>1580</v>
      </c>
      <c r="C435" s="4" t="s">
        <v>1581</v>
      </c>
      <c r="D435" s="7" t="s">
        <v>19</v>
      </c>
      <c r="E435" s="7" t="s">
        <v>73</v>
      </c>
      <c r="F435" s="7" t="s">
        <v>741</v>
      </c>
      <c r="G435" s="7" t="e">
        <f t="shared" ca="1" si="13"/>
        <v>#NAME?</v>
      </c>
      <c r="H435" s="46" t="s">
        <v>205</v>
      </c>
      <c r="I435" s="46" t="s">
        <v>58</v>
      </c>
      <c r="J435" s="7" t="str">
        <f t="shared" si="20"/>
        <v>Não</v>
      </c>
      <c r="K435" s="47">
        <v>44973</v>
      </c>
      <c r="L435" s="45"/>
      <c r="M435" s="7" t="s">
        <v>256</v>
      </c>
      <c r="N435" s="137">
        <v>1.4999999999999999E-2</v>
      </c>
      <c r="O435" s="7" t="s">
        <v>197</v>
      </c>
      <c r="P435" s="49">
        <v>0.1</v>
      </c>
      <c r="Q435" s="66"/>
      <c r="R435" s="66"/>
      <c r="S435" s="7" t="s">
        <v>199</v>
      </c>
      <c r="T435" s="4" t="s">
        <v>1582</v>
      </c>
      <c r="U435" s="7" t="s">
        <v>1583</v>
      </c>
      <c r="V435" s="46" t="e">
        <f t="shared" ca="1" si="14"/>
        <v>#NAME?</v>
      </c>
      <c r="W435" s="7"/>
      <c r="X435" s="7"/>
      <c r="Y435" s="7" t="s">
        <v>201</v>
      </c>
      <c r="Z435" s="45"/>
      <c r="AA435" s="152">
        <v>44973</v>
      </c>
      <c r="AB435" s="153">
        <v>49075100005941</v>
      </c>
      <c r="AC435" s="45"/>
      <c r="AD435" s="45"/>
      <c r="AE435" s="45"/>
      <c r="AF435" s="165"/>
      <c r="AG435" s="151">
        <v>689994.38</v>
      </c>
      <c r="AH435" s="151">
        <v>685952.92</v>
      </c>
      <c r="AI435" s="52">
        <v>687270.9</v>
      </c>
      <c r="AJ435" s="151">
        <v>697627.07</v>
      </c>
      <c r="AK435" s="151">
        <v>911550.56</v>
      </c>
      <c r="AL435" s="52">
        <v>923030.07</v>
      </c>
      <c r="AM435" s="52">
        <v>927788.28</v>
      </c>
      <c r="AN435" s="52">
        <v>932100.04</v>
      </c>
      <c r="AO435" s="52">
        <v>804260.81</v>
      </c>
      <c r="AP435" s="52">
        <v>812554.67</v>
      </c>
      <c r="AQ435" s="52">
        <v>820967.38</v>
      </c>
      <c r="AR435" s="52">
        <v>817404.64</v>
      </c>
      <c r="AS435" s="52">
        <v>821869.41</v>
      </c>
      <c r="AT435" s="52">
        <v>828451.96</v>
      </c>
      <c r="AU435" s="52">
        <v>825193.77</v>
      </c>
      <c r="AV435" s="52">
        <v>823592.2</v>
      </c>
      <c r="AW435" s="52">
        <v>827435.9</v>
      </c>
      <c r="AX435" s="52">
        <v>836514.8</v>
      </c>
      <c r="AY435" s="52">
        <v>843242.58</v>
      </c>
      <c r="AZ435" s="52">
        <v>842113.44</v>
      </c>
      <c r="BA435" s="52">
        <v>839189.59</v>
      </c>
      <c r="BB435" s="52">
        <v>392753.75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15" t="s">
        <v>1584</v>
      </c>
      <c r="C436" s="4" t="s">
        <v>1585</v>
      </c>
      <c r="D436" s="7" t="s">
        <v>19</v>
      </c>
      <c r="E436" s="7" t="s">
        <v>77</v>
      </c>
      <c r="F436" s="7" t="s">
        <v>99</v>
      </c>
      <c r="G436" s="7" t="e">
        <f t="shared" ca="1" si="13"/>
        <v>#NAME?</v>
      </c>
      <c r="H436" s="46" t="s">
        <v>205</v>
      </c>
      <c r="I436" s="46" t="s">
        <v>58</v>
      </c>
      <c r="J436" s="7" t="str">
        <f t="shared" si="20"/>
        <v>Não</v>
      </c>
      <c r="K436" s="47">
        <v>45163</v>
      </c>
      <c r="L436" s="47"/>
      <c r="M436" s="7" t="s">
        <v>57</v>
      </c>
      <c r="N436" s="48">
        <v>0.01</v>
      </c>
      <c r="O436" s="7" t="s">
        <v>58</v>
      </c>
      <c r="P436" s="49">
        <v>0</v>
      </c>
      <c r="Q436" s="109"/>
      <c r="R436" s="50" t="s">
        <v>1586</v>
      </c>
      <c r="S436" s="7" t="s">
        <v>199</v>
      </c>
      <c r="T436" s="7" t="s">
        <v>1587</v>
      </c>
      <c r="U436" s="7" t="s">
        <v>68</v>
      </c>
      <c r="V436" s="46" t="e">
        <f t="shared" ca="1" si="14"/>
        <v>#NAME?</v>
      </c>
      <c r="W436" s="7"/>
      <c r="X436" s="7"/>
      <c r="Y436" s="51" t="s">
        <v>312</v>
      </c>
      <c r="Z436" s="52"/>
      <c r="AA436" s="53">
        <v>45163</v>
      </c>
      <c r="AB436" s="54">
        <v>49075100011524</v>
      </c>
      <c r="AC436" s="52"/>
      <c r="AD436" s="52"/>
      <c r="AE436" s="52"/>
      <c r="AF436" s="52">
        <v>0</v>
      </c>
      <c r="AG436" s="52">
        <v>0</v>
      </c>
      <c r="AH436" s="52">
        <v>0</v>
      </c>
      <c r="AI436" s="52">
        <v>0</v>
      </c>
      <c r="AJ436" s="52">
        <v>0</v>
      </c>
      <c r="AK436" s="52">
        <v>0</v>
      </c>
      <c r="AL436" s="52">
        <v>0</v>
      </c>
      <c r="AM436" s="52">
        <v>0</v>
      </c>
      <c r="AN436" s="52">
        <v>0</v>
      </c>
      <c r="AO436" s="52">
        <v>0</v>
      </c>
      <c r="AP436" s="52">
        <v>0</v>
      </c>
      <c r="AQ436" s="52">
        <v>0</v>
      </c>
      <c r="AR436" s="52">
        <v>0</v>
      </c>
      <c r="AS436" s="52">
        <v>0</v>
      </c>
      <c r="AT436" s="52">
        <v>0</v>
      </c>
      <c r="AU436" s="52">
        <v>0</v>
      </c>
      <c r="AV436" s="52">
        <v>80000</v>
      </c>
      <c r="AW436" s="52">
        <v>80646.039999999994</v>
      </c>
      <c r="AX436" s="52">
        <v>81389.09</v>
      </c>
      <c r="AY436" s="52">
        <v>82052.3</v>
      </c>
      <c r="AZ436" s="52">
        <v>82751.039999999994</v>
      </c>
      <c r="BA436" s="52">
        <v>83295.179999999993</v>
      </c>
      <c r="BB436" s="52">
        <v>83969.91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3" t="s">
        <v>1588</v>
      </c>
      <c r="C437" s="4" t="s">
        <v>1589</v>
      </c>
      <c r="D437" s="7" t="s">
        <v>19</v>
      </c>
      <c r="E437" s="7" t="s">
        <v>20</v>
      </c>
      <c r="F437" s="7" t="s">
        <v>321</v>
      </c>
      <c r="G437" s="7" t="e">
        <f t="shared" ca="1" si="13"/>
        <v>#NAME?</v>
      </c>
      <c r="H437" s="46" t="s">
        <v>205</v>
      </c>
      <c r="I437" s="46" t="s">
        <v>58</v>
      </c>
      <c r="J437" s="7" t="str">
        <f t="shared" si="20"/>
        <v>Não</v>
      </c>
      <c r="K437" s="47">
        <v>45028</v>
      </c>
      <c r="L437" s="7"/>
      <c r="M437" s="7" t="s">
        <v>256</v>
      </c>
      <c r="N437" s="48">
        <v>1.4999999999999999E-2</v>
      </c>
      <c r="O437" s="7" t="s">
        <v>197</v>
      </c>
      <c r="P437" s="49">
        <v>0.1</v>
      </c>
      <c r="Q437" s="50"/>
      <c r="R437" s="50"/>
      <c r="S437" s="7" t="s">
        <v>199</v>
      </c>
      <c r="T437" s="7" t="s">
        <v>1590</v>
      </c>
      <c r="U437" s="7" t="s">
        <v>273</v>
      </c>
      <c r="V437" s="46" t="e">
        <f t="shared" ca="1" si="14"/>
        <v>#NAME?</v>
      </c>
      <c r="W437" s="7"/>
      <c r="X437" s="7"/>
      <c r="Y437" s="51" t="s">
        <v>201</v>
      </c>
      <c r="Z437" s="52"/>
      <c r="AA437" s="53">
        <v>45028</v>
      </c>
      <c r="AB437" s="54">
        <v>49075100009112</v>
      </c>
      <c r="AC437" s="52"/>
      <c r="AD437" s="52"/>
      <c r="AE437" s="52"/>
      <c r="AF437" s="52"/>
      <c r="AG437" s="52"/>
      <c r="AH437" s="52">
        <v>0</v>
      </c>
      <c r="AI437" s="52">
        <v>546983.69999999995</v>
      </c>
      <c r="AJ437" s="52">
        <v>569712.92000000004</v>
      </c>
      <c r="AK437" s="52">
        <v>599690.17000000004</v>
      </c>
      <c r="AL437" s="52">
        <v>641342.23</v>
      </c>
      <c r="AM437" s="52">
        <v>637489.29</v>
      </c>
      <c r="AN437" s="52">
        <v>661262.77</v>
      </c>
      <c r="AO437" s="52">
        <v>665519.79</v>
      </c>
      <c r="AP437" s="52">
        <v>680406.48</v>
      </c>
      <c r="AQ437" s="52">
        <v>728909.45</v>
      </c>
      <c r="AR437" s="52">
        <v>718767.34</v>
      </c>
      <c r="AS437" s="52">
        <v>723223.94</v>
      </c>
      <c r="AT437" s="52">
        <v>731594.67</v>
      </c>
      <c r="AU437" s="52">
        <v>723448.31</v>
      </c>
      <c r="AV437" s="52">
        <v>730414.8</v>
      </c>
      <c r="AW437" s="52">
        <v>734737.3</v>
      </c>
      <c r="AX437" s="52">
        <v>744908.5</v>
      </c>
      <c r="AY437" s="52">
        <v>752580.22</v>
      </c>
      <c r="AZ437" s="52">
        <v>750229.52</v>
      </c>
      <c r="BA437" s="52">
        <v>742514.09</v>
      </c>
      <c r="BB437" s="52">
        <v>889017.75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59" t="s">
        <v>1591</v>
      </c>
      <c r="C438" s="4" t="s">
        <v>1592</v>
      </c>
      <c r="D438" s="7" t="s">
        <v>103</v>
      </c>
      <c r="E438" s="7" t="s">
        <v>77</v>
      </c>
      <c r="F438" s="7" t="s">
        <v>204</v>
      </c>
      <c r="G438" s="7" t="e">
        <f t="shared" ca="1" si="13"/>
        <v>#NAME?</v>
      </c>
      <c r="H438" s="46" t="s">
        <v>205</v>
      </c>
      <c r="I438" s="46" t="s">
        <v>58</v>
      </c>
      <c r="J438" s="7" t="str">
        <f t="shared" si="20"/>
        <v>Sim</v>
      </c>
      <c r="K438" s="47">
        <v>45209</v>
      </c>
      <c r="L438" s="7"/>
      <c r="M438" s="7" t="s">
        <v>57</v>
      </c>
      <c r="N438" s="48">
        <v>1.2E-2</v>
      </c>
      <c r="O438" s="7" t="s">
        <v>58</v>
      </c>
      <c r="P438" s="49">
        <v>0</v>
      </c>
      <c r="Q438" s="3" t="s">
        <v>1593</v>
      </c>
      <c r="R438" s="50"/>
      <c r="S438" s="7" t="s">
        <v>199</v>
      </c>
      <c r="T438" s="7" t="s">
        <v>1594</v>
      </c>
      <c r="U438" s="7" t="s">
        <v>77</v>
      </c>
      <c r="V438" s="46" t="e">
        <f t="shared" ca="1" si="14"/>
        <v>#NAME?</v>
      </c>
      <c r="W438" s="7"/>
      <c r="X438" s="7"/>
      <c r="Y438" s="51" t="s">
        <v>201</v>
      </c>
      <c r="Z438" s="52"/>
      <c r="AA438" s="53">
        <v>45209</v>
      </c>
      <c r="AB438" s="54">
        <v>49075100012520</v>
      </c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>
        <v>0</v>
      </c>
      <c r="AO438" s="52">
        <v>398364.46</v>
      </c>
      <c r="AP438" s="52">
        <v>401238.27</v>
      </c>
      <c r="AQ438" s="52">
        <v>404093.6</v>
      </c>
      <c r="AR438" s="52">
        <v>407558.7</v>
      </c>
      <c r="AS438" s="52">
        <v>66022.77</v>
      </c>
      <c r="AT438" s="52">
        <v>66386.28</v>
      </c>
      <c r="AU438" s="52">
        <v>66844.740000000005</v>
      </c>
      <c r="AV438" s="52">
        <v>67277.070000000007</v>
      </c>
      <c r="AW438" s="52">
        <v>67716.53</v>
      </c>
      <c r="AX438" s="52">
        <v>68261.7</v>
      </c>
      <c r="AY438" s="52">
        <v>68778.42</v>
      </c>
      <c r="AZ438" s="52">
        <v>229232.87</v>
      </c>
      <c r="BA438" s="52">
        <v>231582.84</v>
      </c>
      <c r="BB438" s="52">
        <v>176524.86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15" t="s">
        <v>1595</v>
      </c>
      <c r="C439" s="4" t="s">
        <v>1596</v>
      </c>
      <c r="D439" s="7" t="s">
        <v>19</v>
      </c>
      <c r="E439" s="7" t="s">
        <v>68</v>
      </c>
      <c r="F439" s="7" t="s">
        <v>289</v>
      </c>
      <c r="G439" s="7" t="e">
        <f t="shared" ca="1" si="13"/>
        <v>#NAME?</v>
      </c>
      <c r="H439" s="46" t="s">
        <v>205</v>
      </c>
      <c r="I439" s="46" t="s">
        <v>58</v>
      </c>
      <c r="J439" s="7" t="str">
        <f t="shared" si="20"/>
        <v>Sim</v>
      </c>
      <c r="K439" s="47">
        <v>44971</v>
      </c>
      <c r="L439" s="7"/>
      <c r="M439" s="7" t="s">
        <v>57</v>
      </c>
      <c r="N439" s="48">
        <v>7.0000000000000001E-3</v>
      </c>
      <c r="O439" s="7" t="s">
        <v>58</v>
      </c>
      <c r="P439" s="49">
        <v>0</v>
      </c>
      <c r="Q439" s="35" t="s">
        <v>1597</v>
      </c>
      <c r="R439" s="66"/>
      <c r="S439" s="7" t="s">
        <v>199</v>
      </c>
      <c r="T439" s="7" t="s">
        <v>1598</v>
      </c>
      <c r="U439" s="7" t="s">
        <v>68</v>
      </c>
      <c r="V439" s="46" t="e">
        <f t="shared" ca="1" si="14"/>
        <v>#NAME?</v>
      </c>
      <c r="W439" s="7"/>
      <c r="X439" s="7"/>
      <c r="Y439" s="51" t="s">
        <v>201</v>
      </c>
      <c r="Z439" s="52"/>
      <c r="AA439" s="53">
        <v>44971</v>
      </c>
      <c r="AB439" s="54">
        <v>49075100012539</v>
      </c>
      <c r="AC439" s="52"/>
      <c r="AD439" s="52"/>
      <c r="AE439" s="52"/>
      <c r="AF439" s="52">
        <v>0</v>
      </c>
      <c r="AG439" s="52">
        <v>1110727.78</v>
      </c>
      <c r="AH439" s="52">
        <v>2743133.96</v>
      </c>
      <c r="AI439" s="52">
        <v>2763862.97</v>
      </c>
      <c r="AJ439" s="52">
        <v>2795420.34</v>
      </c>
      <c r="AK439" s="52">
        <v>3088831.62</v>
      </c>
      <c r="AL439" s="52">
        <v>3118395.57</v>
      </c>
      <c r="AM439" s="52">
        <v>3151164.23</v>
      </c>
      <c r="AN439" s="52">
        <v>3126195.15</v>
      </c>
      <c r="AO439" s="52">
        <v>3155608.43</v>
      </c>
      <c r="AP439" s="52">
        <v>3211508.29</v>
      </c>
      <c r="AQ439" s="52">
        <v>3238270.45</v>
      </c>
      <c r="AR439" s="52">
        <v>3390746.18</v>
      </c>
      <c r="AS439" s="52">
        <v>23394.6</v>
      </c>
      <c r="AT439" s="52">
        <v>23577.54</v>
      </c>
      <c r="AU439" s="52">
        <v>23611.7</v>
      </c>
      <c r="AV439" s="52">
        <v>23779.99</v>
      </c>
      <c r="AW439" s="52">
        <v>23921.040000000001</v>
      </c>
      <c r="AX439" s="52">
        <v>24130.15</v>
      </c>
      <c r="AY439" s="52">
        <v>114319.62</v>
      </c>
      <c r="AZ439" s="52">
        <v>115242.23</v>
      </c>
      <c r="BA439" s="52">
        <v>116253.16</v>
      </c>
      <c r="BB439" s="52">
        <v>116677.13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15" t="s">
        <v>1595</v>
      </c>
      <c r="C440" s="4" t="s">
        <v>1599</v>
      </c>
      <c r="D440" s="7" t="s">
        <v>19</v>
      </c>
      <c r="E440" s="7" t="s">
        <v>68</v>
      </c>
      <c r="F440" s="7" t="s">
        <v>289</v>
      </c>
      <c r="G440" s="7" t="e">
        <f t="shared" ca="1" si="13"/>
        <v>#NAME?</v>
      </c>
      <c r="H440" s="46" t="s">
        <v>216</v>
      </c>
      <c r="I440" s="46" t="s">
        <v>217</v>
      </c>
      <c r="J440" s="7" t="str">
        <f t="shared" si="20"/>
        <v>Não</v>
      </c>
      <c r="K440" s="47">
        <v>45163</v>
      </c>
      <c r="L440" s="47"/>
      <c r="M440" s="7" t="s">
        <v>71</v>
      </c>
      <c r="N440" s="48">
        <v>2.5000000000000001E-2</v>
      </c>
      <c r="O440" s="7" t="s">
        <v>236</v>
      </c>
      <c r="P440" s="49">
        <v>0.2</v>
      </c>
      <c r="Q440" s="50"/>
      <c r="R440" s="50"/>
      <c r="S440" s="7" t="s">
        <v>199</v>
      </c>
      <c r="T440" s="7" t="s">
        <v>1598</v>
      </c>
      <c r="U440" s="7" t="s">
        <v>68</v>
      </c>
      <c r="V440" s="46" t="e">
        <f t="shared" ca="1" si="14"/>
        <v>#NAME?</v>
      </c>
      <c r="W440" s="7"/>
      <c r="X440" s="7"/>
      <c r="Y440" s="51" t="s">
        <v>201</v>
      </c>
      <c r="Z440" s="52"/>
      <c r="AA440" s="53">
        <v>45163</v>
      </c>
      <c r="AB440" s="54">
        <v>49075100011532</v>
      </c>
      <c r="AC440" s="52"/>
      <c r="AD440" s="52"/>
      <c r="AE440" s="52"/>
      <c r="AF440" s="52">
        <v>0</v>
      </c>
      <c r="AG440" s="52">
        <v>0</v>
      </c>
      <c r="AH440" s="52">
        <v>0</v>
      </c>
      <c r="AI440" s="52">
        <v>0</v>
      </c>
      <c r="AJ440" s="52">
        <v>0</v>
      </c>
      <c r="AK440" s="52">
        <v>0</v>
      </c>
      <c r="AL440" s="52">
        <v>0</v>
      </c>
      <c r="AM440" s="52">
        <v>0</v>
      </c>
      <c r="AN440" s="52">
        <v>0</v>
      </c>
      <c r="AO440" s="52">
        <v>0</v>
      </c>
      <c r="AP440" s="52">
        <v>0</v>
      </c>
      <c r="AQ440" s="52">
        <v>0</v>
      </c>
      <c r="AR440" s="52">
        <v>0</v>
      </c>
      <c r="AS440" s="52">
        <v>0</v>
      </c>
      <c r="AT440" s="52">
        <v>0</v>
      </c>
      <c r="AU440" s="52">
        <v>0</v>
      </c>
      <c r="AV440" s="52">
        <v>0</v>
      </c>
      <c r="AW440" s="52">
        <v>0</v>
      </c>
      <c r="AX440" s="52">
        <v>0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62" t="s">
        <v>1600</v>
      </c>
      <c r="C441" s="83" t="s">
        <v>1601</v>
      </c>
      <c r="D441" s="7" t="s">
        <v>19</v>
      </c>
      <c r="E441" s="7" t="s">
        <v>20</v>
      </c>
      <c r="F441" s="7" t="s">
        <v>270</v>
      </c>
      <c r="G441" s="7" t="e">
        <f t="shared" ca="1" si="13"/>
        <v>#NAME?</v>
      </c>
      <c r="H441" s="46" t="s">
        <v>205</v>
      </c>
      <c r="I441" s="46" t="s">
        <v>58</v>
      </c>
      <c r="J441" s="7" t="str">
        <f t="shared" si="20"/>
        <v>Não</v>
      </c>
      <c r="K441" s="47">
        <v>45230</v>
      </c>
      <c r="L441" s="7"/>
      <c r="M441" s="7" t="s">
        <v>83</v>
      </c>
      <c r="N441" s="48">
        <v>1.4999999999999999E-2</v>
      </c>
      <c r="O441" s="7" t="s">
        <v>58</v>
      </c>
      <c r="P441" s="49">
        <v>0</v>
      </c>
      <c r="Q441" s="45"/>
      <c r="R441" s="158" t="s">
        <v>1602</v>
      </c>
      <c r="S441" s="7" t="s">
        <v>199</v>
      </c>
      <c r="T441" s="7" t="s">
        <v>1603</v>
      </c>
      <c r="U441" s="7" t="s">
        <v>273</v>
      </c>
      <c r="V441" s="46" t="e">
        <f t="shared" ca="1" si="14"/>
        <v>#NAME?</v>
      </c>
      <c r="W441" s="7"/>
      <c r="X441" s="7" t="s">
        <v>24</v>
      </c>
      <c r="Y441" s="51" t="s">
        <v>201</v>
      </c>
      <c r="Z441" s="52"/>
      <c r="AA441" s="53">
        <v>45230</v>
      </c>
      <c r="AB441" s="54">
        <v>49075100012547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>
        <v>0</v>
      </c>
      <c r="AP441" s="52">
        <v>752677.66</v>
      </c>
      <c r="AQ441" s="52">
        <v>758454.81</v>
      </c>
      <c r="AR441" s="52">
        <v>765519.19</v>
      </c>
      <c r="AS441" s="52">
        <v>771665.74</v>
      </c>
      <c r="AT441" s="52">
        <v>778613.49</v>
      </c>
      <c r="AU441" s="52">
        <v>785016.41</v>
      </c>
      <c r="AV441" s="52">
        <v>790603.5</v>
      </c>
      <c r="AW441" s="52">
        <v>796840.5</v>
      </c>
      <c r="AX441" s="52">
        <v>803570.4</v>
      </c>
      <c r="AY441" s="52">
        <v>808811.81</v>
      </c>
      <c r="AZ441" s="52">
        <v>813482.26</v>
      </c>
      <c r="BA441" s="52">
        <v>814609.88</v>
      </c>
      <c r="BB441" s="52">
        <v>820273.37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62" t="s">
        <v>1604</v>
      </c>
      <c r="C442" s="83" t="s">
        <v>1605</v>
      </c>
      <c r="D442" s="7" t="s">
        <v>19</v>
      </c>
      <c r="E442" s="7" t="s">
        <v>68</v>
      </c>
      <c r="F442" s="7" t="s">
        <v>328</v>
      </c>
      <c r="G442" s="7" t="e">
        <f t="shared" ca="1" si="13"/>
        <v>#NAME?</v>
      </c>
      <c r="H442" s="46" t="s">
        <v>221</v>
      </c>
      <c r="I442" s="46" t="s">
        <v>279</v>
      </c>
      <c r="J442" s="7" t="str">
        <f t="shared" si="20"/>
        <v>Não</v>
      </c>
      <c r="K442" s="47">
        <v>45495</v>
      </c>
      <c r="L442" s="7"/>
      <c r="M442" s="7" t="s">
        <v>57</v>
      </c>
      <c r="N442" s="48">
        <v>1.2E-2</v>
      </c>
      <c r="O442" s="7" t="s">
        <v>58</v>
      </c>
      <c r="P442" s="49">
        <v>0</v>
      </c>
      <c r="Q442" s="45"/>
      <c r="R442" s="158"/>
      <c r="S442" s="7" t="s">
        <v>199</v>
      </c>
      <c r="T442" s="7" t="s">
        <v>1606</v>
      </c>
      <c r="U442" s="7" t="s">
        <v>114</v>
      </c>
      <c r="V442" s="46" t="e">
        <f t="shared" ca="1" si="14"/>
        <v>#NAME?</v>
      </c>
      <c r="W442" s="7"/>
      <c r="X442" s="7" t="s">
        <v>106</v>
      </c>
      <c r="Y442" s="51" t="s">
        <v>201</v>
      </c>
      <c r="Z442" s="52"/>
      <c r="AA442" s="53">
        <v>45495</v>
      </c>
      <c r="AB442" s="54">
        <v>49075100015521</v>
      </c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>
        <v>0</v>
      </c>
      <c r="AY442" s="52">
        <v>0</v>
      </c>
      <c r="AZ442" s="52">
        <v>0</v>
      </c>
      <c r="BA442" s="52">
        <v>0</v>
      </c>
      <c r="BB442" s="52">
        <v>0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45" t="s">
        <v>1607</v>
      </c>
      <c r="C443" s="14" t="s">
        <v>1608</v>
      </c>
      <c r="D443" s="7" t="s">
        <v>19</v>
      </c>
      <c r="E443" s="7" t="s">
        <v>77</v>
      </c>
      <c r="F443" s="7" t="s">
        <v>123</v>
      </c>
      <c r="G443" s="7" t="e">
        <f t="shared" ca="1" si="13"/>
        <v>#NAME?</v>
      </c>
      <c r="H443" s="46" t="s">
        <v>205</v>
      </c>
      <c r="I443" s="46" t="s">
        <v>58</v>
      </c>
      <c r="J443" s="7" t="str">
        <f t="shared" si="20"/>
        <v>Não</v>
      </c>
      <c r="K443" s="47">
        <v>45371</v>
      </c>
      <c r="L443" s="7"/>
      <c r="M443" s="7" t="s">
        <v>227</v>
      </c>
      <c r="N443" s="48">
        <v>0</v>
      </c>
      <c r="O443" s="7" t="s">
        <v>58</v>
      </c>
      <c r="P443" s="49">
        <v>0</v>
      </c>
      <c r="Q443" s="45"/>
      <c r="R443" s="158"/>
      <c r="S443" s="7" t="s">
        <v>199</v>
      </c>
      <c r="T443" s="12" t="s">
        <v>1609</v>
      </c>
      <c r="U443" s="7" t="s">
        <v>77</v>
      </c>
      <c r="V443" s="46" t="e">
        <f t="shared" ca="1" si="14"/>
        <v>#NAME?</v>
      </c>
      <c r="W443" s="7"/>
      <c r="X443" s="7"/>
      <c r="Y443" s="51" t="s">
        <v>201</v>
      </c>
      <c r="Z443" s="52"/>
      <c r="AA443" s="53">
        <v>45371</v>
      </c>
      <c r="AB443" s="54">
        <v>49075100013829</v>
      </c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6155.03</v>
      </c>
      <c r="AU443" s="52">
        <v>9246.64</v>
      </c>
      <c r="AV443" s="52">
        <v>2407.6999999999998</v>
      </c>
      <c r="AW443" s="52">
        <v>3039.78</v>
      </c>
      <c r="AX443" s="52">
        <v>0</v>
      </c>
      <c r="AY443" s="52">
        <v>0</v>
      </c>
      <c r="AZ443" s="52">
        <v>0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3" t="s">
        <v>1610</v>
      </c>
      <c r="C444" s="4" t="s">
        <v>1611</v>
      </c>
      <c r="D444" s="7" t="s">
        <v>19</v>
      </c>
      <c r="E444" s="7" t="s">
        <v>77</v>
      </c>
      <c r="F444" s="7" t="s">
        <v>215</v>
      </c>
      <c r="G444" s="7" t="e">
        <f t="shared" ca="1" si="13"/>
        <v>#NAME?</v>
      </c>
      <c r="H444" s="46" t="s">
        <v>205</v>
      </c>
      <c r="I444" s="46" t="s">
        <v>58</v>
      </c>
      <c r="J444" s="7" t="str">
        <f t="shared" si="20"/>
        <v>Não</v>
      </c>
      <c r="K444" s="47">
        <v>44917</v>
      </c>
      <c r="L444" s="7"/>
      <c r="M444" s="7" t="s">
        <v>57</v>
      </c>
      <c r="N444" s="48">
        <v>1.2E-2</v>
      </c>
      <c r="O444" s="7" t="s">
        <v>58</v>
      </c>
      <c r="P444" s="49">
        <v>0</v>
      </c>
      <c r="Q444" s="66"/>
      <c r="R444" s="50" t="s">
        <v>1612</v>
      </c>
      <c r="S444" s="7" t="s">
        <v>199</v>
      </c>
      <c r="T444" s="7" t="s">
        <v>1613</v>
      </c>
      <c r="U444" s="7" t="s">
        <v>77</v>
      </c>
      <c r="V444" s="46" t="e">
        <f t="shared" ca="1" si="14"/>
        <v>#NAME?</v>
      </c>
      <c r="W444" s="7"/>
      <c r="X444" s="7"/>
      <c r="Y444" s="51" t="s">
        <v>312</v>
      </c>
      <c r="Z444" s="52"/>
      <c r="AA444" s="53">
        <v>44917</v>
      </c>
      <c r="AB444" s="54">
        <v>49075100005966</v>
      </c>
      <c r="AC444" s="52"/>
      <c r="AD444" s="52"/>
      <c r="AE444" s="52">
        <v>100282.58</v>
      </c>
      <c r="AF444" s="52">
        <v>101372.7</v>
      </c>
      <c r="AG444" s="52">
        <v>102150.96</v>
      </c>
      <c r="AH444" s="52">
        <v>103256.95</v>
      </c>
      <c r="AI444" s="52">
        <v>104029.31</v>
      </c>
      <c r="AJ444" s="52">
        <v>105096.22</v>
      </c>
      <c r="AK444" s="52">
        <v>64890.58</v>
      </c>
      <c r="AL444" s="52">
        <v>65383.65</v>
      </c>
      <c r="AM444" s="52">
        <v>65991.55</v>
      </c>
      <c r="AN444" s="52">
        <v>66496.23</v>
      </c>
      <c r="AO444" s="52">
        <v>67044.490000000005</v>
      </c>
      <c r="AP444" s="52">
        <v>77457.41</v>
      </c>
      <c r="AQ444" s="52">
        <v>77641.710000000006</v>
      </c>
      <c r="AR444" s="52">
        <v>78321.16</v>
      </c>
      <c r="AS444" s="52">
        <v>78926.080000000002</v>
      </c>
      <c r="AT444" s="52">
        <v>79591.77</v>
      </c>
      <c r="AU444" s="52">
        <v>80133.649999999994</v>
      </c>
      <c r="AV444" s="52">
        <v>80716.02</v>
      </c>
      <c r="AW444" s="52">
        <v>141198.29999999999</v>
      </c>
      <c r="AX444" s="52">
        <v>142386.6</v>
      </c>
      <c r="AY444" s="52">
        <v>173759.48</v>
      </c>
      <c r="AZ444" s="52">
        <v>174999.31</v>
      </c>
      <c r="BA444" s="52">
        <v>176683.39</v>
      </c>
      <c r="BB444" s="52">
        <v>259023.9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3" t="s">
        <v>1614</v>
      </c>
      <c r="C445" s="4" t="s">
        <v>1615</v>
      </c>
      <c r="D445" s="7" t="s">
        <v>19</v>
      </c>
      <c r="E445" s="7" t="s">
        <v>20</v>
      </c>
      <c r="F445" s="7" t="s">
        <v>270</v>
      </c>
      <c r="G445" s="7" t="e">
        <f t="shared" ca="1" si="13"/>
        <v>#NAME?</v>
      </c>
      <c r="H445" s="46" t="s">
        <v>216</v>
      </c>
      <c r="I445" s="46" t="s">
        <v>266</v>
      </c>
      <c r="J445" s="7" t="str">
        <f t="shared" si="20"/>
        <v>Não</v>
      </c>
      <c r="K445" s="47">
        <v>45027</v>
      </c>
      <c r="L445" s="7"/>
      <c r="M445" s="7" t="s">
        <v>71</v>
      </c>
      <c r="N445" s="48">
        <v>2.5000000000000001E-2</v>
      </c>
      <c r="O445" s="7" t="s">
        <v>236</v>
      </c>
      <c r="P445" s="49">
        <v>0.2</v>
      </c>
      <c r="Q445" s="50"/>
      <c r="R445" s="50"/>
      <c r="S445" s="7" t="s">
        <v>199</v>
      </c>
      <c r="T445" s="7" t="s">
        <v>1616</v>
      </c>
      <c r="U445" s="7" t="s">
        <v>273</v>
      </c>
      <c r="V445" s="46" t="e">
        <f t="shared" ca="1" si="14"/>
        <v>#NAME?</v>
      </c>
      <c r="W445" s="7"/>
      <c r="X445" s="7"/>
      <c r="Y445" s="51" t="s">
        <v>201</v>
      </c>
      <c r="Z445" s="52"/>
      <c r="AA445" s="53">
        <v>45027</v>
      </c>
      <c r="AB445" s="54">
        <v>49075100012555</v>
      </c>
      <c r="AC445" s="52"/>
      <c r="AD445" s="52"/>
      <c r="AE445" s="52"/>
      <c r="AF445" s="52"/>
      <c r="AG445" s="52"/>
      <c r="AH445" s="52">
        <v>1783320.01</v>
      </c>
      <c r="AI445" s="52">
        <v>1765182.14</v>
      </c>
      <c r="AJ445" s="52">
        <v>1534943.49</v>
      </c>
      <c r="AK445" s="52">
        <v>1453747.79</v>
      </c>
      <c r="AL445" s="52">
        <v>2025074.38</v>
      </c>
      <c r="AM445" s="52">
        <v>1770431.54</v>
      </c>
      <c r="AN445" s="52">
        <v>1560491.37</v>
      </c>
      <c r="AO445" s="52">
        <v>1240433.53</v>
      </c>
      <c r="AP445" s="52">
        <v>917600.49</v>
      </c>
      <c r="AQ445" s="52">
        <v>546664.05000000005</v>
      </c>
      <c r="AR445" s="52">
        <v>166370.9</v>
      </c>
      <c r="AS445" s="52">
        <v>5879.33</v>
      </c>
      <c r="AT445" s="52">
        <v>5744.77</v>
      </c>
      <c r="AU445" s="52">
        <v>5742.3</v>
      </c>
      <c r="AV445" s="52">
        <v>5738.9</v>
      </c>
      <c r="AW445" s="52">
        <v>5739.59</v>
      </c>
      <c r="AX445" s="52">
        <v>5744.33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1617</v>
      </c>
      <c r="C446" s="4" t="s">
        <v>1618</v>
      </c>
      <c r="D446" s="7" t="s">
        <v>109</v>
      </c>
      <c r="E446" s="7" t="s">
        <v>68</v>
      </c>
      <c r="F446" s="7" t="s">
        <v>1619</v>
      </c>
      <c r="G446" s="7" t="e">
        <f t="shared" ca="1" si="13"/>
        <v>#NAME?</v>
      </c>
      <c r="H446" s="46" t="s">
        <v>205</v>
      </c>
      <c r="I446" s="46" t="s">
        <v>58</v>
      </c>
      <c r="J446" s="7" t="str">
        <f t="shared" si="20"/>
        <v>Não</v>
      </c>
      <c r="K446" s="47">
        <v>45121</v>
      </c>
      <c r="L446" s="7"/>
      <c r="M446" s="7" t="s">
        <v>1620</v>
      </c>
      <c r="N446" s="48">
        <v>0.01</v>
      </c>
      <c r="O446" s="7" t="s">
        <v>197</v>
      </c>
      <c r="P446" s="49">
        <v>0.1</v>
      </c>
      <c r="Q446" s="50"/>
      <c r="R446" s="50"/>
      <c r="S446" s="7" t="s">
        <v>199</v>
      </c>
      <c r="T446" s="7" t="s">
        <v>1621</v>
      </c>
      <c r="U446" s="7" t="s">
        <v>68</v>
      </c>
      <c r="V446" s="46" t="e">
        <f t="shared" ca="1" si="14"/>
        <v>#NAME?</v>
      </c>
      <c r="W446" s="7"/>
      <c r="X446" s="7"/>
      <c r="Y446" s="51" t="s">
        <v>201</v>
      </c>
      <c r="Z446" s="52"/>
      <c r="AA446" s="53">
        <v>45121</v>
      </c>
      <c r="AB446" s="54">
        <v>49075100006865</v>
      </c>
      <c r="AC446" s="52"/>
      <c r="AD446" s="52"/>
      <c r="AE446" s="52"/>
      <c r="AF446" s="52"/>
      <c r="AG446" s="52"/>
      <c r="AH446" s="52"/>
      <c r="AI446" s="52"/>
      <c r="AJ446" s="52"/>
      <c r="AK446" s="52"/>
      <c r="AL446" s="52">
        <v>936984.48</v>
      </c>
      <c r="AM446" s="52">
        <v>1639182.88</v>
      </c>
      <c r="AN446" s="52">
        <v>1651362.48</v>
      </c>
      <c r="AO446" s="52">
        <v>1659459.85</v>
      </c>
      <c r="AP446" s="52">
        <v>1918493.21</v>
      </c>
      <c r="AQ446" s="52">
        <v>1944601.82</v>
      </c>
      <c r="AR446" s="52">
        <v>1954335.64</v>
      </c>
      <c r="AS446" s="52">
        <v>1992127.38</v>
      </c>
      <c r="AT446" s="52">
        <v>2007276.64</v>
      </c>
      <c r="AU446" s="52">
        <v>2016913.58</v>
      </c>
      <c r="AV446" s="52">
        <v>2019914</v>
      </c>
      <c r="AW446" s="52">
        <v>2034480</v>
      </c>
      <c r="AX446" s="52">
        <v>2053456</v>
      </c>
      <c r="AY446" s="52">
        <v>2076246.44</v>
      </c>
      <c r="AZ446" s="52">
        <v>2085093.55</v>
      </c>
      <c r="BA446" s="52">
        <v>2121344.39</v>
      </c>
      <c r="BB446" s="52">
        <v>2125328.91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1622</v>
      </c>
      <c r="C447" s="4" t="s">
        <v>1623</v>
      </c>
      <c r="D447" s="7" t="s">
        <v>109</v>
      </c>
      <c r="E447" s="7" t="s">
        <v>68</v>
      </c>
      <c r="F447" s="7" t="s">
        <v>194</v>
      </c>
      <c r="G447" s="7" t="e">
        <f t="shared" ca="1" si="13"/>
        <v>#NAME?</v>
      </c>
      <c r="H447" s="46" t="s">
        <v>195</v>
      </c>
      <c r="I447" s="46" t="s">
        <v>58</v>
      </c>
      <c r="J447" s="7" t="str">
        <f t="shared" si="20"/>
        <v>Não</v>
      </c>
      <c r="K447" s="47">
        <v>45168</v>
      </c>
      <c r="L447" s="47">
        <v>45525</v>
      </c>
      <c r="M447" s="7" t="s">
        <v>196</v>
      </c>
      <c r="N447" s="48">
        <v>0.01</v>
      </c>
      <c r="O447" s="7" t="s">
        <v>58</v>
      </c>
      <c r="P447" s="49">
        <v>0</v>
      </c>
      <c r="Q447" s="50"/>
      <c r="R447" s="50"/>
      <c r="S447" s="7" t="s">
        <v>199</v>
      </c>
      <c r="T447" s="7" t="s">
        <v>1624</v>
      </c>
      <c r="U447" s="7" t="s">
        <v>68</v>
      </c>
      <c r="V447" s="46" t="e">
        <f t="shared" ca="1" si="14"/>
        <v>#NAME?</v>
      </c>
      <c r="W447" s="7"/>
      <c r="X447" s="7"/>
      <c r="Y447" s="51" t="s">
        <v>201</v>
      </c>
      <c r="Z447" s="52"/>
      <c r="AA447" s="53">
        <v>45168</v>
      </c>
      <c r="AB447" s="54">
        <v>49075100011540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>
        <v>0</v>
      </c>
      <c r="AN447" s="52">
        <v>0.04</v>
      </c>
      <c r="AO447" s="52">
        <v>0.04</v>
      </c>
      <c r="AP447" s="52">
        <v>278931.46000000002</v>
      </c>
      <c r="AQ447" s="52">
        <v>300464.53999999998</v>
      </c>
      <c r="AR447" s="52">
        <v>297710.46000000002</v>
      </c>
      <c r="AS447" s="52">
        <v>293881.77</v>
      </c>
      <c r="AT447" s="52">
        <v>265516.79999999999</v>
      </c>
      <c r="AU447" s="52">
        <v>276597.73</v>
      </c>
      <c r="AV447" s="52">
        <v>276925.59999999998</v>
      </c>
      <c r="AW447" s="52">
        <v>273326.2</v>
      </c>
      <c r="AX447" s="52">
        <v>276624.2</v>
      </c>
      <c r="AY447" s="52">
        <v>0</v>
      </c>
      <c r="AZ447" s="52">
        <v>0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1625</v>
      </c>
      <c r="C448" s="4" t="s">
        <v>1626</v>
      </c>
      <c r="D448" s="7" t="s">
        <v>19</v>
      </c>
      <c r="E448" s="7" t="s">
        <v>77</v>
      </c>
      <c r="F448" s="7" t="s">
        <v>1064</v>
      </c>
      <c r="G448" s="7" t="e">
        <f t="shared" ca="1" si="13"/>
        <v>#NAME?</v>
      </c>
      <c r="H448" s="46" t="s">
        <v>205</v>
      </c>
      <c r="I448" s="46" t="s">
        <v>58</v>
      </c>
      <c r="J448" s="7" t="str">
        <f t="shared" si="20"/>
        <v>Não</v>
      </c>
      <c r="K448" s="47">
        <v>45610</v>
      </c>
      <c r="L448" s="47"/>
      <c r="M448" s="7" t="s">
        <v>196</v>
      </c>
      <c r="N448" s="48">
        <v>1.2E-2</v>
      </c>
      <c r="O448" s="7" t="s">
        <v>197</v>
      </c>
      <c r="P448" s="49">
        <v>0.1</v>
      </c>
      <c r="Q448" s="50"/>
      <c r="R448" s="50"/>
      <c r="S448" s="7" t="s">
        <v>199</v>
      </c>
      <c r="T448" s="7" t="s">
        <v>1627</v>
      </c>
      <c r="U448" s="7" t="s">
        <v>77</v>
      </c>
      <c r="V448" s="46" t="e">
        <f t="shared" ca="1" si="14"/>
        <v>#NAME?</v>
      </c>
      <c r="W448" s="7"/>
      <c r="X448" s="7" t="s">
        <v>27</v>
      </c>
      <c r="Y448" s="51"/>
      <c r="Z448" s="52"/>
      <c r="AA448" s="53">
        <v>45610</v>
      </c>
      <c r="AB448" s="54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>
        <v>954605.24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15" t="s">
        <v>1628</v>
      </c>
      <c r="C449" s="4" t="s">
        <v>1629</v>
      </c>
      <c r="D449" s="7" t="s">
        <v>19</v>
      </c>
      <c r="E449" s="7" t="s">
        <v>20</v>
      </c>
      <c r="F449" s="7" t="s">
        <v>270</v>
      </c>
      <c r="G449" s="7" t="e">
        <f t="shared" ca="1" si="13"/>
        <v>#NAME?</v>
      </c>
      <c r="H449" s="46" t="s">
        <v>216</v>
      </c>
      <c r="I449" s="46" t="s">
        <v>266</v>
      </c>
      <c r="J449" s="7" t="str">
        <f t="shared" si="20"/>
        <v>Não</v>
      </c>
      <c r="K449" s="47">
        <v>44986</v>
      </c>
      <c r="L449" s="7"/>
      <c r="M449" s="7" t="s">
        <v>57</v>
      </c>
      <c r="N449" s="48">
        <v>1.2E-2</v>
      </c>
      <c r="O449" s="7" t="s">
        <v>58</v>
      </c>
      <c r="P449" s="49">
        <v>0</v>
      </c>
      <c r="Q449" s="50"/>
      <c r="R449" s="50"/>
      <c r="S449" s="7" t="s">
        <v>199</v>
      </c>
      <c r="T449" s="7" t="s">
        <v>1630</v>
      </c>
      <c r="U449" s="7" t="s">
        <v>273</v>
      </c>
      <c r="V449" s="46" t="e">
        <f t="shared" ca="1" si="14"/>
        <v>#NAME?</v>
      </c>
      <c r="W449" s="7"/>
      <c r="X449" s="7"/>
      <c r="Y449" s="51" t="s">
        <v>201</v>
      </c>
      <c r="Z449" s="52"/>
      <c r="AA449" s="53">
        <v>44986</v>
      </c>
      <c r="AB449" s="54">
        <v>49075100008868</v>
      </c>
      <c r="AC449" s="52"/>
      <c r="AD449" s="52"/>
      <c r="AE449" s="52"/>
      <c r="AF449" s="52"/>
      <c r="AG449" s="52">
        <v>152071.35999999999</v>
      </c>
      <c r="AH449" s="52">
        <v>127283.37</v>
      </c>
      <c r="AI449" s="52">
        <v>128816.6</v>
      </c>
      <c r="AJ449" s="52">
        <v>130817.66</v>
      </c>
      <c r="AK449" s="52">
        <v>136023.07</v>
      </c>
      <c r="AL449" s="52">
        <v>137240.07999999999</v>
      </c>
      <c r="AM449" s="52">
        <v>137914.67000000001</v>
      </c>
      <c r="AN449" s="52">
        <v>138132.74</v>
      </c>
      <c r="AO449" s="52">
        <v>139024.4</v>
      </c>
      <c r="AP449" s="52">
        <v>145608.01999999999</v>
      </c>
      <c r="AQ449" s="52">
        <v>146890.57999999999</v>
      </c>
      <c r="AR449" s="52">
        <v>147481.45000000001</v>
      </c>
      <c r="AS449" s="52">
        <v>148492.73000000001</v>
      </c>
      <c r="AT449" s="52">
        <v>158703.75</v>
      </c>
      <c r="AU449" s="52">
        <v>159134.29999999999</v>
      </c>
      <c r="AV449" s="52">
        <v>169930.7</v>
      </c>
      <c r="AW449" s="52">
        <v>188683.7</v>
      </c>
      <c r="AX449" s="52">
        <v>190204.6</v>
      </c>
      <c r="AY449" s="52">
        <v>191550.93</v>
      </c>
      <c r="AZ449" s="52">
        <v>192637.6</v>
      </c>
      <c r="BA449" s="52">
        <v>0</v>
      </c>
      <c r="BB449" s="52">
        <v>0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15" t="s">
        <v>1631</v>
      </c>
      <c r="C450" s="4" t="s">
        <v>1632</v>
      </c>
      <c r="D450" s="7" t="s">
        <v>19</v>
      </c>
      <c r="E450" s="7" t="s">
        <v>20</v>
      </c>
      <c r="F450" s="7" t="s">
        <v>270</v>
      </c>
      <c r="G450" s="7" t="e">
        <f t="shared" ca="1" si="13"/>
        <v>#NAME?</v>
      </c>
      <c r="H450" s="46" t="s">
        <v>216</v>
      </c>
      <c r="I450" s="46" t="s">
        <v>266</v>
      </c>
      <c r="J450" s="7" t="str">
        <f t="shared" si="20"/>
        <v>Não</v>
      </c>
      <c r="K450" s="47">
        <v>45000</v>
      </c>
      <c r="L450" s="7"/>
      <c r="M450" s="7" t="s">
        <v>71</v>
      </c>
      <c r="N450" s="48">
        <v>2.5000000000000001E-2</v>
      </c>
      <c r="O450" s="7" t="s">
        <v>236</v>
      </c>
      <c r="P450" s="49">
        <v>0.2</v>
      </c>
      <c r="Q450" s="50"/>
      <c r="R450" s="50"/>
      <c r="S450" s="7" t="s">
        <v>199</v>
      </c>
      <c r="T450" s="7" t="s">
        <v>1630</v>
      </c>
      <c r="U450" s="7" t="s">
        <v>273</v>
      </c>
      <c r="V450" s="46" t="e">
        <f t="shared" ca="1" si="14"/>
        <v>#NAME?</v>
      </c>
      <c r="W450" s="7"/>
      <c r="X450" s="7"/>
      <c r="Y450" s="51" t="s">
        <v>201</v>
      </c>
      <c r="Z450" s="52"/>
      <c r="AA450" s="53">
        <v>45000</v>
      </c>
      <c r="AB450" s="54">
        <v>49075100008841</v>
      </c>
      <c r="AC450" s="52"/>
      <c r="AD450" s="52"/>
      <c r="AE450" s="52"/>
      <c r="AF450" s="52"/>
      <c r="AG450" s="52">
        <v>0</v>
      </c>
      <c r="AH450" s="52">
        <v>29418.53</v>
      </c>
      <c r="AI450" s="52">
        <v>34251.919999999998</v>
      </c>
      <c r="AJ450" s="52">
        <v>44968.78</v>
      </c>
      <c r="AK450" s="52">
        <v>78704.460000000006</v>
      </c>
      <c r="AL450" s="52">
        <v>97953.34</v>
      </c>
      <c r="AM450" s="52">
        <v>112828.31</v>
      </c>
      <c r="AN450" s="52">
        <v>117502.45</v>
      </c>
      <c r="AO450" s="52">
        <v>117141.19</v>
      </c>
      <c r="AP450" s="52">
        <v>125890.79</v>
      </c>
      <c r="AQ450" s="52">
        <v>131903.04999999999</v>
      </c>
      <c r="AR450" s="52">
        <v>122782.8</v>
      </c>
      <c r="AS450" s="52">
        <v>124471.72</v>
      </c>
      <c r="AT450" s="52">
        <v>136394.09</v>
      </c>
      <c r="AU450" s="52">
        <v>130721.36</v>
      </c>
      <c r="AV450" s="52">
        <v>126654.39999999999</v>
      </c>
      <c r="AW450" s="52">
        <v>146667.79999999999</v>
      </c>
      <c r="AX450" s="52">
        <v>150160.9</v>
      </c>
      <c r="AY450" s="52">
        <v>152964.06</v>
      </c>
      <c r="AZ450" s="52">
        <v>149863.21</v>
      </c>
      <c r="BA450" s="52">
        <v>0</v>
      </c>
      <c r="BB450" s="52">
        <v>0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15" t="s">
        <v>1633</v>
      </c>
      <c r="C451" s="4" t="s">
        <v>1634</v>
      </c>
      <c r="D451" s="7" t="s">
        <v>19</v>
      </c>
      <c r="E451" s="7" t="s">
        <v>77</v>
      </c>
      <c r="F451" s="7" t="s">
        <v>123</v>
      </c>
      <c r="G451" s="7" t="e">
        <f t="shared" ca="1" si="13"/>
        <v>#NAME?</v>
      </c>
      <c r="H451" s="46" t="s">
        <v>216</v>
      </c>
      <c r="I451" s="46" t="s">
        <v>279</v>
      </c>
      <c r="J451" s="7" t="str">
        <f t="shared" si="20"/>
        <v>Não</v>
      </c>
      <c r="K451" s="47">
        <v>45306</v>
      </c>
      <c r="L451" s="7"/>
      <c r="M451" s="7" t="s">
        <v>57</v>
      </c>
      <c r="N451" s="48">
        <v>1.2E-2</v>
      </c>
      <c r="O451" s="7" t="s">
        <v>58</v>
      </c>
      <c r="P451" s="49">
        <v>0</v>
      </c>
      <c r="Q451" s="123"/>
      <c r="R451" s="50"/>
      <c r="S451" s="7" t="s">
        <v>199</v>
      </c>
      <c r="T451" s="7" t="s">
        <v>1635</v>
      </c>
      <c r="U451" s="7" t="s">
        <v>77</v>
      </c>
      <c r="V451" s="46" t="e">
        <f t="shared" ca="1" si="14"/>
        <v>#NAME?</v>
      </c>
      <c r="W451" s="7"/>
      <c r="X451" s="7"/>
      <c r="Y451" s="51" t="s">
        <v>201</v>
      </c>
      <c r="Z451" s="52"/>
      <c r="AA451" s="53">
        <v>45306</v>
      </c>
      <c r="AB451" s="54">
        <v>49075100013195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>
        <v>0</v>
      </c>
      <c r="AS451" s="52">
        <v>0</v>
      </c>
      <c r="AT451" s="52">
        <v>0</v>
      </c>
      <c r="AU451" s="52">
        <v>0</v>
      </c>
      <c r="AV451" s="52">
        <v>0</v>
      </c>
      <c r="AW451" s="52">
        <v>0</v>
      </c>
      <c r="AX451" s="52">
        <v>0</v>
      </c>
      <c r="AY451" s="52">
        <v>0</v>
      </c>
      <c r="AZ451" s="52">
        <v>0</v>
      </c>
      <c r="BA451" s="52">
        <v>0</v>
      </c>
      <c r="BB451" s="52">
        <v>0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60" t="s">
        <v>1636</v>
      </c>
      <c r="C452" s="61" t="s">
        <v>1637</v>
      </c>
      <c r="D452" s="7" t="s">
        <v>109</v>
      </c>
      <c r="E452" s="7" t="s">
        <v>68</v>
      </c>
      <c r="F452" s="7" t="s">
        <v>873</v>
      </c>
      <c r="G452" s="7" t="e">
        <f t="shared" ca="1" si="13"/>
        <v>#NAME?</v>
      </c>
      <c r="H452" s="46" t="s">
        <v>205</v>
      </c>
      <c r="I452" s="46" t="s">
        <v>58</v>
      </c>
      <c r="J452" s="7" t="str">
        <f t="shared" si="20"/>
        <v>Sim</v>
      </c>
      <c r="K452" s="47">
        <v>45419</v>
      </c>
      <c r="L452" s="7"/>
      <c r="M452" s="7" t="s">
        <v>196</v>
      </c>
      <c r="N452" s="48">
        <v>1.2E-2</v>
      </c>
      <c r="O452" s="7" t="s">
        <v>197</v>
      </c>
      <c r="P452" s="49">
        <v>0.1</v>
      </c>
      <c r="Q452" s="123" t="s">
        <v>1638</v>
      </c>
      <c r="R452" s="50"/>
      <c r="S452" s="7" t="s">
        <v>199</v>
      </c>
      <c r="T452" s="7" t="s">
        <v>1639</v>
      </c>
      <c r="U452" s="7" t="s">
        <v>68</v>
      </c>
      <c r="V452" s="46" t="e">
        <f t="shared" ca="1" si="14"/>
        <v>#NAME?</v>
      </c>
      <c r="W452" s="7"/>
      <c r="X452" s="7" t="s">
        <v>27</v>
      </c>
      <c r="Y452" s="51" t="s">
        <v>201</v>
      </c>
      <c r="Z452" s="52"/>
      <c r="AA452" s="53">
        <v>45419</v>
      </c>
      <c r="AB452" s="54">
        <v>49075100014582</v>
      </c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>
        <v>221472.6</v>
      </c>
      <c r="AW452" s="52">
        <v>223404.9</v>
      </c>
      <c r="AX452" s="52">
        <v>225456.9</v>
      </c>
      <c r="AY452" s="52">
        <v>227458.77</v>
      </c>
      <c r="AZ452" s="52">
        <v>228457.21</v>
      </c>
      <c r="BA452" s="52">
        <v>229813.76000000001</v>
      </c>
      <c r="BB452" s="52">
        <v>231118.13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60" t="s">
        <v>1640</v>
      </c>
      <c r="C453" s="61" t="s">
        <v>1641</v>
      </c>
      <c r="D453" s="7" t="s">
        <v>19</v>
      </c>
      <c r="E453" s="7" t="s">
        <v>77</v>
      </c>
      <c r="F453" s="7" t="s">
        <v>99</v>
      </c>
      <c r="G453" s="7" t="e">
        <f t="shared" ca="1" si="13"/>
        <v>#NAME?</v>
      </c>
      <c r="H453" s="46" t="s">
        <v>205</v>
      </c>
      <c r="I453" s="46" t="s">
        <v>58</v>
      </c>
      <c r="J453" s="7" t="str">
        <f t="shared" si="20"/>
        <v>Sim</v>
      </c>
      <c r="K453" s="47">
        <v>45644</v>
      </c>
      <c r="L453" s="7"/>
      <c r="M453" s="7" t="s">
        <v>57</v>
      </c>
      <c r="N453" s="48">
        <v>1.2E-2</v>
      </c>
      <c r="O453" s="7" t="s">
        <v>58</v>
      </c>
      <c r="P453" s="49">
        <v>0</v>
      </c>
      <c r="Q453" s="123" t="s">
        <v>1642</v>
      </c>
      <c r="R453" s="50"/>
      <c r="S453" s="7" t="s">
        <v>199</v>
      </c>
      <c r="T453" s="7" t="s">
        <v>1643</v>
      </c>
      <c r="U453" s="7" t="s">
        <v>77</v>
      </c>
      <c r="V453" s="46" t="e">
        <f t="shared" ca="1" si="14"/>
        <v>#NAME?</v>
      </c>
      <c r="W453" s="7"/>
      <c r="X453" s="7" t="s">
        <v>106</v>
      </c>
      <c r="Y453" s="51"/>
      <c r="Z453" s="52"/>
      <c r="AA453" s="53"/>
      <c r="AB453" s="54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15" t="s">
        <v>1644</v>
      </c>
      <c r="C454" s="4" t="s">
        <v>1645</v>
      </c>
      <c r="D454" s="7" t="s">
        <v>19</v>
      </c>
      <c r="E454" s="7" t="s">
        <v>77</v>
      </c>
      <c r="F454" s="7" t="s">
        <v>215</v>
      </c>
      <c r="G454" s="7" t="e">
        <f t="shared" ca="1" si="13"/>
        <v>#NAME?</v>
      </c>
      <c r="H454" s="46" t="s">
        <v>195</v>
      </c>
      <c r="I454" s="46" t="s">
        <v>58</v>
      </c>
      <c r="J454" s="7" t="str">
        <f t="shared" si="20"/>
        <v>Não</v>
      </c>
      <c r="K454" s="47">
        <v>44913</v>
      </c>
      <c r="L454" s="47">
        <v>45293</v>
      </c>
      <c r="M454" s="7" t="s">
        <v>256</v>
      </c>
      <c r="N454" s="48">
        <v>1.4999999999999999E-2</v>
      </c>
      <c r="O454" s="7" t="s">
        <v>197</v>
      </c>
      <c r="P454" s="49">
        <v>0.1</v>
      </c>
      <c r="Q454" s="50"/>
      <c r="R454" s="50"/>
      <c r="S454" s="7" t="s">
        <v>199</v>
      </c>
      <c r="T454" s="7" t="s">
        <v>1646</v>
      </c>
      <c r="U454" s="7" t="s">
        <v>135</v>
      </c>
      <c r="V454" s="46" t="e">
        <f t="shared" ca="1" si="14"/>
        <v>#NAME?</v>
      </c>
      <c r="W454" s="7"/>
      <c r="X454" s="7"/>
      <c r="Y454" s="51"/>
      <c r="Z454" s="52"/>
      <c r="AA454" s="53">
        <v>44913</v>
      </c>
      <c r="AB454" s="54"/>
      <c r="AC454" s="52"/>
      <c r="AD454" s="52"/>
      <c r="AE454" s="52"/>
      <c r="AF454" s="52">
        <v>322525.90000000002</v>
      </c>
      <c r="AG454" s="52">
        <v>322404.64</v>
      </c>
      <c r="AH454" s="52">
        <v>322729.09000000003</v>
      </c>
      <c r="AI454" s="52">
        <v>323308.40999999997</v>
      </c>
      <c r="AJ454" s="52">
        <v>326697.58</v>
      </c>
      <c r="AK454" s="52">
        <v>328100.56</v>
      </c>
      <c r="AL454" s="52">
        <v>330975.28000000003</v>
      </c>
      <c r="AM454" s="52">
        <v>334242.33</v>
      </c>
      <c r="AN454" s="52">
        <v>336999.22</v>
      </c>
      <c r="AO454" s="52">
        <v>340099.71</v>
      </c>
      <c r="AP454" s="52">
        <v>342703.83</v>
      </c>
      <c r="AQ454" s="52">
        <v>345237.77</v>
      </c>
      <c r="AR454" s="52">
        <v>0</v>
      </c>
      <c r="AS454" s="52">
        <v>0</v>
      </c>
      <c r="AT454" s="52">
        <v>0</v>
      </c>
      <c r="AU454" s="52">
        <v>0</v>
      </c>
      <c r="AV454" s="52">
        <v>0</v>
      </c>
      <c r="AW454" s="52">
        <v>0</v>
      </c>
      <c r="AX454" s="52">
        <v>0</v>
      </c>
      <c r="AY454" s="52">
        <v>0</v>
      </c>
      <c r="AZ454" s="52">
        <v>0</v>
      </c>
      <c r="BA454" s="52">
        <v>0</v>
      </c>
      <c r="BB454" s="52">
        <v>0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15" t="s">
        <v>1647</v>
      </c>
      <c r="C455" s="4" t="s">
        <v>1648</v>
      </c>
      <c r="D455" s="7" t="s">
        <v>90</v>
      </c>
      <c r="E455" s="7" t="s">
        <v>20</v>
      </c>
      <c r="F455" s="7" t="s">
        <v>1649</v>
      </c>
      <c r="G455" s="7" t="e">
        <f t="shared" ca="1" si="13"/>
        <v>#NAME?</v>
      </c>
      <c r="H455" s="46" t="s">
        <v>205</v>
      </c>
      <c r="I455" s="46" t="s">
        <v>58</v>
      </c>
      <c r="J455" s="7" t="str">
        <f t="shared" si="20"/>
        <v>Não</v>
      </c>
      <c r="K455" s="47">
        <v>45568</v>
      </c>
      <c r="L455" s="47"/>
      <c r="M455" s="7" t="s">
        <v>196</v>
      </c>
      <c r="N455" s="48">
        <v>1.2E-2</v>
      </c>
      <c r="O455" s="7" t="s">
        <v>197</v>
      </c>
      <c r="P455" s="49">
        <v>0.1</v>
      </c>
      <c r="Q455" s="50"/>
      <c r="R455" s="50"/>
      <c r="S455" s="7" t="s">
        <v>199</v>
      </c>
      <c r="T455" s="7" t="s">
        <v>1650</v>
      </c>
      <c r="U455" s="7" t="s">
        <v>273</v>
      </c>
      <c r="V455" s="46" t="e">
        <f t="shared" ca="1" si="14"/>
        <v>#NAME?</v>
      </c>
      <c r="W455" s="7"/>
      <c r="X455" s="7" t="s">
        <v>27</v>
      </c>
      <c r="Y455" s="51"/>
      <c r="Z455" s="52"/>
      <c r="AA455" s="52"/>
      <c r="AB455" s="54">
        <v>49075100016054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>
        <v>122671.9</v>
      </c>
      <c r="BB455" s="52">
        <v>123699.18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3" t="s">
        <v>1651</v>
      </c>
      <c r="C456" s="4" t="s">
        <v>1652</v>
      </c>
      <c r="D456" s="7" t="s">
        <v>109</v>
      </c>
      <c r="E456" s="7" t="s">
        <v>68</v>
      </c>
      <c r="F456" s="7" t="s">
        <v>1653</v>
      </c>
      <c r="G456" s="7" t="e">
        <f t="shared" ca="1" si="13"/>
        <v>#NAME?</v>
      </c>
      <c r="H456" s="46" t="s">
        <v>205</v>
      </c>
      <c r="I456" s="46" t="s">
        <v>58</v>
      </c>
      <c r="J456" s="7" t="str">
        <f t="shared" si="20"/>
        <v>Não</v>
      </c>
      <c r="K456" s="47">
        <v>45009</v>
      </c>
      <c r="L456" s="7"/>
      <c r="M456" s="7" t="s">
        <v>256</v>
      </c>
      <c r="N456" s="48">
        <v>1.4999999999999999E-2</v>
      </c>
      <c r="O456" s="7" t="s">
        <v>197</v>
      </c>
      <c r="P456" s="49">
        <v>0.1</v>
      </c>
      <c r="Q456" s="50"/>
      <c r="R456" s="50"/>
      <c r="S456" s="7" t="s">
        <v>199</v>
      </c>
      <c r="T456" s="7" t="s">
        <v>1654</v>
      </c>
      <c r="U456" s="7" t="s">
        <v>68</v>
      </c>
      <c r="V456" s="46" t="e">
        <f t="shared" ca="1" si="14"/>
        <v>#NAME?</v>
      </c>
      <c r="W456" s="7"/>
      <c r="X456" s="7"/>
      <c r="Y456" s="51" t="s">
        <v>201</v>
      </c>
      <c r="Z456" s="52"/>
      <c r="AA456" s="53">
        <v>45009</v>
      </c>
      <c r="AB456" s="54">
        <v>49075100010269</v>
      </c>
      <c r="AC456" s="52"/>
      <c r="AD456" s="52"/>
      <c r="AE456" s="52"/>
      <c r="AF456" s="52"/>
      <c r="AG456" s="52"/>
      <c r="AH456" s="52">
        <v>246513.1</v>
      </c>
      <c r="AI456" s="52">
        <v>247654.61</v>
      </c>
      <c r="AJ456" s="52">
        <v>302958.03000000003</v>
      </c>
      <c r="AK456" s="52">
        <v>308792.89</v>
      </c>
      <c r="AL456" s="52">
        <v>312544</v>
      </c>
      <c r="AM456" s="52">
        <v>312075.07</v>
      </c>
      <c r="AN456" s="52">
        <v>313703.34999999998</v>
      </c>
      <c r="AO456" s="52">
        <v>313206.46999999997</v>
      </c>
      <c r="AP456" s="52">
        <v>319545.01</v>
      </c>
      <c r="AQ456" s="52">
        <v>325700.31</v>
      </c>
      <c r="AR456" s="52">
        <v>320472.12</v>
      </c>
      <c r="AS456" s="52">
        <v>323390.18</v>
      </c>
      <c r="AT456" s="52">
        <v>325439.28999999998</v>
      </c>
      <c r="AU456" s="52">
        <v>322592.07</v>
      </c>
      <c r="AV456" s="52">
        <v>321154.8</v>
      </c>
      <c r="AW456" s="52">
        <v>323057.2</v>
      </c>
      <c r="AX456" s="52">
        <v>327524.3</v>
      </c>
      <c r="AY456" s="52">
        <v>330522.12</v>
      </c>
      <c r="AZ456" s="52">
        <v>330439.49</v>
      </c>
      <c r="BA456" s="52">
        <v>327721.94</v>
      </c>
      <c r="BB456" s="52">
        <v>325484.52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59" t="s">
        <v>1655</v>
      </c>
      <c r="C457" s="4" t="s">
        <v>1656</v>
      </c>
      <c r="D457" s="7" t="s">
        <v>19</v>
      </c>
      <c r="E457" s="7" t="s">
        <v>77</v>
      </c>
      <c r="F457" s="7" t="s">
        <v>215</v>
      </c>
      <c r="G457" s="7" t="e">
        <f t="shared" ca="1" si="13"/>
        <v>#NAME?</v>
      </c>
      <c r="H457" s="46" t="s">
        <v>205</v>
      </c>
      <c r="I457" s="46" t="s">
        <v>58</v>
      </c>
      <c r="J457" s="7" t="str">
        <f t="shared" si="20"/>
        <v>Não</v>
      </c>
      <c r="K457" s="47">
        <v>45225</v>
      </c>
      <c r="L457" s="7"/>
      <c r="M457" s="7" t="s">
        <v>57</v>
      </c>
      <c r="N457" s="48">
        <v>1.2E-2</v>
      </c>
      <c r="O457" s="7" t="s">
        <v>58</v>
      </c>
      <c r="P457" s="49">
        <v>0</v>
      </c>
      <c r="Q457" s="59"/>
      <c r="R457" s="50"/>
      <c r="S457" s="7" t="s">
        <v>199</v>
      </c>
      <c r="T457" s="7" t="s">
        <v>1657</v>
      </c>
      <c r="U457" s="7" t="s">
        <v>77</v>
      </c>
      <c r="V457" s="46" t="e">
        <f t="shared" ca="1" si="14"/>
        <v>#NAME?</v>
      </c>
      <c r="W457" s="7"/>
      <c r="X457" s="7"/>
      <c r="Y457" s="51" t="s">
        <v>201</v>
      </c>
      <c r="Z457" s="52"/>
      <c r="AA457" s="53">
        <v>45225</v>
      </c>
      <c r="AB457" s="54">
        <v>49075100012563</v>
      </c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>
        <v>0</v>
      </c>
      <c r="AP457" s="52">
        <v>0</v>
      </c>
      <c r="AQ457" s="52">
        <v>0</v>
      </c>
      <c r="AR457" s="52">
        <v>5000</v>
      </c>
      <c r="AS457" s="52">
        <v>21451.35</v>
      </c>
      <c r="AT457" s="52">
        <v>26596.87</v>
      </c>
      <c r="AU457" s="52">
        <v>111879.65</v>
      </c>
      <c r="AV457" s="52">
        <v>117903.9</v>
      </c>
      <c r="AW457" s="52">
        <v>143373.79999999999</v>
      </c>
      <c r="AX457" s="52">
        <v>149718.6</v>
      </c>
      <c r="AY457" s="52">
        <v>156069.9</v>
      </c>
      <c r="AZ457" s="52">
        <v>162274.26</v>
      </c>
      <c r="BA457" s="52">
        <v>168869.98</v>
      </c>
      <c r="BB457" s="52">
        <v>175034.67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1658</v>
      </c>
      <c r="C458" s="4" t="s">
        <v>1659</v>
      </c>
      <c r="D458" s="7" t="s">
        <v>19</v>
      </c>
      <c r="E458" s="7" t="s">
        <v>77</v>
      </c>
      <c r="F458" s="7" t="s">
        <v>99</v>
      </c>
      <c r="G458" s="7" t="e">
        <f t="shared" ca="1" si="13"/>
        <v>#NAME?</v>
      </c>
      <c r="H458" s="46" t="s">
        <v>205</v>
      </c>
      <c r="I458" s="46" t="s">
        <v>58</v>
      </c>
      <c r="J458" s="7" t="str">
        <f t="shared" si="20"/>
        <v>Não</v>
      </c>
      <c r="K458" s="47">
        <v>45265</v>
      </c>
      <c r="L458" s="7"/>
      <c r="M458" s="7" t="s">
        <v>57</v>
      </c>
      <c r="N458" s="48">
        <v>1.2E-2</v>
      </c>
      <c r="O458" s="7" t="s">
        <v>58</v>
      </c>
      <c r="P458" s="49">
        <v>0</v>
      </c>
      <c r="Q458" s="59"/>
      <c r="R458" s="50"/>
      <c r="S458" s="7" t="s">
        <v>199</v>
      </c>
      <c r="T458" s="7" t="s">
        <v>1660</v>
      </c>
      <c r="U458" s="7" t="s">
        <v>77</v>
      </c>
      <c r="V458" s="46" t="e">
        <f t="shared" ca="1" si="14"/>
        <v>#NAME?</v>
      </c>
      <c r="W458" s="7"/>
      <c r="X458" s="7"/>
      <c r="Y458" s="51" t="s">
        <v>201</v>
      </c>
      <c r="Z458" s="52"/>
      <c r="AA458" s="53">
        <v>45265</v>
      </c>
      <c r="AB458" s="54">
        <v>49075100013004</v>
      </c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>
        <v>0</v>
      </c>
      <c r="AQ458" s="52">
        <v>233048.01</v>
      </c>
      <c r="AR458" s="52">
        <v>226519.07</v>
      </c>
      <c r="AS458" s="52">
        <v>214037.77</v>
      </c>
      <c r="AT458" s="52">
        <v>154923.63</v>
      </c>
      <c r="AU458" s="52">
        <v>135420.97</v>
      </c>
      <c r="AV458" s="52">
        <v>105657.9</v>
      </c>
      <c r="AW458" s="52">
        <v>86126.8</v>
      </c>
      <c r="AX458" s="52">
        <v>79809.929999999993</v>
      </c>
      <c r="AY458" s="52">
        <v>46433.89</v>
      </c>
      <c r="AZ458" s="52">
        <v>36733.93</v>
      </c>
      <c r="BA458" s="52">
        <v>29468.74</v>
      </c>
      <c r="BB458" s="52">
        <v>4302.25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15" t="s">
        <v>1661</v>
      </c>
      <c r="C459" s="4" t="s">
        <v>1662</v>
      </c>
      <c r="D459" s="7" t="s">
        <v>250</v>
      </c>
      <c r="E459" s="7" t="s">
        <v>68</v>
      </c>
      <c r="F459" s="7" t="s">
        <v>251</v>
      </c>
      <c r="G459" s="7" t="e">
        <f t="shared" ca="1" si="13"/>
        <v>#NAME?</v>
      </c>
      <c r="H459" s="46" t="s">
        <v>205</v>
      </c>
      <c r="I459" s="46" t="s">
        <v>58</v>
      </c>
      <c r="J459" s="7" t="str">
        <f t="shared" si="20"/>
        <v>Não</v>
      </c>
      <c r="K459" s="47">
        <v>45614</v>
      </c>
      <c r="L459" s="7"/>
      <c r="M459" s="7" t="s">
        <v>227</v>
      </c>
      <c r="N459" s="48">
        <v>0</v>
      </c>
      <c r="O459" s="7" t="s">
        <v>58</v>
      </c>
      <c r="P459" s="49">
        <v>0</v>
      </c>
      <c r="Q459" s="59"/>
      <c r="R459" s="50"/>
      <c r="S459" s="7" t="s">
        <v>199</v>
      </c>
      <c r="T459" s="7" t="s">
        <v>1663</v>
      </c>
      <c r="U459" s="7" t="s">
        <v>68</v>
      </c>
      <c r="V459" s="46" t="e">
        <f t="shared" ca="1" si="14"/>
        <v>#NAME?</v>
      </c>
      <c r="W459" s="7"/>
      <c r="X459" s="7" t="s">
        <v>27</v>
      </c>
      <c r="Y459" s="51"/>
      <c r="Z459" s="52"/>
      <c r="AA459" s="53">
        <v>45614</v>
      </c>
      <c r="AB459" s="54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>
        <v>30647.86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15" t="s">
        <v>1664</v>
      </c>
      <c r="C460" s="4" t="s">
        <v>1665</v>
      </c>
      <c r="D460" s="7" t="s">
        <v>109</v>
      </c>
      <c r="E460" s="7" t="s">
        <v>68</v>
      </c>
      <c r="F460" s="7" t="s">
        <v>1004</v>
      </c>
      <c r="G460" s="7" t="e">
        <f t="shared" ca="1" si="13"/>
        <v>#NAME?</v>
      </c>
      <c r="H460" s="46" t="s">
        <v>195</v>
      </c>
      <c r="I460" s="46" t="s">
        <v>58</v>
      </c>
      <c r="J460" s="7" t="str">
        <f t="shared" si="20"/>
        <v>Não</v>
      </c>
      <c r="K460" s="47">
        <v>45098</v>
      </c>
      <c r="L460" s="47">
        <v>45449</v>
      </c>
      <c r="M460" s="7" t="s">
        <v>112</v>
      </c>
      <c r="N460" s="48">
        <v>2E-3</v>
      </c>
      <c r="O460" s="7" t="s">
        <v>236</v>
      </c>
      <c r="P460" s="49">
        <v>0.2</v>
      </c>
      <c r="Q460" s="50"/>
      <c r="R460" s="50" t="s">
        <v>375</v>
      </c>
      <c r="S460" s="7" t="s">
        <v>199</v>
      </c>
      <c r="T460" s="7" t="s">
        <v>1666</v>
      </c>
      <c r="U460" s="7" t="s">
        <v>68</v>
      </c>
      <c r="V460" s="46" t="e">
        <f t="shared" ca="1" si="14"/>
        <v>#NAME?</v>
      </c>
      <c r="W460" s="7"/>
      <c r="X460" s="7"/>
      <c r="Y460" s="51" t="s">
        <v>509</v>
      </c>
      <c r="Z460" s="52"/>
      <c r="AA460" s="53">
        <v>45098</v>
      </c>
      <c r="AB460" s="54">
        <v>49075100011559</v>
      </c>
      <c r="AC460" s="52"/>
      <c r="AD460" s="52"/>
      <c r="AE460" s="52"/>
      <c r="AF460" s="52"/>
      <c r="AG460" s="52"/>
      <c r="AH460" s="52"/>
      <c r="AI460" s="52">
        <v>0</v>
      </c>
      <c r="AJ460" s="52">
        <v>0</v>
      </c>
      <c r="AK460" s="52">
        <v>5730277.8899999997</v>
      </c>
      <c r="AL460" s="52">
        <v>9062219.0399999991</v>
      </c>
      <c r="AM460" s="52">
        <v>9332207.6500000004</v>
      </c>
      <c r="AN460" s="52">
        <v>0</v>
      </c>
      <c r="AO460" s="52">
        <v>0</v>
      </c>
      <c r="AP460" s="52">
        <v>0</v>
      </c>
      <c r="AQ460" s="52">
        <v>0</v>
      </c>
      <c r="AR460" s="52">
        <v>0</v>
      </c>
      <c r="AS460" s="52">
        <v>0</v>
      </c>
      <c r="AT460" s="52">
        <v>0</v>
      </c>
      <c r="AU460" s="52">
        <v>0</v>
      </c>
      <c r="AV460" s="52">
        <v>0</v>
      </c>
      <c r="AW460" s="52">
        <v>0</v>
      </c>
      <c r="AX460" s="52">
        <v>0</v>
      </c>
      <c r="AY460" s="52">
        <v>0</v>
      </c>
      <c r="AZ460" s="52">
        <v>0</v>
      </c>
      <c r="BA460" s="52">
        <v>0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3" t="s">
        <v>1667</v>
      </c>
      <c r="C461" s="4" t="s">
        <v>1668</v>
      </c>
      <c r="D461" s="7" t="s">
        <v>19</v>
      </c>
      <c r="E461" s="7" t="s">
        <v>20</v>
      </c>
      <c r="F461" s="7" t="s">
        <v>270</v>
      </c>
      <c r="G461" s="7" t="e">
        <f t="shared" ca="1" si="13"/>
        <v>#NAME?</v>
      </c>
      <c r="H461" s="46" t="s">
        <v>205</v>
      </c>
      <c r="I461" s="46" t="s">
        <v>58</v>
      </c>
      <c r="J461" s="7" t="str">
        <f t="shared" si="20"/>
        <v>Não</v>
      </c>
      <c r="K461" s="47">
        <v>45075</v>
      </c>
      <c r="L461" s="7"/>
      <c r="M461" s="7" t="s">
        <v>256</v>
      </c>
      <c r="N461" s="48">
        <v>1.4999999999999999E-2</v>
      </c>
      <c r="O461" s="7" t="s">
        <v>197</v>
      </c>
      <c r="P461" s="49">
        <v>0.1</v>
      </c>
      <c r="Q461" s="50"/>
      <c r="R461" s="50"/>
      <c r="S461" s="7" t="s">
        <v>199</v>
      </c>
      <c r="T461" s="7" t="s">
        <v>1669</v>
      </c>
      <c r="U461" s="7" t="s">
        <v>273</v>
      </c>
      <c r="V461" s="46" t="e">
        <f t="shared" ca="1" si="14"/>
        <v>#NAME?</v>
      </c>
      <c r="W461" s="7"/>
      <c r="X461" s="7"/>
      <c r="Y461" s="51" t="s">
        <v>201</v>
      </c>
      <c r="Z461" s="52"/>
      <c r="AA461" s="53">
        <v>45075</v>
      </c>
      <c r="AB461" s="54">
        <v>49075100007365</v>
      </c>
      <c r="AC461" s="52"/>
      <c r="AD461" s="52"/>
      <c r="AE461" s="52"/>
      <c r="AF461" s="52"/>
      <c r="AG461" s="52"/>
      <c r="AH461" s="52">
        <v>0</v>
      </c>
      <c r="AI461" s="52">
        <v>0</v>
      </c>
      <c r="AJ461" s="52">
        <v>747604.76</v>
      </c>
      <c r="AK461" s="52">
        <v>798854.32</v>
      </c>
      <c r="AL461" s="52">
        <v>806756.24</v>
      </c>
      <c r="AM461" s="52">
        <v>802901.84</v>
      </c>
      <c r="AN461" s="52">
        <v>806777.51</v>
      </c>
      <c r="AO461" s="52">
        <v>804365.53</v>
      </c>
      <c r="AP461" s="52">
        <v>822674.38</v>
      </c>
      <c r="AQ461" s="52">
        <v>836767</v>
      </c>
      <c r="AR461" s="52">
        <v>822850.8</v>
      </c>
      <c r="AS461" s="52">
        <v>828215.08</v>
      </c>
      <c r="AT461" s="52">
        <v>837618.2</v>
      </c>
      <c r="AU461" s="52">
        <v>827225.21</v>
      </c>
      <c r="AV461" s="52">
        <v>823717.8</v>
      </c>
      <c r="AW461" s="52">
        <v>828812.6</v>
      </c>
      <c r="AX461" s="52">
        <v>838439.3</v>
      </c>
      <c r="AY461" s="52">
        <v>848355.3</v>
      </c>
      <c r="AZ461" s="52">
        <v>843601.1</v>
      </c>
      <c r="BA461" s="52">
        <v>837148.83</v>
      </c>
      <c r="BB461" s="52">
        <v>832386.15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1670</v>
      </c>
      <c r="C462" s="4" t="s">
        <v>1671</v>
      </c>
      <c r="D462" s="7" t="s">
        <v>19</v>
      </c>
      <c r="E462" s="7" t="s">
        <v>68</v>
      </c>
      <c r="F462" s="7" t="s">
        <v>255</v>
      </c>
      <c r="G462" s="7" t="e">
        <f t="shared" ca="1" si="13"/>
        <v>#NAME?</v>
      </c>
      <c r="H462" s="46" t="s">
        <v>205</v>
      </c>
      <c r="I462" s="46" t="s">
        <v>58</v>
      </c>
      <c r="J462" s="7" t="str">
        <f t="shared" si="20"/>
        <v>Não</v>
      </c>
      <c r="K462" s="47">
        <v>45139</v>
      </c>
      <c r="L462" s="7"/>
      <c r="M462" s="7" t="s">
        <v>57</v>
      </c>
      <c r="N462" s="48">
        <v>7.0000000000000001E-3</v>
      </c>
      <c r="O462" s="7" t="s">
        <v>58</v>
      </c>
      <c r="P462" s="49">
        <v>0</v>
      </c>
      <c r="Q462" s="45"/>
      <c r="R462" s="65" t="s">
        <v>808</v>
      </c>
      <c r="S462" s="7" t="s">
        <v>199</v>
      </c>
      <c r="T462" s="7" t="s">
        <v>1672</v>
      </c>
      <c r="U462" s="7" t="s">
        <v>77</v>
      </c>
      <c r="V462" s="46" t="e">
        <f t="shared" ca="1" si="14"/>
        <v>#NAME?</v>
      </c>
      <c r="W462" s="7"/>
      <c r="X462" s="7"/>
      <c r="Y462" s="51" t="s">
        <v>201</v>
      </c>
      <c r="Z462" s="52"/>
      <c r="AA462" s="53">
        <v>45139</v>
      </c>
      <c r="AB462" s="54">
        <v>49075100008795</v>
      </c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>
        <v>10339.450000000001</v>
      </c>
      <c r="AN462" s="52">
        <v>10446.65</v>
      </c>
      <c r="AO462" s="52">
        <v>15053.15</v>
      </c>
      <c r="AP462" s="52">
        <v>18125.330000000002</v>
      </c>
      <c r="AQ462" s="52">
        <v>25261.81</v>
      </c>
      <c r="AR462" s="52">
        <v>30392.48</v>
      </c>
      <c r="AS462" s="52">
        <v>35092.04</v>
      </c>
      <c r="AT462" s="52">
        <v>41435.870000000003</v>
      </c>
      <c r="AU462" s="52">
        <v>44756.959999999999</v>
      </c>
      <c r="AV462" s="52">
        <v>50812.18</v>
      </c>
      <c r="AW462" s="52">
        <v>57267.55</v>
      </c>
      <c r="AX462" s="52">
        <v>62796.28</v>
      </c>
      <c r="AY462" s="52">
        <v>65335.7</v>
      </c>
      <c r="AZ462" s="52">
        <v>70413.02</v>
      </c>
      <c r="BA462" s="52">
        <v>75084.2</v>
      </c>
      <c r="BB462" s="52">
        <v>75666.080000000002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15" t="s">
        <v>122</v>
      </c>
      <c r="C463" s="4" t="s">
        <v>1673</v>
      </c>
      <c r="D463" s="7" t="s">
        <v>19</v>
      </c>
      <c r="E463" s="7" t="s">
        <v>77</v>
      </c>
      <c r="F463" s="7" t="s">
        <v>123</v>
      </c>
      <c r="G463" s="7" t="e">
        <f t="shared" ca="1" si="13"/>
        <v>#NAME?</v>
      </c>
      <c r="H463" s="46" t="s">
        <v>205</v>
      </c>
      <c r="I463" s="46" t="s">
        <v>58</v>
      </c>
      <c r="J463" s="7" t="str">
        <f t="shared" si="20"/>
        <v>Sim</v>
      </c>
      <c r="K463" s="47">
        <v>45168</v>
      </c>
      <c r="L463" s="47"/>
      <c r="M463" s="7" t="s">
        <v>57</v>
      </c>
      <c r="N463" s="48">
        <v>0.01</v>
      </c>
      <c r="O463" s="7" t="s">
        <v>58</v>
      </c>
      <c r="P463" s="49">
        <v>0</v>
      </c>
      <c r="Q463" s="50" t="s">
        <v>1674</v>
      </c>
      <c r="R463" s="50"/>
      <c r="S463" s="7" t="s">
        <v>199</v>
      </c>
      <c r="T463" s="7" t="s">
        <v>1675</v>
      </c>
      <c r="U463" s="7" t="s">
        <v>77</v>
      </c>
      <c r="V463" s="46" t="e">
        <f t="shared" ca="1" si="14"/>
        <v>#NAME?</v>
      </c>
      <c r="W463" s="7"/>
      <c r="X463" s="7"/>
      <c r="Y463" s="51" t="s">
        <v>201</v>
      </c>
      <c r="Z463" s="52"/>
      <c r="AA463" s="53">
        <v>45168</v>
      </c>
      <c r="AB463" s="54">
        <v>49075100009449</v>
      </c>
      <c r="AC463" s="52"/>
      <c r="AD463" s="52"/>
      <c r="AE463" s="52"/>
      <c r="AF463" s="52">
        <v>0</v>
      </c>
      <c r="AG463" s="52">
        <v>0</v>
      </c>
      <c r="AH463" s="52">
        <v>0</v>
      </c>
      <c r="AI463" s="52">
        <v>0</v>
      </c>
      <c r="AJ463" s="52">
        <v>0</v>
      </c>
      <c r="AK463" s="52">
        <v>0</v>
      </c>
      <c r="AL463" s="52">
        <v>0</v>
      </c>
      <c r="AM463" s="52">
        <v>2695076.71</v>
      </c>
      <c r="AN463" s="52">
        <v>2708443.2</v>
      </c>
      <c r="AO463" s="52">
        <v>2726002.4</v>
      </c>
      <c r="AP463" s="52">
        <v>2757970.69</v>
      </c>
      <c r="AQ463" s="52">
        <v>2784573.51</v>
      </c>
      <c r="AR463" s="52">
        <v>2818899.59</v>
      </c>
      <c r="AS463" s="52">
        <v>2842235.94</v>
      </c>
      <c r="AT463" s="52">
        <v>2847042.41</v>
      </c>
      <c r="AU463" s="52">
        <v>2859977.57</v>
      </c>
      <c r="AV463" s="52">
        <v>2874803</v>
      </c>
      <c r="AW463" s="52">
        <v>2889822</v>
      </c>
      <c r="AX463" s="52">
        <v>2877962</v>
      </c>
      <c r="AY463" s="52">
        <v>2905921.28</v>
      </c>
      <c r="AZ463" s="52">
        <v>2927108.97</v>
      </c>
      <c r="BA463" s="52">
        <v>2932501.63</v>
      </c>
      <c r="BB463" s="52">
        <v>2954400.7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15" t="s">
        <v>1676</v>
      </c>
      <c r="C464" s="4" t="s">
        <v>1677</v>
      </c>
      <c r="D464" s="7" t="s">
        <v>19</v>
      </c>
      <c r="E464" s="7" t="s">
        <v>20</v>
      </c>
      <c r="F464" s="7" t="s">
        <v>270</v>
      </c>
      <c r="G464" s="7" t="e">
        <f t="shared" ca="1" si="13"/>
        <v>#NAME?</v>
      </c>
      <c r="H464" s="46" t="s">
        <v>216</v>
      </c>
      <c r="I464" s="46" t="s">
        <v>217</v>
      </c>
      <c r="J464" s="7" t="str">
        <f t="shared" si="20"/>
        <v>Não</v>
      </c>
      <c r="K464" s="47">
        <v>45163</v>
      </c>
      <c r="L464" s="47"/>
      <c r="M464" s="7" t="s">
        <v>57</v>
      </c>
      <c r="N464" s="48">
        <v>1.2E-2</v>
      </c>
      <c r="O464" s="7" t="s">
        <v>58</v>
      </c>
      <c r="P464" s="49">
        <v>0</v>
      </c>
      <c r="Q464" s="109"/>
      <c r="R464" s="50" t="s">
        <v>1678</v>
      </c>
      <c r="S464" s="7" t="s">
        <v>199</v>
      </c>
      <c r="T464" s="7" t="s">
        <v>1679</v>
      </c>
      <c r="U464" s="7" t="s">
        <v>273</v>
      </c>
      <c r="V464" s="46" t="e">
        <f t="shared" ca="1" si="14"/>
        <v>#NAME?</v>
      </c>
      <c r="W464" s="7"/>
      <c r="X464" s="7"/>
      <c r="Y464" s="51" t="s">
        <v>201</v>
      </c>
      <c r="Z464" s="52"/>
      <c r="AA464" s="53">
        <v>45163</v>
      </c>
      <c r="AB464" s="54">
        <v>49075100011567</v>
      </c>
      <c r="AC464" s="52"/>
      <c r="AD464" s="52"/>
      <c r="AE464" s="52"/>
      <c r="AF464" s="52"/>
      <c r="AG464" s="52"/>
      <c r="AH464" s="52"/>
      <c r="AI464" s="52">
        <v>0</v>
      </c>
      <c r="AJ464" s="52">
        <v>0</v>
      </c>
      <c r="AK464" s="52">
        <v>0</v>
      </c>
      <c r="AL464" s="52">
        <v>0</v>
      </c>
      <c r="AM464" s="52">
        <v>0</v>
      </c>
      <c r="AN464" s="52">
        <v>0</v>
      </c>
      <c r="AO464" s="52">
        <v>0</v>
      </c>
      <c r="AP464" s="52">
        <v>0</v>
      </c>
      <c r="AQ464" s="52">
        <v>0</v>
      </c>
      <c r="AR464" s="52">
        <v>0</v>
      </c>
      <c r="AS464" s="52">
        <v>0</v>
      </c>
      <c r="AT464" s="52">
        <v>0</v>
      </c>
      <c r="AU464" s="52">
        <v>0</v>
      </c>
      <c r="AV464" s="52">
        <v>0</v>
      </c>
      <c r="AW464" s="52">
        <v>0</v>
      </c>
      <c r="AX464" s="52">
        <v>0</v>
      </c>
      <c r="AY464" s="52">
        <v>0</v>
      </c>
      <c r="AZ464" s="52">
        <v>0</v>
      </c>
      <c r="BA464" s="52">
        <v>0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15" t="s">
        <v>1680</v>
      </c>
      <c r="C465" s="4" t="s">
        <v>1681</v>
      </c>
      <c r="D465" s="7" t="s">
        <v>19</v>
      </c>
      <c r="E465" s="7" t="s">
        <v>20</v>
      </c>
      <c r="F465" s="7" t="s">
        <v>270</v>
      </c>
      <c r="G465" s="7" t="e">
        <f t="shared" ca="1" si="13"/>
        <v>#NAME?</v>
      </c>
      <c r="H465" s="46" t="s">
        <v>205</v>
      </c>
      <c r="I465" s="46" t="s">
        <v>58</v>
      </c>
      <c r="J465" s="7" t="str">
        <f t="shared" si="20"/>
        <v>Não</v>
      </c>
      <c r="K465" s="47">
        <v>45163</v>
      </c>
      <c r="L465" s="47"/>
      <c r="M465" s="7" t="s">
        <v>57</v>
      </c>
      <c r="N465" s="48">
        <v>1.2E-2</v>
      </c>
      <c r="O465" s="7" t="s">
        <v>58</v>
      </c>
      <c r="P465" s="49">
        <v>0</v>
      </c>
      <c r="Q465" s="50"/>
      <c r="R465" s="50" t="s">
        <v>1682</v>
      </c>
      <c r="S465" s="7" t="s">
        <v>199</v>
      </c>
      <c r="T465" s="7" t="s">
        <v>1683</v>
      </c>
      <c r="U465" s="7" t="s">
        <v>273</v>
      </c>
      <c r="V465" s="46" t="e">
        <f t="shared" ca="1" si="14"/>
        <v>#NAME?</v>
      </c>
      <c r="W465" s="7"/>
      <c r="X465" s="7"/>
      <c r="Y465" s="51" t="s">
        <v>201</v>
      </c>
      <c r="Z465" s="52"/>
      <c r="AA465" s="53">
        <v>45163</v>
      </c>
      <c r="AB465" s="54">
        <v>49075100011575</v>
      </c>
      <c r="AC465" s="52"/>
      <c r="AD465" s="52"/>
      <c r="AE465" s="52"/>
      <c r="AF465" s="52"/>
      <c r="AG465" s="52"/>
      <c r="AH465" s="52"/>
      <c r="AI465" s="52">
        <v>0</v>
      </c>
      <c r="AJ465" s="52">
        <v>0</v>
      </c>
      <c r="AK465" s="52">
        <v>0</v>
      </c>
      <c r="AL465" s="52">
        <v>0</v>
      </c>
      <c r="AM465" s="52">
        <v>0</v>
      </c>
      <c r="AN465" s="52">
        <v>128816.72</v>
      </c>
      <c r="AO465" s="52">
        <v>148547.35999999999</v>
      </c>
      <c r="AP465" s="52">
        <v>150165.51999999999</v>
      </c>
      <c r="AQ465" s="52">
        <v>151570.25</v>
      </c>
      <c r="AR465" s="52">
        <v>152764.24</v>
      </c>
      <c r="AS465" s="52">
        <v>153721.78</v>
      </c>
      <c r="AT465" s="52">
        <v>153435.44</v>
      </c>
      <c r="AU465" s="52">
        <v>154146.13</v>
      </c>
      <c r="AV465" s="52">
        <v>155356.29999999999</v>
      </c>
      <c r="AW465" s="52">
        <v>156435.1</v>
      </c>
      <c r="AX465" s="52">
        <v>156845.9</v>
      </c>
      <c r="AY465" s="52">
        <v>157986.1</v>
      </c>
      <c r="AZ465" s="52">
        <v>167239.04999999999</v>
      </c>
      <c r="BA465" s="52">
        <v>168477.1</v>
      </c>
      <c r="BB465" s="52">
        <v>169496.7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1684</v>
      </c>
      <c r="C466" s="4" t="s">
        <v>1685</v>
      </c>
      <c r="D466" s="7" t="s">
        <v>19</v>
      </c>
      <c r="E466" s="7" t="s">
        <v>68</v>
      </c>
      <c r="F466" s="7" t="s">
        <v>255</v>
      </c>
      <c r="G466" s="7" t="e">
        <f t="shared" ca="1" si="13"/>
        <v>#NAME?</v>
      </c>
      <c r="H466" s="46" t="s">
        <v>216</v>
      </c>
      <c r="I466" s="46" t="s">
        <v>217</v>
      </c>
      <c r="J466" s="7" t="str">
        <f t="shared" si="20"/>
        <v>Não</v>
      </c>
      <c r="K466" s="47">
        <v>45043</v>
      </c>
      <c r="L466" s="7"/>
      <c r="M466" s="7" t="s">
        <v>57</v>
      </c>
      <c r="N466" s="48">
        <v>7.0000000000000001E-3</v>
      </c>
      <c r="O466" s="7" t="s">
        <v>58</v>
      </c>
      <c r="P466" s="49">
        <v>0</v>
      </c>
      <c r="Q466" s="45"/>
      <c r="R466" s="50" t="s">
        <v>1686</v>
      </c>
      <c r="S466" s="7" t="s">
        <v>242</v>
      </c>
      <c r="T466" s="7" t="s">
        <v>1687</v>
      </c>
      <c r="U466" s="7" t="s">
        <v>68</v>
      </c>
      <c r="V466" s="46" t="e">
        <f t="shared" ca="1" si="14"/>
        <v>#NAME?</v>
      </c>
      <c r="W466" s="7"/>
      <c r="X466" s="7"/>
      <c r="Y466" s="51" t="s">
        <v>312</v>
      </c>
      <c r="Z466" s="52"/>
      <c r="AA466" s="53">
        <v>45043</v>
      </c>
      <c r="AB466" s="54">
        <v>49075100008426</v>
      </c>
      <c r="AC466" s="52"/>
      <c r="AD466" s="52"/>
      <c r="AE466" s="52"/>
      <c r="AF466" s="52"/>
      <c r="AG466" s="52"/>
      <c r="AH466" s="52"/>
      <c r="AI466" s="52">
        <v>1071917.6399999999</v>
      </c>
      <c r="AJ466" s="52">
        <v>1082128.18</v>
      </c>
      <c r="AK466" s="52">
        <v>1092925.25</v>
      </c>
      <c r="AL466" s="52">
        <v>1103042.33</v>
      </c>
      <c r="AM466" s="52">
        <v>1114290.6599999999</v>
      </c>
      <c r="AN466" s="52">
        <v>1123818.71</v>
      </c>
      <c r="AO466" s="52">
        <v>1132366.3700000001</v>
      </c>
      <c r="AP466" s="52">
        <v>1140936.78</v>
      </c>
      <c r="AQ466" s="52">
        <v>1151073.29</v>
      </c>
      <c r="AR466" s="52">
        <v>1162335.55</v>
      </c>
      <c r="AS466" s="52">
        <v>1171520.6200000001</v>
      </c>
      <c r="AT466" s="52">
        <v>1181453.01</v>
      </c>
      <c r="AU466" s="52">
        <v>1176029.76</v>
      </c>
      <c r="AV466" s="52">
        <v>1182374</v>
      </c>
      <c r="AW466" s="52">
        <v>1192676</v>
      </c>
      <c r="AX466" s="52">
        <v>1203703</v>
      </c>
      <c r="AY466" s="52">
        <v>1213768.98</v>
      </c>
      <c r="AZ466" s="52">
        <v>1222025.57</v>
      </c>
      <c r="BA466" s="52">
        <v>93085.53</v>
      </c>
      <c r="BB466" s="52">
        <v>0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3" t="s">
        <v>1688</v>
      </c>
      <c r="C467" s="4" t="s">
        <v>1689</v>
      </c>
      <c r="D467" s="7" t="s">
        <v>109</v>
      </c>
      <c r="E467" s="7" t="s">
        <v>68</v>
      </c>
      <c r="F467" s="7" t="s">
        <v>565</v>
      </c>
      <c r="G467" s="7" t="e">
        <f t="shared" ca="1" si="13"/>
        <v>#NAME?</v>
      </c>
      <c r="H467" s="46" t="s">
        <v>195</v>
      </c>
      <c r="I467" s="46" t="s">
        <v>58</v>
      </c>
      <c r="J467" s="7" t="str">
        <f t="shared" si="20"/>
        <v>Não</v>
      </c>
      <c r="K467" s="47">
        <v>45125</v>
      </c>
      <c r="L467" s="47">
        <v>45513</v>
      </c>
      <c r="M467" s="7" t="s">
        <v>140</v>
      </c>
      <c r="N467" s="48">
        <v>8.5000000000000006E-3</v>
      </c>
      <c r="O467" s="7" t="s">
        <v>58</v>
      </c>
      <c r="P467" s="49">
        <v>0</v>
      </c>
      <c r="Q467" s="45"/>
      <c r="R467" s="50" t="s">
        <v>780</v>
      </c>
      <c r="S467" s="7" t="s">
        <v>199</v>
      </c>
      <c r="T467" s="7" t="s">
        <v>1690</v>
      </c>
      <c r="U467" s="7"/>
      <c r="V467" s="46" t="e">
        <f t="shared" ca="1" si="14"/>
        <v>#NAME?</v>
      </c>
      <c r="W467" s="7"/>
      <c r="X467" s="7"/>
      <c r="Y467" s="51"/>
      <c r="Z467" s="52"/>
      <c r="AA467" s="53">
        <v>45125</v>
      </c>
      <c r="AB467" s="54">
        <v>49075100013578</v>
      </c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>
        <v>7332497.8399999999</v>
      </c>
      <c r="AS467" s="52">
        <v>7282505.9800000004</v>
      </c>
      <c r="AT467" s="52">
        <v>7292274.0099999998</v>
      </c>
      <c r="AU467" s="52">
        <v>7386584.7199999997</v>
      </c>
      <c r="AV467" s="52">
        <v>7315996</v>
      </c>
      <c r="AW467" s="52">
        <v>7002732</v>
      </c>
      <c r="AX467" s="52">
        <v>0</v>
      </c>
      <c r="AY467" s="52">
        <v>0</v>
      </c>
      <c r="AZ467" s="52">
        <v>0</v>
      </c>
      <c r="BA467" s="52">
        <v>0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3" t="s">
        <v>1691</v>
      </c>
      <c r="C468" s="4" t="s">
        <v>1692</v>
      </c>
      <c r="D468" s="7" t="s">
        <v>90</v>
      </c>
      <c r="E468" s="7" t="s">
        <v>20</v>
      </c>
      <c r="F468" s="7" t="s">
        <v>239</v>
      </c>
      <c r="G468" s="7" t="e">
        <f t="shared" ca="1" si="13"/>
        <v>#NAME?</v>
      </c>
      <c r="H468" s="46" t="s">
        <v>205</v>
      </c>
      <c r="I468" s="46" t="s">
        <v>58</v>
      </c>
      <c r="J468" s="7" t="str">
        <f t="shared" si="20"/>
        <v>Não</v>
      </c>
      <c r="K468" s="47">
        <v>45636</v>
      </c>
      <c r="L468" s="47"/>
      <c r="M468" s="7" t="s">
        <v>57</v>
      </c>
      <c r="N468" s="48">
        <v>1.2E-2</v>
      </c>
      <c r="O468" s="7" t="s">
        <v>58</v>
      </c>
      <c r="P468" s="49">
        <v>0</v>
      </c>
      <c r="Q468" s="45"/>
      <c r="R468" s="50"/>
      <c r="S468" s="7" t="s">
        <v>199</v>
      </c>
      <c r="T468" s="7" t="s">
        <v>1693</v>
      </c>
      <c r="U468" s="7" t="s">
        <v>73</v>
      </c>
      <c r="V468" s="46" t="e">
        <f t="shared" ca="1" si="14"/>
        <v>#NAME?</v>
      </c>
      <c r="W468" s="7"/>
      <c r="X468" s="7" t="s">
        <v>27</v>
      </c>
      <c r="Y468" s="51"/>
      <c r="Z468" s="52"/>
      <c r="AA468" s="55"/>
      <c r="AB468" s="54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1694</v>
      </c>
      <c r="C469" s="4" t="s">
        <v>1695</v>
      </c>
      <c r="D469" s="7" t="s">
        <v>19</v>
      </c>
      <c r="E469" s="7" t="s">
        <v>77</v>
      </c>
      <c r="F469" s="7" t="s">
        <v>340</v>
      </c>
      <c r="G469" s="7" t="e">
        <f t="shared" ca="1" si="13"/>
        <v>#NAME?</v>
      </c>
      <c r="H469" s="46" t="s">
        <v>216</v>
      </c>
      <c r="I469" s="46" t="s">
        <v>217</v>
      </c>
      <c r="J469" s="7" t="str">
        <f t="shared" si="20"/>
        <v>Não</v>
      </c>
      <c r="K469" s="47">
        <v>44896</v>
      </c>
      <c r="L469" s="7"/>
      <c r="M469" s="7" t="s">
        <v>196</v>
      </c>
      <c r="N469" s="48">
        <v>1.2E-2</v>
      </c>
      <c r="O469" s="7" t="s">
        <v>197</v>
      </c>
      <c r="P469" s="49">
        <v>0.1</v>
      </c>
      <c r="Q469" s="45"/>
      <c r="R469" s="50" t="s">
        <v>1696</v>
      </c>
      <c r="S469" s="7" t="s">
        <v>199</v>
      </c>
      <c r="T469" s="7" t="s">
        <v>1697</v>
      </c>
      <c r="U469" s="7" t="s">
        <v>77</v>
      </c>
      <c r="V469" s="46" t="e">
        <f t="shared" ca="1" si="14"/>
        <v>#NAME?</v>
      </c>
      <c r="W469" s="7"/>
      <c r="X469" s="7"/>
      <c r="Y469" s="51" t="s">
        <v>312</v>
      </c>
      <c r="Z469" s="52"/>
      <c r="AA469" s="53">
        <v>44896</v>
      </c>
      <c r="AB469" s="54">
        <v>49075100005982</v>
      </c>
      <c r="AC469" s="52"/>
      <c r="AD469" s="52"/>
      <c r="AE469" s="52">
        <v>101027.34</v>
      </c>
      <c r="AF469" s="52">
        <v>102057.18</v>
      </c>
      <c r="AG469" s="52">
        <v>102893.4</v>
      </c>
      <c r="AH469" s="52">
        <v>103997.85</v>
      </c>
      <c r="AI469" s="52">
        <v>104799.51</v>
      </c>
      <c r="AJ469" s="52">
        <v>105881.35</v>
      </c>
      <c r="AK469" s="52">
        <v>106857.75</v>
      </c>
      <c r="AL469" s="52">
        <v>107813.68</v>
      </c>
      <c r="AM469" s="52">
        <v>108868.49</v>
      </c>
      <c r="AN469" s="52">
        <v>109771.07</v>
      </c>
      <c r="AO469" s="52">
        <v>110709.64</v>
      </c>
      <c r="AP469" s="52">
        <v>111519.87</v>
      </c>
      <c r="AQ469" s="52">
        <v>112181.15</v>
      </c>
      <c r="AR469" s="52">
        <v>200282.08</v>
      </c>
      <c r="AS469" s="52">
        <v>201657.73</v>
      </c>
      <c r="AT469" s="52">
        <v>203648.03</v>
      </c>
      <c r="AU469" s="52">
        <v>203645.24</v>
      </c>
      <c r="AV469" s="52">
        <v>219.51</v>
      </c>
      <c r="AW469" s="52">
        <v>224.34</v>
      </c>
      <c r="AX469" s="52">
        <v>224.87</v>
      </c>
      <c r="AY469" s="52">
        <v>225.93</v>
      </c>
      <c r="AZ469" s="52">
        <v>226.98</v>
      </c>
      <c r="BA469" s="52">
        <v>228.17</v>
      </c>
      <c r="BB469" s="52">
        <v>228.47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3" t="s">
        <v>1698</v>
      </c>
      <c r="C470" s="4" t="s">
        <v>1699</v>
      </c>
      <c r="D470" s="7" t="s">
        <v>19</v>
      </c>
      <c r="E470" s="7" t="s">
        <v>20</v>
      </c>
      <c r="F470" s="7" t="s">
        <v>270</v>
      </c>
      <c r="G470" s="7" t="e">
        <f t="shared" ca="1" si="13"/>
        <v>#NAME?</v>
      </c>
      <c r="H470" s="46" t="s">
        <v>216</v>
      </c>
      <c r="I470" s="46" t="s">
        <v>217</v>
      </c>
      <c r="J470" s="7" t="str">
        <f t="shared" si="20"/>
        <v>Sim</v>
      </c>
      <c r="K470" s="47">
        <v>45163</v>
      </c>
      <c r="L470" s="47"/>
      <c r="M470" s="7" t="s">
        <v>256</v>
      </c>
      <c r="N470" s="48">
        <v>1.4999999999999999E-2</v>
      </c>
      <c r="O470" s="7" t="s">
        <v>197</v>
      </c>
      <c r="P470" s="49">
        <v>0.1</v>
      </c>
      <c r="Q470" s="50" t="s">
        <v>1700</v>
      </c>
      <c r="R470" s="166"/>
      <c r="S470" s="7" t="s">
        <v>199</v>
      </c>
      <c r="T470" s="7" t="s">
        <v>1701</v>
      </c>
      <c r="U470" s="7" t="s">
        <v>273</v>
      </c>
      <c r="V470" s="46" t="e">
        <f t="shared" ca="1" si="14"/>
        <v>#NAME?</v>
      </c>
      <c r="W470" s="7"/>
      <c r="X470" s="7"/>
      <c r="Y470" s="51" t="s">
        <v>201</v>
      </c>
      <c r="Z470" s="52"/>
      <c r="AA470" s="53">
        <v>45163</v>
      </c>
      <c r="AB470" s="54">
        <v>49075100011591</v>
      </c>
      <c r="AC470" s="52"/>
      <c r="AD470" s="52"/>
      <c r="AE470" s="52"/>
      <c r="AF470" s="52"/>
      <c r="AG470" s="52"/>
      <c r="AH470" s="52">
        <v>0</v>
      </c>
      <c r="AI470" s="52">
        <v>0</v>
      </c>
      <c r="AJ470" s="52">
        <v>0</v>
      </c>
      <c r="AK470" s="52">
        <v>0</v>
      </c>
      <c r="AL470" s="52">
        <v>0</v>
      </c>
      <c r="AM470" s="52">
        <v>0</v>
      </c>
      <c r="AN470" s="52">
        <v>0</v>
      </c>
      <c r="AO470" s="52">
        <v>0</v>
      </c>
      <c r="AP470" s="52">
        <v>0</v>
      </c>
      <c r="AQ470" s="52">
        <v>0</v>
      </c>
      <c r="AR470" s="52">
        <v>0</v>
      </c>
      <c r="AS470" s="52">
        <v>0</v>
      </c>
      <c r="AT470" s="52">
        <v>0.89</v>
      </c>
      <c r="AU470" s="52">
        <v>209391.1</v>
      </c>
      <c r="AV470" s="52">
        <v>506098.6</v>
      </c>
      <c r="AW470" s="52">
        <v>509655.4</v>
      </c>
      <c r="AX470" s="52">
        <v>515141.5</v>
      </c>
      <c r="AY470" s="52">
        <v>518861.19</v>
      </c>
      <c r="AZ470" s="52">
        <v>520512.47</v>
      </c>
      <c r="BA470" s="52">
        <v>521270.85</v>
      </c>
      <c r="BB470" s="52">
        <v>362656.35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3" t="s">
        <v>1702</v>
      </c>
      <c r="C471" s="4" t="s">
        <v>1703</v>
      </c>
      <c r="D471" s="7" t="s">
        <v>19</v>
      </c>
      <c r="E471" s="7" t="s">
        <v>20</v>
      </c>
      <c r="F471" s="7" t="s">
        <v>270</v>
      </c>
      <c r="G471" s="7" t="e">
        <f t="shared" ca="1" si="13"/>
        <v>#NAME?</v>
      </c>
      <c r="H471" s="46" t="s">
        <v>195</v>
      </c>
      <c r="I471" s="46" t="s">
        <v>58</v>
      </c>
      <c r="J471" s="7" t="str">
        <f t="shared" si="20"/>
        <v>Não</v>
      </c>
      <c r="K471" s="47">
        <v>45000</v>
      </c>
      <c r="L471" s="47">
        <v>45401</v>
      </c>
      <c r="M471" s="7" t="s">
        <v>57</v>
      </c>
      <c r="N471" s="48">
        <v>1.2E-2</v>
      </c>
      <c r="O471" s="7" t="s">
        <v>58</v>
      </c>
      <c r="P471" s="49">
        <v>0</v>
      </c>
      <c r="Q471" s="109"/>
      <c r="R471" s="109"/>
      <c r="S471" s="7" t="s">
        <v>199</v>
      </c>
      <c r="T471" s="7" t="s">
        <v>1701</v>
      </c>
      <c r="U471" s="7" t="s">
        <v>273</v>
      </c>
      <c r="V471" s="46" t="e">
        <f t="shared" ca="1" si="14"/>
        <v>#NAME?</v>
      </c>
      <c r="W471" s="7"/>
      <c r="X471" s="7"/>
      <c r="Y471" s="51" t="s">
        <v>201</v>
      </c>
      <c r="Z471" s="52"/>
      <c r="AA471" s="53">
        <v>45000</v>
      </c>
      <c r="AB471" s="54"/>
      <c r="AC471" s="52"/>
      <c r="AD471" s="52"/>
      <c r="AE471" s="52"/>
      <c r="AF471" s="52"/>
      <c r="AG471" s="52"/>
      <c r="AH471" s="52">
        <v>1204685.2</v>
      </c>
      <c r="AI471" s="52">
        <v>1203727.57</v>
      </c>
      <c r="AJ471" s="52">
        <v>1207452.8799999999</v>
      </c>
      <c r="AK471" s="52">
        <v>964261.47</v>
      </c>
      <c r="AL471" s="52">
        <v>971845.22</v>
      </c>
      <c r="AM471" s="52">
        <v>798796.03</v>
      </c>
      <c r="AN471" s="52">
        <v>250333.99</v>
      </c>
      <c r="AO471" s="52">
        <v>10548.21</v>
      </c>
      <c r="AP471" s="52">
        <v>10496.54</v>
      </c>
      <c r="AQ471" s="52">
        <v>7.82</v>
      </c>
      <c r="AR471" s="52">
        <v>0</v>
      </c>
      <c r="AS471" s="52">
        <v>0.89</v>
      </c>
      <c r="AT471" s="52">
        <v>0</v>
      </c>
      <c r="AU471" s="52">
        <v>0</v>
      </c>
      <c r="AV471" s="52">
        <v>0</v>
      </c>
      <c r="AW471" s="52">
        <v>0</v>
      </c>
      <c r="AX471" s="52">
        <v>0</v>
      </c>
      <c r="AY471" s="52">
        <v>0</v>
      </c>
      <c r="AZ471" s="52">
        <v>0</v>
      </c>
      <c r="BA471" s="52">
        <v>0</v>
      </c>
      <c r="BB471" s="52">
        <v>0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3" t="s">
        <v>1704</v>
      </c>
      <c r="C472" s="4" t="s">
        <v>1705</v>
      </c>
      <c r="D472" s="7" t="s">
        <v>109</v>
      </c>
      <c r="E472" s="7" t="s">
        <v>68</v>
      </c>
      <c r="F472" s="7" t="s">
        <v>565</v>
      </c>
      <c r="G472" s="7" t="e">
        <f t="shared" ca="1" si="13"/>
        <v>#NAME?</v>
      </c>
      <c r="H472" s="46" t="s">
        <v>195</v>
      </c>
      <c r="I472" s="46" t="s">
        <v>58</v>
      </c>
      <c r="J472" s="7" t="s">
        <v>1237</v>
      </c>
      <c r="K472" s="47">
        <v>45125</v>
      </c>
      <c r="L472" s="47">
        <v>45566</v>
      </c>
      <c r="M472" s="7" t="s">
        <v>140</v>
      </c>
      <c r="N472" s="48">
        <v>8.5000000000000006E-3</v>
      </c>
      <c r="O472" s="7" t="s">
        <v>58</v>
      </c>
      <c r="P472" s="49">
        <v>0</v>
      </c>
      <c r="Q472" s="109"/>
      <c r="R472" s="109" t="s">
        <v>780</v>
      </c>
      <c r="S472" s="7" t="s">
        <v>199</v>
      </c>
      <c r="T472" s="7" t="s">
        <v>1706</v>
      </c>
      <c r="U472" s="7"/>
      <c r="V472" s="46" t="e">
        <f t="shared" ca="1" si="14"/>
        <v>#NAME?</v>
      </c>
      <c r="W472" s="7"/>
      <c r="X472" s="7"/>
      <c r="Y472" s="51"/>
      <c r="Z472" s="52"/>
      <c r="AA472" s="53">
        <v>45125</v>
      </c>
      <c r="AB472" s="54">
        <v>49075100013586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5797318.0099999998</v>
      </c>
      <c r="AS472" s="52">
        <v>5852482.0800000001</v>
      </c>
      <c r="AT472" s="52">
        <v>5818801.75</v>
      </c>
      <c r="AU472" s="52">
        <v>5913916.9800000004</v>
      </c>
      <c r="AV472" s="52">
        <v>5886416</v>
      </c>
      <c r="AW472" s="52">
        <v>5925492</v>
      </c>
      <c r="AX472" s="52">
        <v>0</v>
      </c>
      <c r="AY472" s="52">
        <v>0</v>
      </c>
      <c r="AZ472" s="52">
        <v>0</v>
      </c>
      <c r="BA472" s="52">
        <v>0</v>
      </c>
      <c r="BB472" s="52">
        <v>0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1707</v>
      </c>
      <c r="C473" s="4" t="s">
        <v>1708</v>
      </c>
      <c r="D473" s="7" t="s">
        <v>19</v>
      </c>
      <c r="E473" s="7" t="s">
        <v>68</v>
      </c>
      <c r="F473" s="7" t="s">
        <v>438</v>
      </c>
      <c r="G473" s="7" t="e">
        <f t="shared" ca="1" si="13"/>
        <v>#NAME?</v>
      </c>
      <c r="H473" s="46" t="s">
        <v>216</v>
      </c>
      <c r="I473" s="46" t="s">
        <v>266</v>
      </c>
      <c r="J473" s="7" t="str">
        <f t="shared" ref="J473:J478" si="21">IF(Q473=0,"Não","Sim")</f>
        <v>Não</v>
      </c>
      <c r="K473" s="47">
        <v>44928</v>
      </c>
      <c r="L473" s="7"/>
      <c r="M473" s="7" t="s">
        <v>57</v>
      </c>
      <c r="N473" s="48">
        <v>1.2E-2</v>
      </c>
      <c r="O473" s="7" t="s">
        <v>58</v>
      </c>
      <c r="P473" s="49">
        <v>0</v>
      </c>
      <c r="Q473" s="167"/>
      <c r="R473" s="109"/>
      <c r="S473" s="7" t="s">
        <v>199</v>
      </c>
      <c r="T473" s="7" t="s">
        <v>1709</v>
      </c>
      <c r="U473" s="7" t="s">
        <v>68</v>
      </c>
      <c r="V473" s="46" t="e">
        <f t="shared" ca="1" si="14"/>
        <v>#NAME?</v>
      </c>
      <c r="W473" s="7"/>
      <c r="X473" s="7"/>
      <c r="Y473" s="51" t="s">
        <v>312</v>
      </c>
      <c r="Z473" s="52"/>
      <c r="AA473" s="53">
        <v>44928</v>
      </c>
      <c r="AB473" s="54">
        <v>49075100005990</v>
      </c>
      <c r="AC473" s="52"/>
      <c r="AD473" s="52"/>
      <c r="AE473" s="52">
        <v>25536.14</v>
      </c>
      <c r="AF473" s="52">
        <v>30960.44</v>
      </c>
      <c r="AG473" s="52">
        <v>31196.959999999999</v>
      </c>
      <c r="AH473" s="52">
        <v>31403.17</v>
      </c>
      <c r="AI473" s="52">
        <v>41622.379999999997</v>
      </c>
      <c r="AJ473" s="52">
        <v>42040.959999999999</v>
      </c>
      <c r="AK473" s="52">
        <v>42401.2</v>
      </c>
      <c r="AL473" s="52">
        <v>42756.62</v>
      </c>
      <c r="AM473" s="52">
        <v>53231.46</v>
      </c>
      <c r="AN473" s="52">
        <v>53641.79</v>
      </c>
      <c r="AO473" s="52">
        <v>54127.45</v>
      </c>
      <c r="AP473" s="52">
        <v>54551.49</v>
      </c>
      <c r="AQ473" s="52">
        <v>54998.82</v>
      </c>
      <c r="AR473" s="52">
        <v>44982.02</v>
      </c>
      <c r="AS473" s="52">
        <v>45312.38</v>
      </c>
      <c r="AT473" s="52">
        <v>35463.24</v>
      </c>
      <c r="AU473" s="52">
        <v>35726.53</v>
      </c>
      <c r="AV473" s="52">
        <v>35976.58</v>
      </c>
      <c r="AW473" s="52">
        <v>36227.410000000003</v>
      </c>
      <c r="AX473" s="52">
        <v>36465.96</v>
      </c>
      <c r="AY473" s="52">
        <v>36737.71</v>
      </c>
      <c r="AZ473" s="52">
        <v>36987.56</v>
      </c>
      <c r="BA473" s="52">
        <v>37285.35</v>
      </c>
      <c r="BB473" s="52">
        <v>0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1710</v>
      </c>
      <c r="C474" s="4" t="s">
        <v>1711</v>
      </c>
      <c r="D474" s="7" t="s">
        <v>109</v>
      </c>
      <c r="E474" s="7" t="s">
        <v>68</v>
      </c>
      <c r="F474" s="7" t="s">
        <v>565</v>
      </c>
      <c r="G474" s="7" t="e">
        <f t="shared" ca="1" si="13"/>
        <v>#NAME?</v>
      </c>
      <c r="H474" s="46" t="s">
        <v>216</v>
      </c>
      <c r="I474" s="46" t="s">
        <v>266</v>
      </c>
      <c r="J474" s="7" t="str">
        <f t="shared" si="21"/>
        <v>Não</v>
      </c>
      <c r="K474" s="47">
        <v>45168</v>
      </c>
      <c r="L474" s="7"/>
      <c r="M474" s="7" t="s">
        <v>57</v>
      </c>
      <c r="N474" s="48">
        <v>5.0000000000000001E-3</v>
      </c>
      <c r="O474" s="7" t="s">
        <v>58</v>
      </c>
      <c r="P474" s="49">
        <v>0</v>
      </c>
      <c r="Q474" s="50"/>
      <c r="R474" s="109" t="s">
        <v>780</v>
      </c>
      <c r="S474" s="7" t="s">
        <v>199</v>
      </c>
      <c r="T474" s="7" t="s">
        <v>1712</v>
      </c>
      <c r="U474" s="7" t="s">
        <v>68</v>
      </c>
      <c r="V474" s="46" t="e">
        <f t="shared" ca="1" si="14"/>
        <v>#NAME?</v>
      </c>
      <c r="W474" s="7"/>
      <c r="X474" s="7"/>
      <c r="Y474" s="51" t="s">
        <v>201</v>
      </c>
      <c r="Z474" s="52"/>
      <c r="AA474" s="53">
        <v>45168</v>
      </c>
      <c r="AB474" s="54">
        <v>49075100009767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>
        <v>996849.67</v>
      </c>
      <c r="AN474" s="52">
        <v>1003085.23</v>
      </c>
      <c r="AO474" s="52">
        <v>1060111.6499999999</v>
      </c>
      <c r="AP474" s="52">
        <v>1163944.79</v>
      </c>
      <c r="AQ474" s="52">
        <v>1174396.05</v>
      </c>
      <c r="AR474" s="52">
        <v>1184469.5</v>
      </c>
      <c r="AS474" s="52">
        <v>1193854.74</v>
      </c>
      <c r="AT474" s="52">
        <v>859210</v>
      </c>
      <c r="AU474" s="52">
        <v>860788.64</v>
      </c>
      <c r="AV474" s="52">
        <v>860901.4</v>
      </c>
      <c r="AW474" s="52">
        <v>866195</v>
      </c>
      <c r="AX474" s="52">
        <v>0</v>
      </c>
      <c r="AY474" s="52">
        <v>0</v>
      </c>
      <c r="AZ474" s="52">
        <v>0</v>
      </c>
      <c r="BA474" s="52">
        <v>0</v>
      </c>
      <c r="BB474" s="52">
        <v>0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5" t="s">
        <v>1713</v>
      </c>
      <c r="C475" s="4" t="s">
        <v>1714</v>
      </c>
      <c r="D475" s="7" t="s">
        <v>19</v>
      </c>
      <c r="E475" s="7" t="s">
        <v>68</v>
      </c>
      <c r="F475" s="7" t="s">
        <v>438</v>
      </c>
      <c r="G475" s="7" t="e">
        <f t="shared" ca="1" si="13"/>
        <v>#NAME?</v>
      </c>
      <c r="H475" s="46" t="s">
        <v>216</v>
      </c>
      <c r="I475" s="46" t="s">
        <v>217</v>
      </c>
      <c r="J475" s="7" t="str">
        <f t="shared" si="21"/>
        <v>Não</v>
      </c>
      <c r="K475" s="47">
        <v>44931</v>
      </c>
      <c r="L475" s="7"/>
      <c r="M475" s="4" t="s">
        <v>71</v>
      </c>
      <c r="N475" s="48">
        <v>2.5000000000000001E-2</v>
      </c>
      <c r="O475" s="7" t="s">
        <v>236</v>
      </c>
      <c r="P475" s="49">
        <v>0.2</v>
      </c>
      <c r="Q475" s="50"/>
      <c r="R475" s="109"/>
      <c r="S475" s="7" t="s">
        <v>199</v>
      </c>
      <c r="T475" s="7" t="s">
        <v>1715</v>
      </c>
      <c r="U475" s="7" t="s">
        <v>68</v>
      </c>
      <c r="V475" s="46" t="e">
        <f t="shared" ca="1" si="14"/>
        <v>#NAME?</v>
      </c>
      <c r="W475" s="7"/>
      <c r="X475" s="7"/>
      <c r="Y475" s="51" t="s">
        <v>201</v>
      </c>
      <c r="Z475" s="52"/>
      <c r="AA475" s="53">
        <v>44931</v>
      </c>
      <c r="AB475" s="54">
        <v>49075100010005</v>
      </c>
      <c r="AC475" s="52"/>
      <c r="AD475" s="52"/>
      <c r="AE475" s="52"/>
      <c r="AF475" s="52">
        <v>50668.18</v>
      </c>
      <c r="AG475" s="52">
        <v>49951.69</v>
      </c>
      <c r="AH475" s="52">
        <v>50254.3</v>
      </c>
      <c r="AI475" s="52">
        <v>49569.35</v>
      </c>
      <c r="AJ475" s="52">
        <v>51210.32</v>
      </c>
      <c r="AK475" s="52">
        <v>55533.69</v>
      </c>
      <c r="AL475" s="52">
        <v>58614.75</v>
      </c>
      <c r="AM475" s="52">
        <v>55714.57</v>
      </c>
      <c r="AN475" s="52">
        <v>55545.7</v>
      </c>
      <c r="AO475" s="52">
        <v>53123.37</v>
      </c>
      <c r="AP475" s="52">
        <v>57005.78</v>
      </c>
      <c r="AQ475" s="52">
        <v>59703.08</v>
      </c>
      <c r="AR475" s="52">
        <v>55567.17</v>
      </c>
      <c r="AS475" s="52">
        <v>56324.34</v>
      </c>
      <c r="AT475" s="52">
        <v>58458.23</v>
      </c>
      <c r="AU475" s="52">
        <v>56429.63</v>
      </c>
      <c r="AV475" s="52">
        <v>55224.9</v>
      </c>
      <c r="AW475" s="52">
        <v>46671.83</v>
      </c>
      <c r="AX475" s="52">
        <v>47891.23</v>
      </c>
      <c r="AY475" s="52">
        <v>41449.1</v>
      </c>
      <c r="AZ475" s="52">
        <v>393.2</v>
      </c>
      <c r="BA475" s="52">
        <v>372.27</v>
      </c>
      <c r="BB475" s="52">
        <v>372.27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1716</v>
      </c>
      <c r="C476" s="4" t="s">
        <v>1717</v>
      </c>
      <c r="D476" s="7" t="s">
        <v>19</v>
      </c>
      <c r="E476" s="7" t="s">
        <v>68</v>
      </c>
      <c r="F476" s="7" t="s">
        <v>438</v>
      </c>
      <c r="G476" s="7" t="e">
        <f t="shared" ca="1" si="13"/>
        <v>#NAME?</v>
      </c>
      <c r="H476" s="46" t="s">
        <v>205</v>
      </c>
      <c r="I476" s="46" t="s">
        <v>58</v>
      </c>
      <c r="J476" s="7" t="str">
        <f t="shared" si="21"/>
        <v>Não</v>
      </c>
      <c r="K476" s="47">
        <v>44931</v>
      </c>
      <c r="L476" s="7"/>
      <c r="M476" s="7" t="s">
        <v>57</v>
      </c>
      <c r="N476" s="48">
        <v>1.2E-2</v>
      </c>
      <c r="O476" s="7" t="s">
        <v>58</v>
      </c>
      <c r="P476" s="49">
        <v>0</v>
      </c>
      <c r="Q476" s="50"/>
      <c r="R476" s="109"/>
      <c r="S476" s="7" t="s">
        <v>199</v>
      </c>
      <c r="T476" s="7" t="s">
        <v>1715</v>
      </c>
      <c r="U476" s="7" t="s">
        <v>68</v>
      </c>
      <c r="V476" s="46" t="e">
        <f t="shared" ca="1" si="14"/>
        <v>#NAME?</v>
      </c>
      <c r="W476" s="7"/>
      <c r="X476" s="7"/>
      <c r="Y476" s="51" t="s">
        <v>201</v>
      </c>
      <c r="Z476" s="52"/>
      <c r="AA476" s="53">
        <v>44931</v>
      </c>
      <c r="AB476" s="54">
        <v>49075100003327</v>
      </c>
      <c r="AC476" s="52"/>
      <c r="AD476" s="52"/>
      <c r="AE476" s="52"/>
      <c r="AF476" s="52">
        <v>151367.07</v>
      </c>
      <c r="AG476" s="52">
        <v>152610.03</v>
      </c>
      <c r="AH476" s="52">
        <v>154284.45000000001</v>
      </c>
      <c r="AI476" s="52">
        <v>155466.57999999999</v>
      </c>
      <c r="AJ476" s="52">
        <v>157127.4</v>
      </c>
      <c r="AK476" s="52">
        <v>158575.16</v>
      </c>
      <c r="AL476" s="52">
        <v>159926.25</v>
      </c>
      <c r="AM476" s="52">
        <v>161459.68</v>
      </c>
      <c r="AN476" s="52">
        <v>162743.17000000001</v>
      </c>
      <c r="AO476" s="52">
        <v>164169.26</v>
      </c>
      <c r="AP476" s="52">
        <v>165328.85</v>
      </c>
      <c r="AQ476" s="52">
        <v>166608.4</v>
      </c>
      <c r="AR476" s="52">
        <v>166145.88</v>
      </c>
      <c r="AS476" s="52">
        <v>167373.47</v>
      </c>
      <c r="AT476" s="52">
        <v>167672.4</v>
      </c>
      <c r="AU476" s="52">
        <v>168756.9</v>
      </c>
      <c r="AV476" s="52">
        <v>169944.5</v>
      </c>
      <c r="AW476" s="52">
        <v>129053.1</v>
      </c>
      <c r="AX476" s="52">
        <v>130058.8</v>
      </c>
      <c r="AY476" s="52">
        <v>104513.42</v>
      </c>
      <c r="AZ476" s="52">
        <v>101151.43</v>
      </c>
      <c r="BA476" s="52">
        <v>101804.49</v>
      </c>
      <c r="BB476" s="52">
        <v>102549.84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68" t="s">
        <v>1718</v>
      </c>
      <c r="C477" s="169" t="s">
        <v>1719</v>
      </c>
      <c r="D477" s="170" t="s">
        <v>109</v>
      </c>
      <c r="E477" s="170" t="s">
        <v>68</v>
      </c>
      <c r="F477" s="7" t="s">
        <v>565</v>
      </c>
      <c r="G477" s="7" t="e">
        <f t="shared" ca="1" si="13"/>
        <v>#NAME?</v>
      </c>
      <c r="H477" s="171" t="s">
        <v>195</v>
      </c>
      <c r="I477" s="46" t="s">
        <v>58</v>
      </c>
      <c r="J477" s="7" t="str">
        <f t="shared" si="21"/>
        <v>Não</v>
      </c>
      <c r="K477" s="172">
        <v>45125</v>
      </c>
      <c r="L477" s="172">
        <v>45513</v>
      </c>
      <c r="M477" s="170" t="s">
        <v>1098</v>
      </c>
      <c r="N477" s="173">
        <v>8.5000000000000006E-3</v>
      </c>
      <c r="O477" s="170" t="s">
        <v>58</v>
      </c>
      <c r="P477" s="174">
        <v>0</v>
      </c>
      <c r="Q477" s="50"/>
      <c r="R477" s="118" t="s">
        <v>780</v>
      </c>
      <c r="S477" s="170" t="s">
        <v>199</v>
      </c>
      <c r="T477" s="7" t="s">
        <v>1720</v>
      </c>
      <c r="U477" s="170" t="s">
        <v>68</v>
      </c>
      <c r="V477" s="46" t="e">
        <f t="shared" ca="1" si="14"/>
        <v>#NAME?</v>
      </c>
      <c r="W477" s="170"/>
      <c r="X477" s="170"/>
      <c r="Y477" s="175" t="s">
        <v>201</v>
      </c>
      <c r="Z477" s="176"/>
      <c r="AA477" s="177">
        <v>45125</v>
      </c>
      <c r="AB477" s="178">
        <v>49075100006040</v>
      </c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>
        <v>1228192.68</v>
      </c>
      <c r="AM477" s="176">
        <v>1243750.43</v>
      </c>
      <c r="AN477" s="52">
        <v>1088497.03</v>
      </c>
      <c r="AO477" s="52">
        <v>187400.79</v>
      </c>
      <c r="AP477" s="52">
        <v>201253.67</v>
      </c>
      <c r="AQ477" s="52">
        <v>223190.6</v>
      </c>
      <c r="AR477" s="52">
        <v>257719.65</v>
      </c>
      <c r="AS477" s="52">
        <v>266094.28000000003</v>
      </c>
      <c r="AT477" s="52">
        <v>283791.34000000003</v>
      </c>
      <c r="AU477" s="52">
        <v>286938.37</v>
      </c>
      <c r="AV477" s="52">
        <v>322392.09999999998</v>
      </c>
      <c r="AW477" s="52">
        <v>352951</v>
      </c>
      <c r="AX477" s="52">
        <v>0</v>
      </c>
      <c r="AY477" s="52">
        <v>0</v>
      </c>
      <c r="AZ477" s="52">
        <v>0</v>
      </c>
      <c r="BA477" s="52">
        <v>0</v>
      </c>
      <c r="BB477" s="52">
        <v>0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1721</v>
      </c>
      <c r="C478" s="4" t="s">
        <v>1722</v>
      </c>
      <c r="D478" s="7" t="s">
        <v>19</v>
      </c>
      <c r="E478" s="7" t="s">
        <v>77</v>
      </c>
      <c r="F478" s="7" t="s">
        <v>123</v>
      </c>
      <c r="G478" s="7" t="e">
        <f t="shared" ca="1" si="13"/>
        <v>#NAME?</v>
      </c>
      <c r="H478" s="46" t="s">
        <v>205</v>
      </c>
      <c r="I478" s="46" t="s">
        <v>58</v>
      </c>
      <c r="J478" s="7" t="str">
        <f t="shared" si="21"/>
        <v>Não</v>
      </c>
      <c r="K478" s="47">
        <v>44980</v>
      </c>
      <c r="L478" s="7"/>
      <c r="M478" s="7" t="s">
        <v>57</v>
      </c>
      <c r="N478" s="48">
        <v>1.2E-2</v>
      </c>
      <c r="O478" s="7" t="s">
        <v>58</v>
      </c>
      <c r="P478" s="49">
        <v>0</v>
      </c>
      <c r="Q478" s="109"/>
      <c r="R478" s="50" t="s">
        <v>1723</v>
      </c>
      <c r="S478" s="7" t="s">
        <v>199</v>
      </c>
      <c r="T478" s="7" t="s">
        <v>1724</v>
      </c>
      <c r="U478" s="7" t="s">
        <v>77</v>
      </c>
      <c r="V478" s="46" t="e">
        <f t="shared" ca="1" si="14"/>
        <v>#NAME?</v>
      </c>
      <c r="W478" s="7"/>
      <c r="X478" s="7" t="s">
        <v>24</v>
      </c>
      <c r="Y478" s="51" t="s">
        <v>201</v>
      </c>
      <c r="Z478" s="52"/>
      <c r="AA478" s="53">
        <v>44980</v>
      </c>
      <c r="AB478" s="54">
        <v>49075100006024</v>
      </c>
      <c r="AC478" s="52"/>
      <c r="AD478" s="52"/>
      <c r="AE478" s="52"/>
      <c r="AF478" s="52">
        <v>0</v>
      </c>
      <c r="AG478" s="52">
        <v>485180.91</v>
      </c>
      <c r="AH478" s="52">
        <v>586527.81000000006</v>
      </c>
      <c r="AI478" s="52">
        <v>589105.09</v>
      </c>
      <c r="AJ478" s="52">
        <v>599462.24</v>
      </c>
      <c r="AK478" s="52">
        <v>623799.05000000005</v>
      </c>
      <c r="AL478" s="52">
        <v>626680.78</v>
      </c>
      <c r="AM478" s="52">
        <v>646739.9</v>
      </c>
      <c r="AN478" s="52">
        <v>677433.36</v>
      </c>
      <c r="AO478" s="52">
        <v>687798.21</v>
      </c>
      <c r="AP478" s="52">
        <v>730790.37</v>
      </c>
      <c r="AQ478" s="52">
        <v>754062.16</v>
      </c>
      <c r="AR478" s="52">
        <v>751642.51</v>
      </c>
      <c r="AS478" s="52">
        <v>789676.27</v>
      </c>
      <c r="AT478" s="52">
        <v>812486.91</v>
      </c>
      <c r="AU478" s="52">
        <v>893064.95</v>
      </c>
      <c r="AV478" s="52">
        <v>916614.3</v>
      </c>
      <c r="AW478" s="52">
        <v>856005.3</v>
      </c>
      <c r="AX478" s="52">
        <v>869336.9</v>
      </c>
      <c r="AY478" s="52">
        <v>906417.99</v>
      </c>
      <c r="AZ478" s="52">
        <v>932105.97</v>
      </c>
      <c r="BA478" s="52">
        <v>954451.52</v>
      </c>
      <c r="BB478" s="52">
        <v>982431.46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1725</v>
      </c>
      <c r="C479" s="4" t="s">
        <v>1726</v>
      </c>
      <c r="D479" s="7" t="s">
        <v>19</v>
      </c>
      <c r="E479" s="7" t="s">
        <v>77</v>
      </c>
      <c r="F479" s="7" t="s">
        <v>99</v>
      </c>
      <c r="G479" s="7" t="e">
        <f t="shared" ca="1" si="13"/>
        <v>#NAME?</v>
      </c>
      <c r="H479" s="46" t="s">
        <v>205</v>
      </c>
      <c r="I479" s="46" t="s">
        <v>58</v>
      </c>
      <c r="J479" s="7" t="s">
        <v>234</v>
      </c>
      <c r="K479" s="47">
        <v>45432</v>
      </c>
      <c r="L479" s="7"/>
      <c r="M479" s="7" t="s">
        <v>347</v>
      </c>
      <c r="N479" s="48">
        <v>0.01</v>
      </c>
      <c r="O479" s="7" t="s">
        <v>197</v>
      </c>
      <c r="P479" s="49">
        <v>0.1</v>
      </c>
      <c r="Q479" s="109"/>
      <c r="R479" s="109"/>
      <c r="S479" s="7" t="s">
        <v>199</v>
      </c>
      <c r="T479" s="7" t="s">
        <v>1727</v>
      </c>
      <c r="U479" s="7" t="s">
        <v>77</v>
      </c>
      <c r="V479" s="46" t="e">
        <f t="shared" ca="1" si="14"/>
        <v>#NAME?</v>
      </c>
      <c r="W479" s="7"/>
      <c r="X479" s="7"/>
      <c r="Y479" s="51" t="s">
        <v>201</v>
      </c>
      <c r="Z479" s="52"/>
      <c r="AA479" s="53">
        <v>45432</v>
      </c>
      <c r="AB479" s="54">
        <v>49075100014671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>
        <v>0</v>
      </c>
      <c r="AW479" s="52">
        <v>85646.61</v>
      </c>
      <c r="AX479" s="52">
        <v>1712514</v>
      </c>
      <c r="AY479" s="52">
        <v>1701313.01</v>
      </c>
      <c r="AZ479" s="52">
        <v>1671115.07</v>
      </c>
      <c r="BA479" s="52">
        <v>1685475.85</v>
      </c>
      <c r="BB479" s="52">
        <v>1695710.8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1725</v>
      </c>
      <c r="C480" s="4" t="s">
        <v>1728</v>
      </c>
      <c r="D480" s="7" t="s">
        <v>19</v>
      </c>
      <c r="E480" s="7" t="s">
        <v>77</v>
      </c>
      <c r="F480" s="7" t="s">
        <v>99</v>
      </c>
      <c r="G480" s="7" t="e">
        <f t="shared" ca="1" si="13"/>
        <v>#NAME?</v>
      </c>
      <c r="H480" s="46" t="s">
        <v>216</v>
      </c>
      <c r="I480" s="46" t="s">
        <v>240</v>
      </c>
      <c r="J480" s="7" t="s">
        <v>234</v>
      </c>
      <c r="K480" s="47">
        <v>45398</v>
      </c>
      <c r="L480" s="7"/>
      <c r="M480" s="7" t="s">
        <v>678</v>
      </c>
      <c r="N480" s="48">
        <v>0</v>
      </c>
      <c r="O480" s="7" t="s">
        <v>58</v>
      </c>
      <c r="P480" s="49">
        <v>0</v>
      </c>
      <c r="Q480" s="109"/>
      <c r="R480" s="109"/>
      <c r="S480" s="7" t="s">
        <v>199</v>
      </c>
      <c r="T480" s="7" t="s">
        <v>1727</v>
      </c>
      <c r="U480" s="7" t="s">
        <v>77</v>
      </c>
      <c r="V480" s="46" t="e">
        <f t="shared" ca="1" si="14"/>
        <v>#NAME?</v>
      </c>
      <c r="W480" s="7"/>
      <c r="X480" s="7"/>
      <c r="Y480" s="51" t="s">
        <v>201</v>
      </c>
      <c r="Z480" s="52"/>
      <c r="AA480" s="53">
        <v>45398</v>
      </c>
      <c r="AB480" s="54">
        <v>49075100014371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>
        <v>2486551.83</v>
      </c>
      <c r="AV480" s="52">
        <v>2503344</v>
      </c>
      <c r="AW480" s="52">
        <v>776932.2</v>
      </c>
      <c r="AX480" s="52">
        <v>780924.8</v>
      </c>
      <c r="AY480" s="52">
        <v>782305.08</v>
      </c>
      <c r="AZ480" s="52">
        <v>780595.45</v>
      </c>
      <c r="BA480" s="52">
        <v>788431.33</v>
      </c>
      <c r="BB480" s="52">
        <v>794712.38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1729</v>
      </c>
      <c r="C481" s="71" t="s">
        <v>1730</v>
      </c>
      <c r="D481" s="7" t="s">
        <v>19</v>
      </c>
      <c r="E481" s="7" t="s">
        <v>20</v>
      </c>
      <c r="F481" s="7" t="s">
        <v>321</v>
      </c>
      <c r="G481" s="7" t="e">
        <f t="shared" ca="1" si="13"/>
        <v>#NAME?</v>
      </c>
      <c r="H481" s="46" t="s">
        <v>205</v>
      </c>
      <c r="I481" s="46" t="s">
        <v>58</v>
      </c>
      <c r="J481" s="7" t="str">
        <f t="shared" ref="J481:J535" si="22">IF(Q481=0,"Não","Sim")</f>
        <v>Não</v>
      </c>
      <c r="K481" s="47">
        <v>45083</v>
      </c>
      <c r="L481" s="47"/>
      <c r="M481" s="7" t="s">
        <v>256</v>
      </c>
      <c r="N481" s="48">
        <v>1.4999999999999999E-2</v>
      </c>
      <c r="O481" s="7" t="s">
        <v>197</v>
      </c>
      <c r="P481" s="49">
        <v>0.1</v>
      </c>
      <c r="Q481" s="50"/>
      <c r="R481" s="109"/>
      <c r="S481" s="7" t="s">
        <v>199</v>
      </c>
      <c r="T481" s="7" t="s">
        <v>1731</v>
      </c>
      <c r="U481" s="7" t="s">
        <v>73</v>
      </c>
      <c r="V481" s="46" t="e">
        <f t="shared" ca="1" si="14"/>
        <v>#NAME?</v>
      </c>
      <c r="W481" s="7"/>
      <c r="X481" s="7"/>
      <c r="Y481" s="51" t="s">
        <v>509</v>
      </c>
      <c r="Z481" s="52"/>
      <c r="AA481" s="53">
        <v>45083</v>
      </c>
      <c r="AB481" s="54">
        <v>49075100006369</v>
      </c>
      <c r="AC481" s="52"/>
      <c r="AD481" s="52"/>
      <c r="AE481" s="52"/>
      <c r="AF481" s="52"/>
      <c r="AG481" s="52"/>
      <c r="AH481" s="52"/>
      <c r="AI481" s="52"/>
      <c r="AJ481" s="52">
        <v>0</v>
      </c>
      <c r="AK481" s="52">
        <v>10046.26</v>
      </c>
      <c r="AL481" s="52">
        <v>12149.58</v>
      </c>
      <c r="AM481" s="52">
        <v>12266.12</v>
      </c>
      <c r="AN481" s="52">
        <v>17332.09</v>
      </c>
      <c r="AO481" s="52">
        <v>19446.68</v>
      </c>
      <c r="AP481" s="52">
        <v>24301.19</v>
      </c>
      <c r="AQ481" s="52">
        <v>24714.34</v>
      </c>
      <c r="AR481" s="52">
        <v>28424.87</v>
      </c>
      <c r="AS481" s="52">
        <v>30695.79</v>
      </c>
      <c r="AT481" s="52">
        <v>35274.58</v>
      </c>
      <c r="AU481" s="52">
        <v>34989</v>
      </c>
      <c r="AV481" s="52">
        <v>34953.15</v>
      </c>
      <c r="AW481" s="52">
        <v>35146.129999999997</v>
      </c>
      <c r="AX481" s="52">
        <v>36288.58</v>
      </c>
      <c r="AY481" s="52">
        <v>37344.910000000003</v>
      </c>
      <c r="AZ481" s="52">
        <v>38080.26</v>
      </c>
      <c r="BA481" s="52">
        <v>38688.46</v>
      </c>
      <c r="BB481" s="52">
        <v>38626.589999999997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60" t="s">
        <v>1729</v>
      </c>
      <c r="C482" s="77" t="s">
        <v>1732</v>
      </c>
      <c r="D482" s="7" t="s">
        <v>19</v>
      </c>
      <c r="E482" s="7" t="s">
        <v>20</v>
      </c>
      <c r="F482" s="7" t="s">
        <v>321</v>
      </c>
      <c r="G482" s="7" t="e">
        <f t="shared" ca="1" si="13"/>
        <v>#NAME?</v>
      </c>
      <c r="H482" s="46" t="s">
        <v>205</v>
      </c>
      <c r="I482" s="46" t="s">
        <v>58</v>
      </c>
      <c r="J482" s="7" t="str">
        <f t="shared" si="22"/>
        <v>Não</v>
      </c>
      <c r="K482" s="47">
        <v>45364</v>
      </c>
      <c r="L482" s="47"/>
      <c r="M482" s="7" t="s">
        <v>196</v>
      </c>
      <c r="N482" s="48">
        <v>1.2E-2</v>
      </c>
      <c r="O482" s="7" t="s">
        <v>197</v>
      </c>
      <c r="P482" s="49">
        <v>0.1</v>
      </c>
      <c r="Q482" s="109"/>
      <c r="R482" s="109"/>
      <c r="S482" s="7" t="s">
        <v>199</v>
      </c>
      <c r="T482" s="7" t="s">
        <v>1731</v>
      </c>
      <c r="U482" s="7" t="s">
        <v>73</v>
      </c>
      <c r="V482" s="46" t="e">
        <f t="shared" ca="1" si="14"/>
        <v>#NAME?</v>
      </c>
      <c r="W482" s="7"/>
      <c r="X482" s="7" t="s">
        <v>27</v>
      </c>
      <c r="Y482" s="51" t="s">
        <v>509</v>
      </c>
      <c r="Z482" s="52"/>
      <c r="AA482" s="53">
        <v>45364</v>
      </c>
      <c r="AB482" s="54">
        <v>49075100013837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>
        <v>0</v>
      </c>
      <c r="AU482" s="52">
        <v>0</v>
      </c>
      <c r="AV482" s="52">
        <v>0</v>
      </c>
      <c r="AW482" s="52">
        <v>0</v>
      </c>
      <c r="AX482" s="52">
        <v>0</v>
      </c>
      <c r="AY482" s="52">
        <v>0</v>
      </c>
      <c r="AZ482" s="52">
        <v>0</v>
      </c>
      <c r="BA482" s="52">
        <v>0</v>
      </c>
      <c r="BB482" s="52">
        <v>324687.78999999998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1733</v>
      </c>
      <c r="C483" s="4" t="s">
        <v>1734</v>
      </c>
      <c r="D483" s="7" t="s">
        <v>19</v>
      </c>
      <c r="E483" s="7" t="s">
        <v>77</v>
      </c>
      <c r="F483" s="7" t="s">
        <v>215</v>
      </c>
      <c r="G483" s="7" t="e">
        <f t="shared" ca="1" si="13"/>
        <v>#NAME?</v>
      </c>
      <c r="H483" s="46" t="s">
        <v>216</v>
      </c>
      <c r="I483" s="46" t="s">
        <v>217</v>
      </c>
      <c r="J483" s="7" t="str">
        <f t="shared" si="22"/>
        <v>Não</v>
      </c>
      <c r="K483" s="47">
        <v>45014</v>
      </c>
      <c r="L483" s="7"/>
      <c r="M483" s="7" t="s">
        <v>71</v>
      </c>
      <c r="N483" s="48">
        <v>2.5000000000000001E-2</v>
      </c>
      <c r="O483" s="7" t="s">
        <v>236</v>
      </c>
      <c r="P483" s="49">
        <v>0.2</v>
      </c>
      <c r="Q483" s="109"/>
      <c r="R483" s="109"/>
      <c r="S483" s="7" t="s">
        <v>199</v>
      </c>
      <c r="T483" s="7" t="s">
        <v>1735</v>
      </c>
      <c r="U483" s="7" t="s">
        <v>77</v>
      </c>
      <c r="V483" s="46" t="e">
        <f t="shared" ca="1" si="14"/>
        <v>#NAME?</v>
      </c>
      <c r="W483" s="7"/>
      <c r="X483" s="7"/>
      <c r="Y483" s="51" t="s">
        <v>201</v>
      </c>
      <c r="Z483" s="52"/>
      <c r="AA483" s="53">
        <v>45014</v>
      </c>
      <c r="AB483" s="54">
        <v>49075100004005</v>
      </c>
      <c r="AC483" s="52"/>
      <c r="AD483" s="52"/>
      <c r="AE483" s="52"/>
      <c r="AF483" s="52"/>
      <c r="AG483" s="52">
        <v>0</v>
      </c>
      <c r="AH483" s="52">
        <v>1896.74</v>
      </c>
      <c r="AI483" s="52">
        <v>1906.54</v>
      </c>
      <c r="AJ483" s="52">
        <v>1919.93</v>
      </c>
      <c r="AK483" s="52">
        <v>4719.37</v>
      </c>
      <c r="AL483" s="52">
        <v>4760.49</v>
      </c>
      <c r="AM483" s="52">
        <v>4803.8599999999997</v>
      </c>
      <c r="AN483" s="52">
        <v>4633.1899999999996</v>
      </c>
      <c r="AO483" s="52">
        <v>4462.58</v>
      </c>
      <c r="AP483" s="52">
        <v>4746.91</v>
      </c>
      <c r="AQ483" s="52">
        <v>29.77</v>
      </c>
      <c r="AR483" s="52">
        <v>29.77</v>
      </c>
      <c r="AS483" s="52">
        <v>30.02</v>
      </c>
      <c r="AT483" s="52">
        <v>30.02</v>
      </c>
      <c r="AU483" s="52">
        <v>30.02</v>
      </c>
      <c r="AV483" s="52">
        <v>30.02</v>
      </c>
      <c r="AW483" s="52">
        <v>30.02</v>
      </c>
      <c r="AX483" s="52">
        <v>30.02</v>
      </c>
      <c r="AY483" s="52">
        <v>30.02</v>
      </c>
      <c r="AZ483" s="52">
        <v>30.02</v>
      </c>
      <c r="BA483" s="52">
        <v>30.02</v>
      </c>
      <c r="BB483" s="52">
        <v>30.02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1736</v>
      </c>
      <c r="C484" s="4" t="s">
        <v>1737</v>
      </c>
      <c r="D484" s="7" t="s">
        <v>250</v>
      </c>
      <c r="E484" s="7" t="s">
        <v>68</v>
      </c>
      <c r="F484" s="7" t="s">
        <v>251</v>
      </c>
      <c r="G484" s="7" t="e">
        <f t="shared" ca="1" si="13"/>
        <v>#NAME?</v>
      </c>
      <c r="H484" s="46" t="s">
        <v>205</v>
      </c>
      <c r="I484" s="46" t="s">
        <v>58</v>
      </c>
      <c r="J484" s="7" t="str">
        <f t="shared" si="22"/>
        <v>Não</v>
      </c>
      <c r="K484" s="47">
        <v>45504</v>
      </c>
      <c r="L484" s="7"/>
      <c r="M484" s="7" t="s">
        <v>196</v>
      </c>
      <c r="N484" s="48">
        <v>1.2E-2</v>
      </c>
      <c r="O484" s="7" t="s">
        <v>58</v>
      </c>
      <c r="P484" s="49">
        <v>0</v>
      </c>
      <c r="Q484" s="109"/>
      <c r="R484" s="109"/>
      <c r="S484" s="7" t="s">
        <v>199</v>
      </c>
      <c r="T484" s="7" t="s">
        <v>1738</v>
      </c>
      <c r="U484" s="7" t="s">
        <v>68</v>
      </c>
      <c r="V484" s="46" t="e">
        <f t="shared" ca="1" si="14"/>
        <v>#NAME?</v>
      </c>
      <c r="W484" s="7"/>
      <c r="X484" s="7" t="s">
        <v>106</v>
      </c>
      <c r="Y484" s="51" t="s">
        <v>201</v>
      </c>
      <c r="Z484" s="52"/>
      <c r="AA484" s="53">
        <v>45504</v>
      </c>
      <c r="AB484" s="54">
        <v>49075100015457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>
        <v>109060.7</v>
      </c>
      <c r="AY484" s="52">
        <v>153694.51999999999</v>
      </c>
      <c r="AZ484" s="52">
        <v>206505.02</v>
      </c>
      <c r="BA484" s="52">
        <v>261102.1</v>
      </c>
      <c r="BB484" s="52">
        <v>263107.23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1739</v>
      </c>
      <c r="C485" s="4" t="s">
        <v>1740</v>
      </c>
      <c r="D485" s="7" t="s">
        <v>19</v>
      </c>
      <c r="E485" s="7" t="s">
        <v>77</v>
      </c>
      <c r="F485" s="7" t="s">
        <v>99</v>
      </c>
      <c r="G485" s="7" t="e">
        <f t="shared" ca="1" si="13"/>
        <v>#NAME?</v>
      </c>
      <c r="H485" s="46" t="s">
        <v>205</v>
      </c>
      <c r="I485" s="46" t="s">
        <v>58</v>
      </c>
      <c r="J485" s="7" t="str">
        <f t="shared" si="22"/>
        <v>Não</v>
      </c>
      <c r="K485" s="47">
        <v>44974</v>
      </c>
      <c r="L485" s="7"/>
      <c r="M485" s="7" t="s">
        <v>57</v>
      </c>
      <c r="N485" s="48">
        <v>1.2E-2</v>
      </c>
      <c r="O485" s="7" t="s">
        <v>58</v>
      </c>
      <c r="P485" s="49">
        <v>0</v>
      </c>
      <c r="Q485" s="50"/>
      <c r="R485" s="50"/>
      <c r="S485" s="7" t="s">
        <v>199</v>
      </c>
      <c r="T485" s="7" t="s">
        <v>1741</v>
      </c>
      <c r="U485" s="7" t="s">
        <v>77</v>
      </c>
      <c r="V485" s="46" t="e">
        <f t="shared" ca="1" si="14"/>
        <v>#NAME?</v>
      </c>
      <c r="W485" s="7"/>
      <c r="X485" s="7"/>
      <c r="Y485" s="51" t="s">
        <v>312</v>
      </c>
      <c r="Z485" s="52"/>
      <c r="AA485" s="53">
        <v>44974</v>
      </c>
      <c r="AB485" s="54">
        <v>49075100006032</v>
      </c>
      <c r="AC485" s="52"/>
      <c r="AD485" s="52"/>
      <c r="AE485" s="52"/>
      <c r="AF485" s="52">
        <v>0</v>
      </c>
      <c r="AG485" s="52">
        <v>100035.14</v>
      </c>
      <c r="AH485" s="52">
        <v>101119.41</v>
      </c>
      <c r="AI485" s="52">
        <v>101836.34</v>
      </c>
      <c r="AJ485" s="52">
        <v>102906.88</v>
      </c>
      <c r="AK485" s="52">
        <v>103590.46</v>
      </c>
      <c r="AL485" s="52">
        <v>104499.45</v>
      </c>
      <c r="AM485" s="52">
        <v>105466.81</v>
      </c>
      <c r="AN485" s="52">
        <v>106326.76</v>
      </c>
      <c r="AO485" s="52">
        <v>107291.03</v>
      </c>
      <c r="AP485" s="52">
        <v>108038.36</v>
      </c>
      <c r="AQ485" s="52">
        <v>108875.23</v>
      </c>
      <c r="AR485" s="52">
        <v>130026.38</v>
      </c>
      <c r="AS485" s="52">
        <v>131005.55</v>
      </c>
      <c r="AT485" s="52">
        <v>131805.24</v>
      </c>
      <c r="AU485" s="52">
        <v>132837.94</v>
      </c>
      <c r="AV485" s="52">
        <v>133852</v>
      </c>
      <c r="AW485" s="52">
        <v>134865.4</v>
      </c>
      <c r="AX485" s="52">
        <v>134851.70000000001</v>
      </c>
      <c r="AY485" s="52">
        <v>135407.79999999999</v>
      </c>
      <c r="AZ485" s="52">
        <v>136415.96</v>
      </c>
      <c r="BA485" s="52">
        <v>107215.67</v>
      </c>
      <c r="BB485" s="52">
        <v>107913.9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1742</v>
      </c>
      <c r="C486" s="4" t="s">
        <v>1743</v>
      </c>
      <c r="D486" s="7" t="s">
        <v>19</v>
      </c>
      <c r="E486" s="7" t="s">
        <v>77</v>
      </c>
      <c r="F486" s="7" t="s">
        <v>99</v>
      </c>
      <c r="G486" s="7" t="e">
        <f t="shared" ca="1" si="13"/>
        <v>#NAME?</v>
      </c>
      <c r="H486" s="46" t="s">
        <v>205</v>
      </c>
      <c r="I486" s="46" t="s">
        <v>58</v>
      </c>
      <c r="J486" s="7" t="str">
        <f t="shared" si="22"/>
        <v>Sim</v>
      </c>
      <c r="K486" s="47">
        <v>45560</v>
      </c>
      <c r="L486" s="7"/>
      <c r="M486" s="7" t="s">
        <v>57</v>
      </c>
      <c r="N486" s="48">
        <v>1.2E-2</v>
      </c>
      <c r="O486" s="7" t="s">
        <v>58</v>
      </c>
      <c r="P486" s="49">
        <v>0</v>
      </c>
      <c r="Q486" s="50" t="s">
        <v>1744</v>
      </c>
      <c r="R486" s="50"/>
      <c r="S486" s="7" t="s">
        <v>199</v>
      </c>
      <c r="T486" s="7" t="s">
        <v>1745</v>
      </c>
      <c r="U486" s="7" t="s">
        <v>881</v>
      </c>
      <c r="V486" s="46" t="e">
        <f t="shared" ca="1" si="14"/>
        <v>#NAME?</v>
      </c>
      <c r="W486" s="7"/>
      <c r="X486" s="7" t="s">
        <v>27</v>
      </c>
      <c r="Y486" s="51"/>
      <c r="Z486" s="52"/>
      <c r="AA486" s="52"/>
      <c r="AB486" s="54">
        <v>49075100015813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>
        <v>50</v>
      </c>
      <c r="BA486" s="52">
        <v>350784.81</v>
      </c>
      <c r="BB486" s="52">
        <v>362529.22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1746</v>
      </c>
      <c r="C487" s="4" t="s">
        <v>1747</v>
      </c>
      <c r="D487" s="7" t="s">
        <v>19</v>
      </c>
      <c r="E487" s="7" t="s">
        <v>68</v>
      </c>
      <c r="F487" s="7" t="s">
        <v>332</v>
      </c>
      <c r="G487" s="7" t="e">
        <f t="shared" ca="1" si="13"/>
        <v>#NAME?</v>
      </c>
      <c r="H487" s="46" t="s">
        <v>216</v>
      </c>
      <c r="I487" s="46" t="s">
        <v>266</v>
      </c>
      <c r="J487" s="7" t="str">
        <f t="shared" si="22"/>
        <v>Não</v>
      </c>
      <c r="K487" s="47">
        <v>45348</v>
      </c>
      <c r="L487" s="7"/>
      <c r="M487" s="7" t="s">
        <v>256</v>
      </c>
      <c r="N487" s="48">
        <v>1.6E-2</v>
      </c>
      <c r="O487" s="7" t="s">
        <v>197</v>
      </c>
      <c r="P487" s="49">
        <v>0.2</v>
      </c>
      <c r="Q487" s="50"/>
      <c r="R487" s="50"/>
      <c r="S487" s="7" t="s">
        <v>199</v>
      </c>
      <c r="T487" s="7" t="s">
        <v>1748</v>
      </c>
      <c r="U487" s="7" t="s">
        <v>73</v>
      </c>
      <c r="V487" s="46" t="e">
        <f t="shared" ca="1" si="14"/>
        <v>#NAME?</v>
      </c>
      <c r="W487" s="7"/>
      <c r="X487" s="7"/>
      <c r="Y487" s="51" t="s">
        <v>201</v>
      </c>
      <c r="Z487" s="52"/>
      <c r="AA487" s="53">
        <v>45348</v>
      </c>
      <c r="AB487" s="54">
        <v>49075100013373</v>
      </c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>
        <v>325808.13</v>
      </c>
      <c r="AT487" s="52">
        <v>327583.28000000003</v>
      </c>
      <c r="AU487" s="52">
        <v>323740.89</v>
      </c>
      <c r="AV487" s="52">
        <v>324453.2</v>
      </c>
      <c r="AW487" s="52">
        <v>313108.7</v>
      </c>
      <c r="AX487" s="52">
        <v>318480.7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1749</v>
      </c>
      <c r="C488" s="4" t="s">
        <v>1750</v>
      </c>
      <c r="D488" s="7" t="s">
        <v>109</v>
      </c>
      <c r="E488" s="7" t="s">
        <v>68</v>
      </c>
      <c r="F488" s="7" t="s">
        <v>194</v>
      </c>
      <c r="G488" s="7" t="e">
        <f t="shared" ca="1" si="13"/>
        <v>#NAME?</v>
      </c>
      <c r="H488" s="46" t="s">
        <v>216</v>
      </c>
      <c r="I488" s="46" t="s">
        <v>266</v>
      </c>
      <c r="J488" s="7" t="str">
        <f t="shared" si="22"/>
        <v>Não</v>
      </c>
      <c r="K488" s="47">
        <v>45125</v>
      </c>
      <c r="L488" s="7"/>
      <c r="M488" s="7" t="s">
        <v>57</v>
      </c>
      <c r="N488" s="48">
        <v>7.0000000000000001E-3</v>
      </c>
      <c r="O488" s="7" t="s">
        <v>58</v>
      </c>
      <c r="P488" s="49">
        <v>0</v>
      </c>
      <c r="Q488" s="50"/>
      <c r="R488" s="50"/>
      <c r="S488" s="7" t="s">
        <v>199</v>
      </c>
      <c r="T488" s="7" t="s">
        <v>1751</v>
      </c>
      <c r="U488" s="7" t="s">
        <v>1752</v>
      </c>
      <c r="V488" s="46" t="e">
        <f t="shared" ca="1" si="14"/>
        <v>#NAME?</v>
      </c>
      <c r="W488" s="7"/>
      <c r="X488" s="7"/>
      <c r="Y488" s="51" t="s">
        <v>201</v>
      </c>
      <c r="Z488" s="52"/>
      <c r="AA488" s="53">
        <v>45125</v>
      </c>
      <c r="AB488" s="54">
        <v>49075100003701</v>
      </c>
      <c r="AC488" s="52"/>
      <c r="AD488" s="52"/>
      <c r="AE488" s="52"/>
      <c r="AF488" s="52"/>
      <c r="AG488" s="52"/>
      <c r="AH488" s="52"/>
      <c r="AI488" s="52"/>
      <c r="AJ488" s="52"/>
      <c r="AK488" s="52"/>
      <c r="AL488" s="52">
        <v>137980.07999999999</v>
      </c>
      <c r="AM488" s="52">
        <v>138571.70000000001</v>
      </c>
      <c r="AN488" s="52">
        <v>139252.64000000001</v>
      </c>
      <c r="AO488" s="52">
        <v>140187.42000000001</v>
      </c>
      <c r="AP488" s="52">
        <v>125068.1</v>
      </c>
      <c r="AQ488" s="52">
        <v>115222.75</v>
      </c>
      <c r="AR488" s="52">
        <v>102160.26</v>
      </c>
      <c r="AS488" s="52">
        <v>91325.16</v>
      </c>
      <c r="AT488" s="52">
        <v>74212.899999999994</v>
      </c>
      <c r="AU488" s="52">
        <v>71225.990000000005</v>
      </c>
      <c r="AV488" s="52">
        <v>68227.62</v>
      </c>
      <c r="AW488" s="52">
        <v>68999.37</v>
      </c>
      <c r="AX488" s="52">
        <v>69534.69</v>
      </c>
      <c r="AY488" s="52">
        <v>0</v>
      </c>
      <c r="AZ488" s="52">
        <v>0</v>
      </c>
      <c r="BA488" s="52">
        <v>0</v>
      </c>
      <c r="BB488" s="52">
        <v>0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1753</v>
      </c>
      <c r="C489" s="4" t="s">
        <v>1754</v>
      </c>
      <c r="D489" s="7" t="s">
        <v>109</v>
      </c>
      <c r="E489" s="7" t="s">
        <v>68</v>
      </c>
      <c r="F489" s="7" t="s">
        <v>260</v>
      </c>
      <c r="G489" s="7" t="e">
        <f t="shared" ca="1" si="13"/>
        <v>#NAME?</v>
      </c>
      <c r="H489" s="46" t="s">
        <v>216</v>
      </c>
      <c r="I489" s="46" t="s">
        <v>240</v>
      </c>
      <c r="J489" s="7" t="str">
        <f t="shared" si="22"/>
        <v>Não</v>
      </c>
      <c r="K489" s="47">
        <v>45450</v>
      </c>
      <c r="L489" s="7"/>
      <c r="M489" s="7" t="s">
        <v>112</v>
      </c>
      <c r="N489" s="48">
        <v>3.0000000000000001E-3</v>
      </c>
      <c r="O489" s="7" t="s">
        <v>58</v>
      </c>
      <c r="P489" s="49">
        <v>0</v>
      </c>
      <c r="Q489" s="50"/>
      <c r="R489" s="50"/>
      <c r="S489" s="7" t="s">
        <v>199</v>
      </c>
      <c r="T489" s="7" t="s">
        <v>1755</v>
      </c>
      <c r="U489" s="7" t="s">
        <v>114</v>
      </c>
      <c r="V489" s="46" t="e">
        <f t="shared" ca="1" si="14"/>
        <v>#NAME?</v>
      </c>
      <c r="W489" s="7"/>
      <c r="X489" s="7" t="s">
        <v>106</v>
      </c>
      <c r="Y489" s="51" t="s">
        <v>201</v>
      </c>
      <c r="Z489" s="52"/>
      <c r="AA489" s="53">
        <v>45450</v>
      </c>
      <c r="AB489" s="54">
        <v>49075100014851</v>
      </c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>
        <v>0</v>
      </c>
      <c r="AX489" s="52">
        <v>0</v>
      </c>
      <c r="AY489" s="52">
        <v>0</v>
      </c>
      <c r="AZ489" s="52">
        <v>0</v>
      </c>
      <c r="BA489" s="52">
        <v>0</v>
      </c>
      <c r="BB489" s="52">
        <v>0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62" t="s">
        <v>1756</v>
      </c>
      <c r="C490" s="14" t="s">
        <v>1757</v>
      </c>
      <c r="D490" s="7" t="s">
        <v>19</v>
      </c>
      <c r="E490" s="7" t="s">
        <v>68</v>
      </c>
      <c r="F490" s="7" t="s">
        <v>879</v>
      </c>
      <c r="G490" s="7" t="e">
        <f t="shared" ca="1" si="13"/>
        <v>#NAME?</v>
      </c>
      <c r="H490" s="46" t="s">
        <v>216</v>
      </c>
      <c r="I490" s="46" t="s">
        <v>217</v>
      </c>
      <c r="J490" s="7" t="str">
        <f t="shared" si="22"/>
        <v>Não</v>
      </c>
      <c r="K490" s="47">
        <v>45229</v>
      </c>
      <c r="L490" s="7"/>
      <c r="M490" s="7" t="s">
        <v>196</v>
      </c>
      <c r="N490" s="48">
        <v>1.2E-2</v>
      </c>
      <c r="O490" s="7" t="s">
        <v>197</v>
      </c>
      <c r="P490" s="49">
        <v>0.1</v>
      </c>
      <c r="Q490" s="50"/>
      <c r="R490" s="50"/>
      <c r="S490" s="7" t="s">
        <v>199</v>
      </c>
      <c r="T490" s="7" t="s">
        <v>1758</v>
      </c>
      <c r="U490" s="7" t="s">
        <v>68</v>
      </c>
      <c r="V490" s="46" t="e">
        <f t="shared" ca="1" si="14"/>
        <v>#NAME?</v>
      </c>
      <c r="W490" s="7"/>
      <c r="X490" s="7"/>
      <c r="Y490" s="51" t="s">
        <v>201</v>
      </c>
      <c r="Z490" s="52"/>
      <c r="AA490" s="53">
        <v>45229</v>
      </c>
      <c r="AB490" s="54">
        <v>49075100012571</v>
      </c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>
        <v>0</v>
      </c>
      <c r="AP490" s="52">
        <v>137488.4</v>
      </c>
      <c r="AQ490" s="52">
        <v>139051.6</v>
      </c>
      <c r="AR490" s="52">
        <v>139785.26999999999</v>
      </c>
      <c r="AS490" s="52">
        <v>140349</v>
      </c>
      <c r="AT490" s="52">
        <v>141659.22</v>
      </c>
      <c r="AU490" s="52">
        <v>141206.35</v>
      </c>
      <c r="AV490" s="52">
        <v>141304.29999999999</v>
      </c>
      <c r="AW490" s="52">
        <v>142035.20000000001</v>
      </c>
      <c r="AX490" s="52">
        <v>105.35</v>
      </c>
      <c r="AY490" s="52">
        <v>106.84</v>
      </c>
      <c r="AZ490" s="52">
        <v>106.84</v>
      </c>
      <c r="BA490" s="52">
        <v>106.84</v>
      </c>
      <c r="BB490" s="52">
        <v>106.84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1759</v>
      </c>
      <c r="C491" s="4" t="s">
        <v>1760</v>
      </c>
      <c r="D491" s="7" t="s">
        <v>19</v>
      </c>
      <c r="E491" s="7" t="s">
        <v>77</v>
      </c>
      <c r="F491" s="7" t="s">
        <v>123</v>
      </c>
      <c r="G491" s="7" t="e">
        <f t="shared" ca="1" si="13"/>
        <v>#NAME?</v>
      </c>
      <c r="H491" s="46" t="s">
        <v>195</v>
      </c>
      <c r="I491" s="46" t="s">
        <v>58</v>
      </c>
      <c r="J491" s="7" t="str">
        <f t="shared" si="22"/>
        <v>Não</v>
      </c>
      <c r="K491" s="47">
        <v>44987</v>
      </c>
      <c r="L491" s="47">
        <v>45181</v>
      </c>
      <c r="M491" s="7" t="s">
        <v>57</v>
      </c>
      <c r="N491" s="48">
        <v>7.0000000000000001E-3</v>
      </c>
      <c r="O491" s="7" t="s">
        <v>58</v>
      </c>
      <c r="P491" s="49">
        <v>0</v>
      </c>
      <c r="Q491" s="50"/>
      <c r="R491" s="50" t="s">
        <v>1761</v>
      </c>
      <c r="S491" s="7" t="s">
        <v>199</v>
      </c>
      <c r="T491" s="7" t="s">
        <v>1762</v>
      </c>
      <c r="U491" s="7" t="s">
        <v>77</v>
      </c>
      <c r="V491" s="46" t="e">
        <f t="shared" ca="1" si="14"/>
        <v>#NAME?</v>
      </c>
      <c r="W491" s="7"/>
      <c r="X491" s="7"/>
      <c r="Y491" s="51"/>
      <c r="Z491" s="52"/>
      <c r="AA491" s="53">
        <v>44987</v>
      </c>
      <c r="AB491" s="54"/>
      <c r="AC491" s="52"/>
      <c r="AD491" s="52"/>
      <c r="AE491" s="52"/>
      <c r="AF491" s="52">
        <v>0</v>
      </c>
      <c r="AG491" s="52">
        <v>60000</v>
      </c>
      <c r="AH491" s="52">
        <v>102534</v>
      </c>
      <c r="AI491" s="52">
        <v>153405.6</v>
      </c>
      <c r="AJ491" s="52">
        <v>157716.82999999999</v>
      </c>
      <c r="AK491" s="52">
        <v>270708.34000000003</v>
      </c>
      <c r="AL491" s="52">
        <v>314906.03999999998</v>
      </c>
      <c r="AM491" s="52">
        <v>338203.14</v>
      </c>
      <c r="AN491" s="52">
        <v>0</v>
      </c>
      <c r="AO491" s="52">
        <v>0</v>
      </c>
      <c r="AP491" s="52">
        <v>0</v>
      </c>
      <c r="AQ491" s="52">
        <v>0</v>
      </c>
      <c r="AR491" s="52">
        <v>0</v>
      </c>
      <c r="AS491" s="52">
        <v>0</v>
      </c>
      <c r="AT491" s="52">
        <v>0</v>
      </c>
      <c r="AU491" s="52">
        <v>0</v>
      </c>
      <c r="AV491" s="52">
        <v>0</v>
      </c>
      <c r="AW491" s="52">
        <v>0</v>
      </c>
      <c r="AX491" s="52">
        <v>0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1759</v>
      </c>
      <c r="C492" s="4" t="s">
        <v>1763</v>
      </c>
      <c r="D492" s="7" t="s">
        <v>19</v>
      </c>
      <c r="E492" s="7" t="s">
        <v>77</v>
      </c>
      <c r="F492" s="7" t="s">
        <v>123</v>
      </c>
      <c r="G492" s="7" t="e">
        <f t="shared" ca="1" si="13"/>
        <v>#NAME?</v>
      </c>
      <c r="H492" s="46" t="s">
        <v>195</v>
      </c>
      <c r="I492" s="46" t="s">
        <v>58</v>
      </c>
      <c r="J492" s="7" t="str">
        <f t="shared" si="22"/>
        <v>Não</v>
      </c>
      <c r="K492" s="47">
        <v>45163</v>
      </c>
      <c r="L492" s="47">
        <v>45182</v>
      </c>
      <c r="M492" s="7" t="s">
        <v>57</v>
      </c>
      <c r="N492" s="48">
        <v>7.0000000000000001E-3</v>
      </c>
      <c r="O492" s="7" t="s">
        <v>58</v>
      </c>
      <c r="P492" s="49">
        <v>0</v>
      </c>
      <c r="Q492" s="50"/>
      <c r="R492" s="50" t="s">
        <v>1761</v>
      </c>
      <c r="S492" s="7" t="s">
        <v>199</v>
      </c>
      <c r="T492" s="7" t="s">
        <v>1762</v>
      </c>
      <c r="U492" s="7" t="s">
        <v>77</v>
      </c>
      <c r="V492" s="46" t="e">
        <f t="shared" ca="1" si="14"/>
        <v>#NAME?</v>
      </c>
      <c r="W492" s="7"/>
      <c r="X492" s="7"/>
      <c r="Y492" s="51"/>
      <c r="Z492" s="52"/>
      <c r="AA492" s="53">
        <v>45163</v>
      </c>
      <c r="AB492" s="54"/>
      <c r="AC492" s="52"/>
      <c r="AD492" s="52"/>
      <c r="AE492" s="52"/>
      <c r="AF492" s="52">
        <v>0</v>
      </c>
      <c r="AG492" s="52">
        <v>0</v>
      </c>
      <c r="AH492" s="52">
        <v>0</v>
      </c>
      <c r="AI492" s="52">
        <v>0</v>
      </c>
      <c r="AJ492" s="52">
        <v>0</v>
      </c>
      <c r="AK492" s="52">
        <v>0</v>
      </c>
      <c r="AL492" s="52">
        <v>0</v>
      </c>
      <c r="AM492" s="52">
        <v>0</v>
      </c>
      <c r="AN492" s="52">
        <v>0</v>
      </c>
      <c r="AO492" s="52">
        <v>0</v>
      </c>
      <c r="AP492" s="52">
        <v>0</v>
      </c>
      <c r="AQ492" s="52">
        <v>0</v>
      </c>
      <c r="AR492" s="52">
        <v>0</v>
      </c>
      <c r="AS492" s="52">
        <v>0</v>
      </c>
      <c r="AT492" s="52">
        <v>0</v>
      </c>
      <c r="AU492" s="52">
        <v>0</v>
      </c>
      <c r="AV492" s="52">
        <v>0</v>
      </c>
      <c r="AW492" s="52">
        <v>0</v>
      </c>
      <c r="AX492" s="52">
        <v>0</v>
      </c>
      <c r="AY492" s="52">
        <v>0</v>
      </c>
      <c r="AZ492" s="52">
        <v>0</v>
      </c>
      <c r="BA492" s="52">
        <v>0</v>
      </c>
      <c r="BB492" s="52">
        <v>0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1764</v>
      </c>
      <c r="C493" s="4" t="s">
        <v>1765</v>
      </c>
      <c r="D493" s="7" t="s">
        <v>19</v>
      </c>
      <c r="E493" s="7" t="s">
        <v>68</v>
      </c>
      <c r="F493" s="7" t="s">
        <v>1028</v>
      </c>
      <c r="G493" s="7" t="e">
        <f t="shared" ca="1" si="13"/>
        <v>#NAME?</v>
      </c>
      <c r="H493" s="46" t="s">
        <v>195</v>
      </c>
      <c r="I493" s="46" t="s">
        <v>58</v>
      </c>
      <c r="J493" s="7" t="str">
        <f t="shared" si="22"/>
        <v>Não</v>
      </c>
      <c r="K493" s="47">
        <v>45155</v>
      </c>
      <c r="L493" s="47">
        <v>45513</v>
      </c>
      <c r="M493" s="7" t="s">
        <v>57</v>
      </c>
      <c r="N493" s="48">
        <v>7.0000000000000001E-3</v>
      </c>
      <c r="O493" s="7" t="s">
        <v>58</v>
      </c>
      <c r="P493" s="49">
        <v>0</v>
      </c>
      <c r="Q493" s="50"/>
      <c r="R493" s="50" t="s">
        <v>1766</v>
      </c>
      <c r="S493" s="7" t="s">
        <v>199</v>
      </c>
      <c r="T493" s="7" t="s">
        <v>1767</v>
      </c>
      <c r="U493" s="7" t="s">
        <v>68</v>
      </c>
      <c r="V493" s="46" t="e">
        <f t="shared" ca="1" si="14"/>
        <v>#NAME?</v>
      </c>
      <c r="W493" s="7"/>
      <c r="X493" s="7"/>
      <c r="Y493" s="51" t="s">
        <v>312</v>
      </c>
      <c r="Z493" s="52"/>
      <c r="AA493" s="53">
        <v>45155</v>
      </c>
      <c r="AB493" s="54">
        <v>49075100008620</v>
      </c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>
        <v>52603.38</v>
      </c>
      <c r="AN493" s="52">
        <v>58632.55</v>
      </c>
      <c r="AO493" s="52">
        <v>128721.41</v>
      </c>
      <c r="AP493" s="52">
        <v>133384.12</v>
      </c>
      <c r="AQ493" s="52">
        <v>137232.47</v>
      </c>
      <c r="AR493" s="52">
        <v>144970.06</v>
      </c>
      <c r="AS493" s="52">
        <v>151229.1</v>
      </c>
      <c r="AT493" s="52">
        <v>163997.51999999999</v>
      </c>
      <c r="AU493" s="52">
        <v>165846.09</v>
      </c>
      <c r="AV493" s="52">
        <v>167606.1</v>
      </c>
      <c r="AW493" s="52">
        <v>169324.9</v>
      </c>
      <c r="AX493" s="52">
        <v>171273.60000000001</v>
      </c>
      <c r="AY493" s="52">
        <v>0</v>
      </c>
      <c r="AZ493" s="52">
        <v>0</v>
      </c>
      <c r="BA493" s="52">
        <v>0</v>
      </c>
      <c r="BB493" s="52">
        <v>0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1768</v>
      </c>
      <c r="C494" s="4" t="s">
        <v>1769</v>
      </c>
      <c r="D494" s="7" t="s">
        <v>19</v>
      </c>
      <c r="E494" s="7" t="s">
        <v>68</v>
      </c>
      <c r="F494" s="7" t="s">
        <v>438</v>
      </c>
      <c r="G494" s="7" t="e">
        <f t="shared" ca="1" si="13"/>
        <v>#NAME?</v>
      </c>
      <c r="H494" s="46" t="s">
        <v>216</v>
      </c>
      <c r="I494" s="46" t="s">
        <v>266</v>
      </c>
      <c r="J494" s="7" t="str">
        <f t="shared" si="22"/>
        <v>Não</v>
      </c>
      <c r="K494" s="47">
        <v>44973</v>
      </c>
      <c r="L494" s="7"/>
      <c r="M494" s="7" t="s">
        <v>227</v>
      </c>
      <c r="N494" s="48">
        <v>0</v>
      </c>
      <c r="O494" s="7" t="s">
        <v>58</v>
      </c>
      <c r="P494" s="49">
        <v>0</v>
      </c>
      <c r="Q494" s="50"/>
      <c r="R494" s="50" t="s">
        <v>793</v>
      </c>
      <c r="S494" s="7" t="s">
        <v>199</v>
      </c>
      <c r="T494" s="7" t="s">
        <v>1770</v>
      </c>
      <c r="U494" s="7" t="s">
        <v>68</v>
      </c>
      <c r="V494" s="46" t="e">
        <f t="shared" ca="1" si="14"/>
        <v>#NAME?</v>
      </c>
      <c r="W494" s="7"/>
      <c r="X494" s="7"/>
      <c r="Y494" s="51" t="s">
        <v>201</v>
      </c>
      <c r="Z494" s="52"/>
      <c r="AA494" s="53">
        <v>44973</v>
      </c>
      <c r="AB494" s="54">
        <v>49075100003785</v>
      </c>
      <c r="AC494" s="52"/>
      <c r="AD494" s="52"/>
      <c r="AE494" s="52"/>
      <c r="AF494" s="52">
        <v>0</v>
      </c>
      <c r="AG494" s="52">
        <v>6050.41</v>
      </c>
      <c r="AH494" s="52">
        <v>6120.43</v>
      </c>
      <c r="AI494" s="52">
        <v>14160.03</v>
      </c>
      <c r="AJ494" s="52">
        <v>46550.74</v>
      </c>
      <c r="AK494" s="52">
        <v>46962.62</v>
      </c>
      <c r="AL494" s="52">
        <v>47341.05</v>
      </c>
      <c r="AM494" s="52">
        <v>47540.6</v>
      </c>
      <c r="AN494" s="52">
        <v>47745.93</v>
      </c>
      <c r="AO494" s="52">
        <v>48047.89</v>
      </c>
      <c r="AP494" s="52">
        <v>48101.94</v>
      </c>
      <c r="AQ494" s="52">
        <v>48460.62</v>
      </c>
      <c r="AR494" s="52">
        <v>47877.09</v>
      </c>
      <c r="AS494" s="52">
        <v>48344.89</v>
      </c>
      <c r="AT494" s="52">
        <v>48852.6</v>
      </c>
      <c r="AU494" s="52">
        <v>48587.21</v>
      </c>
      <c r="AV494" s="52">
        <v>48946.3</v>
      </c>
      <c r="AW494" s="52">
        <v>49304.42</v>
      </c>
      <c r="AX494" s="52">
        <v>49745.65</v>
      </c>
      <c r="AY494" s="52">
        <v>50053.3</v>
      </c>
      <c r="AZ494" s="52">
        <v>50449.57</v>
      </c>
      <c r="BA494" s="52">
        <v>50942.84</v>
      </c>
      <c r="BB494" s="52">
        <v>0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1771</v>
      </c>
      <c r="C495" s="4" t="s">
        <v>1772</v>
      </c>
      <c r="D495" s="7" t="s">
        <v>19</v>
      </c>
      <c r="E495" s="7" t="s">
        <v>68</v>
      </c>
      <c r="F495" s="7" t="s">
        <v>255</v>
      </c>
      <c r="G495" s="7" t="e">
        <f t="shared" ca="1" si="13"/>
        <v>#NAME?</v>
      </c>
      <c r="H495" s="46" t="s">
        <v>205</v>
      </c>
      <c r="I495" s="46" t="s">
        <v>58</v>
      </c>
      <c r="J495" s="7" t="str">
        <f t="shared" si="22"/>
        <v>Não</v>
      </c>
      <c r="K495" s="47">
        <v>44950</v>
      </c>
      <c r="L495" s="7"/>
      <c r="M495" s="7" t="s">
        <v>256</v>
      </c>
      <c r="N495" s="48">
        <v>1.4999999999999999E-2</v>
      </c>
      <c r="O495" s="7" t="s">
        <v>197</v>
      </c>
      <c r="P495" s="49">
        <v>0.1</v>
      </c>
      <c r="Q495" s="50"/>
      <c r="R495" s="50"/>
      <c r="S495" s="7" t="s">
        <v>199</v>
      </c>
      <c r="T495" s="7" t="s">
        <v>1773</v>
      </c>
      <c r="U495" s="7" t="s">
        <v>1774</v>
      </c>
      <c r="V495" s="46" t="e">
        <f t="shared" ca="1" si="14"/>
        <v>#NAME?</v>
      </c>
      <c r="W495" s="7"/>
      <c r="X495" s="7"/>
      <c r="Y495" s="51" t="s">
        <v>201</v>
      </c>
      <c r="Z495" s="52"/>
      <c r="AA495" s="53">
        <v>44950</v>
      </c>
      <c r="AB495" s="54">
        <v>49075100006059</v>
      </c>
      <c r="AC495" s="52"/>
      <c r="AD495" s="52"/>
      <c r="AE495" s="52"/>
      <c r="AF495" s="52">
        <v>45032.3</v>
      </c>
      <c r="AG495" s="52">
        <v>45427.45</v>
      </c>
      <c r="AH495" s="52">
        <v>45916.51</v>
      </c>
      <c r="AI495" s="52">
        <v>46229.26</v>
      </c>
      <c r="AJ495" s="52">
        <v>46739.32</v>
      </c>
      <c r="AK495" s="52">
        <v>65307.83</v>
      </c>
      <c r="AL495" s="52">
        <v>75863.42</v>
      </c>
      <c r="AM495" s="52">
        <v>85703.16</v>
      </c>
      <c r="AN495" s="52">
        <v>101333.44</v>
      </c>
      <c r="AO495" s="52">
        <v>101439.73</v>
      </c>
      <c r="AP495" s="52">
        <v>103756.43</v>
      </c>
      <c r="AQ495" s="52">
        <v>119426.87</v>
      </c>
      <c r="AR495" s="52">
        <v>126093.77</v>
      </c>
      <c r="AS495" s="52">
        <v>135178.23000000001</v>
      </c>
      <c r="AT495" s="52">
        <v>144495.54999999999</v>
      </c>
      <c r="AU495" s="52">
        <v>126.75</v>
      </c>
      <c r="AV495" s="52">
        <v>126.75</v>
      </c>
      <c r="AW495" s="52">
        <v>15238.4</v>
      </c>
      <c r="AX495" s="52">
        <v>25444.25</v>
      </c>
      <c r="AY495" s="52">
        <v>25628.5</v>
      </c>
      <c r="AZ495" s="52">
        <v>31821.71</v>
      </c>
      <c r="BA495" s="52">
        <v>46199.7</v>
      </c>
      <c r="BB495" s="52">
        <v>119.16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1775</v>
      </c>
      <c r="C496" s="4" t="s">
        <v>1776</v>
      </c>
      <c r="D496" s="7" t="s">
        <v>210</v>
      </c>
      <c r="E496" s="7" t="s">
        <v>68</v>
      </c>
      <c r="F496" s="7" t="s">
        <v>1777</v>
      </c>
      <c r="G496" s="7" t="e">
        <f t="shared" ca="1" si="13"/>
        <v>#NAME?</v>
      </c>
      <c r="H496" s="46" t="s">
        <v>205</v>
      </c>
      <c r="I496" s="46" t="s">
        <v>58</v>
      </c>
      <c r="J496" s="7" t="str">
        <f t="shared" si="22"/>
        <v>Não</v>
      </c>
      <c r="K496" s="47">
        <v>45602</v>
      </c>
      <c r="L496" s="7"/>
      <c r="M496" s="7" t="s">
        <v>57</v>
      </c>
      <c r="N496" s="48">
        <v>1.2E-2</v>
      </c>
      <c r="O496" s="7" t="s">
        <v>58</v>
      </c>
      <c r="P496" s="49">
        <v>0</v>
      </c>
      <c r="Q496" s="50"/>
      <c r="R496" s="50"/>
      <c r="S496" s="7" t="s">
        <v>199</v>
      </c>
      <c r="T496" s="7" t="s">
        <v>1778</v>
      </c>
      <c r="U496" s="7" t="s">
        <v>68</v>
      </c>
      <c r="V496" s="46" t="e">
        <f t="shared" ca="1" si="14"/>
        <v>#NAME?</v>
      </c>
      <c r="W496" s="7"/>
      <c r="X496" s="7" t="s">
        <v>27</v>
      </c>
      <c r="Y496" s="51"/>
      <c r="Z496" s="52"/>
      <c r="AA496" s="53">
        <v>45602</v>
      </c>
      <c r="AB496" s="54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>
        <v>88228.63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" t="s">
        <v>1779</v>
      </c>
      <c r="C497" s="4" t="s">
        <v>1780</v>
      </c>
      <c r="D497" s="7" t="s">
        <v>19</v>
      </c>
      <c r="E497" s="7" t="s">
        <v>68</v>
      </c>
      <c r="F497" s="7" t="s">
        <v>289</v>
      </c>
      <c r="G497" s="7" t="e">
        <f t="shared" ca="1" si="13"/>
        <v>#NAME?</v>
      </c>
      <c r="H497" s="46" t="s">
        <v>205</v>
      </c>
      <c r="I497" s="46" t="s">
        <v>58</v>
      </c>
      <c r="J497" s="7" t="str">
        <f t="shared" si="22"/>
        <v>Não</v>
      </c>
      <c r="K497" s="47">
        <v>44953</v>
      </c>
      <c r="L497" s="7"/>
      <c r="M497" s="7" t="s">
        <v>57</v>
      </c>
      <c r="N497" s="48">
        <v>1.2E-2</v>
      </c>
      <c r="O497" s="7" t="s">
        <v>58</v>
      </c>
      <c r="P497" s="49">
        <v>0</v>
      </c>
      <c r="Q497" s="50"/>
      <c r="R497" s="50"/>
      <c r="S497" s="7" t="s">
        <v>199</v>
      </c>
      <c r="T497" s="7" t="s">
        <v>1781</v>
      </c>
      <c r="U497" s="7" t="s">
        <v>68</v>
      </c>
      <c r="V497" s="46" t="e">
        <f t="shared" ca="1" si="14"/>
        <v>#NAME?</v>
      </c>
      <c r="W497" s="7"/>
      <c r="X497" s="7"/>
      <c r="Y497" s="51" t="s">
        <v>201</v>
      </c>
      <c r="Z497" s="52"/>
      <c r="AA497" s="53">
        <v>44953</v>
      </c>
      <c r="AB497" s="54">
        <v>49075100006067</v>
      </c>
      <c r="AC497" s="52"/>
      <c r="AD497" s="52"/>
      <c r="AE497" s="52"/>
      <c r="AF497" s="52">
        <v>37951.879999999997</v>
      </c>
      <c r="AG497" s="52">
        <v>80366.67</v>
      </c>
      <c r="AH497" s="52">
        <v>81226.47</v>
      </c>
      <c r="AI497" s="52">
        <v>81824.72</v>
      </c>
      <c r="AJ497" s="52">
        <v>129627.9</v>
      </c>
      <c r="AK497" s="52">
        <v>130683.94</v>
      </c>
      <c r="AL497" s="52">
        <v>131755.43</v>
      </c>
      <c r="AM497" s="52">
        <v>133041.37</v>
      </c>
      <c r="AN497" s="52">
        <v>134172.01</v>
      </c>
      <c r="AO497" s="52">
        <v>135424.92000000001</v>
      </c>
      <c r="AP497" s="52">
        <v>136471.81</v>
      </c>
      <c r="AQ497" s="52">
        <v>137256.54</v>
      </c>
      <c r="AR497" s="52">
        <v>137681.35</v>
      </c>
      <c r="AS497" s="52">
        <v>138635.19</v>
      </c>
      <c r="AT497" s="52">
        <v>139736.26</v>
      </c>
      <c r="AU497" s="52">
        <v>140809.29</v>
      </c>
      <c r="AV497" s="52">
        <v>141835.4</v>
      </c>
      <c r="AW497" s="52">
        <v>142451.70000000001</v>
      </c>
      <c r="AX497" s="52">
        <v>143658</v>
      </c>
      <c r="AY497" s="52">
        <v>144835.5</v>
      </c>
      <c r="AZ497" s="52">
        <v>145853.65</v>
      </c>
      <c r="BA497" s="52">
        <v>147196</v>
      </c>
      <c r="BB497" s="52">
        <v>148248.88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1782</v>
      </c>
      <c r="C498" s="4" t="s">
        <v>1783</v>
      </c>
      <c r="D498" s="7" t="s">
        <v>19</v>
      </c>
      <c r="E498" s="7" t="s">
        <v>68</v>
      </c>
      <c r="F498" s="7" t="s">
        <v>255</v>
      </c>
      <c r="G498" s="7" t="e">
        <f t="shared" ca="1" si="13"/>
        <v>#NAME?</v>
      </c>
      <c r="H498" s="46" t="s">
        <v>195</v>
      </c>
      <c r="I498" s="46" t="s">
        <v>58</v>
      </c>
      <c r="J498" s="7" t="str">
        <f t="shared" si="22"/>
        <v>Não</v>
      </c>
      <c r="K498" s="47">
        <v>45322</v>
      </c>
      <c r="L498" s="47">
        <v>45356</v>
      </c>
      <c r="M498" s="7" t="s">
        <v>57</v>
      </c>
      <c r="N498" s="48">
        <v>0.01</v>
      </c>
      <c r="O498" s="7" t="s">
        <v>58</v>
      </c>
      <c r="P498" s="49">
        <v>0</v>
      </c>
      <c r="Q498" s="50"/>
      <c r="R498" s="50" t="s">
        <v>1784</v>
      </c>
      <c r="S498" s="7" t="s">
        <v>199</v>
      </c>
      <c r="T498" s="7" t="s">
        <v>1785</v>
      </c>
      <c r="U498" s="7" t="s">
        <v>77</v>
      </c>
      <c r="V498" s="46" t="e">
        <f t="shared" ca="1" si="14"/>
        <v>#NAME?</v>
      </c>
      <c r="W498" s="7"/>
      <c r="X498" s="7"/>
      <c r="Y498" s="51" t="s">
        <v>312</v>
      </c>
      <c r="Z498" s="52"/>
      <c r="AA498" s="53">
        <v>45322</v>
      </c>
      <c r="AB498" s="54">
        <v>49075100013365</v>
      </c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>
        <v>0</v>
      </c>
      <c r="AS498" s="52">
        <v>135193.12</v>
      </c>
      <c r="AT498" s="52">
        <v>0</v>
      </c>
      <c r="AU498" s="52">
        <v>0</v>
      </c>
      <c r="AV498" s="52">
        <v>0</v>
      </c>
      <c r="AW498" s="52">
        <v>0</v>
      </c>
      <c r="AX498" s="52">
        <v>0</v>
      </c>
      <c r="AY498" s="52">
        <v>0</v>
      </c>
      <c r="AZ498" s="52">
        <v>0</v>
      </c>
      <c r="BA498" s="52">
        <v>0</v>
      </c>
      <c r="BB498" s="52">
        <v>0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15" t="s">
        <v>1786</v>
      </c>
      <c r="C499" s="4" t="s">
        <v>1787</v>
      </c>
      <c r="D499" s="7" t="s">
        <v>250</v>
      </c>
      <c r="E499" s="7" t="s">
        <v>68</v>
      </c>
      <c r="F499" s="7" t="s">
        <v>251</v>
      </c>
      <c r="G499" s="7" t="e">
        <f t="shared" ca="1" si="13"/>
        <v>#NAME?</v>
      </c>
      <c r="H499" s="46" t="s">
        <v>205</v>
      </c>
      <c r="I499" s="46" t="s">
        <v>58</v>
      </c>
      <c r="J499" s="7" t="str">
        <f t="shared" si="22"/>
        <v>Não</v>
      </c>
      <c r="K499" s="47">
        <v>45576</v>
      </c>
      <c r="L499" s="47"/>
      <c r="M499" s="7" t="s">
        <v>227</v>
      </c>
      <c r="N499" s="48">
        <v>0</v>
      </c>
      <c r="O499" s="7" t="s">
        <v>58</v>
      </c>
      <c r="P499" s="49">
        <v>0</v>
      </c>
      <c r="Q499" s="50"/>
      <c r="R499" s="50"/>
      <c r="S499" s="7" t="s">
        <v>199</v>
      </c>
      <c r="T499" s="7" t="s">
        <v>1788</v>
      </c>
      <c r="U499" s="7" t="s">
        <v>114</v>
      </c>
      <c r="V499" s="46" t="e">
        <f t="shared" ca="1" si="14"/>
        <v>#NAME?</v>
      </c>
      <c r="W499" s="7"/>
      <c r="X499" s="7" t="s">
        <v>27</v>
      </c>
      <c r="Y499" s="51"/>
      <c r="Z499" s="52"/>
      <c r="AA499" s="55"/>
      <c r="AB499" s="54">
        <v>49075100015929</v>
      </c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>
        <v>5022.24</v>
      </c>
      <c r="BB499" s="52">
        <v>6557.01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15" t="s">
        <v>1789</v>
      </c>
      <c r="C500" s="4" t="s">
        <v>1790</v>
      </c>
      <c r="D500" s="7" t="s">
        <v>76</v>
      </c>
      <c r="E500" s="7" t="s">
        <v>77</v>
      </c>
      <c r="F500" s="7" t="s">
        <v>78</v>
      </c>
      <c r="G500" s="7" t="e">
        <f t="shared" ca="1" si="13"/>
        <v>#NAME?</v>
      </c>
      <c r="H500" s="46" t="s">
        <v>205</v>
      </c>
      <c r="I500" s="46" t="s">
        <v>58</v>
      </c>
      <c r="J500" s="7" t="str">
        <f t="shared" si="22"/>
        <v>Não</v>
      </c>
      <c r="K500" s="47">
        <v>45314</v>
      </c>
      <c r="L500" s="7"/>
      <c r="M500" s="7" t="s">
        <v>57</v>
      </c>
      <c r="N500" s="48">
        <v>1.2E-2</v>
      </c>
      <c r="O500" s="7" t="s">
        <v>58</v>
      </c>
      <c r="P500" s="49">
        <v>0</v>
      </c>
      <c r="Q500" s="50"/>
      <c r="R500" s="50"/>
      <c r="S500" s="7" t="s">
        <v>199</v>
      </c>
      <c r="T500" s="7" t="s">
        <v>1791</v>
      </c>
      <c r="U500" s="7" t="s">
        <v>77</v>
      </c>
      <c r="V500" s="46" t="e">
        <f t="shared" ca="1" si="14"/>
        <v>#NAME?</v>
      </c>
      <c r="W500" s="7"/>
      <c r="X500" s="7"/>
      <c r="Y500" s="51" t="s">
        <v>201</v>
      </c>
      <c r="Z500" s="52"/>
      <c r="AA500" s="53">
        <v>45314</v>
      </c>
      <c r="AB500" s="54">
        <v>49075100013209</v>
      </c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>
        <v>350558.06</v>
      </c>
      <c r="AS500" s="52">
        <v>403578.75</v>
      </c>
      <c r="AT500" s="52">
        <v>567918.27</v>
      </c>
      <c r="AU500" s="52">
        <v>620290.48</v>
      </c>
      <c r="AV500" s="52">
        <v>624402.30000000005</v>
      </c>
      <c r="AW500" s="52">
        <v>931162.2</v>
      </c>
      <c r="AX500" s="52">
        <v>1140332</v>
      </c>
      <c r="AY500" s="52">
        <v>1242978.57</v>
      </c>
      <c r="AZ500" s="52">
        <v>1250893.8400000001</v>
      </c>
      <c r="BA500" s="52">
        <v>1362586.58</v>
      </c>
      <c r="BB500" s="52">
        <v>1593674.2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1792</v>
      </c>
      <c r="C501" s="4" t="s">
        <v>1793</v>
      </c>
      <c r="D501" s="7" t="s">
        <v>19</v>
      </c>
      <c r="E501" s="7" t="s">
        <v>20</v>
      </c>
      <c r="F501" s="7" t="s">
        <v>697</v>
      </c>
      <c r="G501" s="7" t="e">
        <f t="shared" ca="1" si="13"/>
        <v>#NAME?</v>
      </c>
      <c r="H501" s="46" t="s">
        <v>221</v>
      </c>
      <c r="I501" s="46" t="s">
        <v>58</v>
      </c>
      <c r="J501" s="7" t="str">
        <f t="shared" si="22"/>
        <v>Não</v>
      </c>
      <c r="K501" s="47">
        <v>45645</v>
      </c>
      <c r="L501" s="7"/>
      <c r="M501" s="7" t="s">
        <v>57</v>
      </c>
      <c r="N501" s="48">
        <v>1.2E-2</v>
      </c>
      <c r="O501" s="7" t="s">
        <v>58</v>
      </c>
      <c r="P501" s="49">
        <v>0</v>
      </c>
      <c r="Q501" s="50"/>
      <c r="R501" s="50"/>
      <c r="S501" s="7" t="s">
        <v>199</v>
      </c>
      <c r="T501" s="7" t="s">
        <v>1794</v>
      </c>
      <c r="U501" s="7" t="s">
        <v>273</v>
      </c>
      <c r="V501" s="46" t="e">
        <f t="shared" ca="1" si="14"/>
        <v>#NAME?</v>
      </c>
      <c r="W501" s="7"/>
      <c r="X501" s="7" t="s">
        <v>27</v>
      </c>
      <c r="Y501" s="51"/>
      <c r="Z501" s="52"/>
      <c r="AA501" s="53"/>
      <c r="AB501" s="54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 t="e">
        <f t="array" aca="1" ref="BC501" ca="1">_xludf.XLOOKUP(C501,'PL TOTAL D0'!A:A,'PL TOTAL D0'!C:C,"")</f>
        <v>#NAME?</v>
      </c>
    </row>
    <row r="502" spans="1:55" ht="15" customHeight="1">
      <c r="A502" s="45" t="s">
        <v>18</v>
      </c>
      <c r="B502" s="3" t="s">
        <v>1795</v>
      </c>
      <c r="C502" s="4" t="s">
        <v>1796</v>
      </c>
      <c r="D502" s="7" t="s">
        <v>109</v>
      </c>
      <c r="E502" s="7" t="s">
        <v>68</v>
      </c>
      <c r="F502" s="7" t="s">
        <v>260</v>
      </c>
      <c r="G502" s="7" t="e">
        <f t="shared" ca="1" si="13"/>
        <v>#NAME?</v>
      </c>
      <c r="H502" s="46" t="s">
        <v>195</v>
      </c>
      <c r="I502" s="46" t="s">
        <v>58</v>
      </c>
      <c r="J502" s="7" t="str">
        <f t="shared" si="22"/>
        <v>Não</v>
      </c>
      <c r="K502" s="47">
        <v>44998</v>
      </c>
      <c r="L502" s="47">
        <v>45407</v>
      </c>
      <c r="M502" s="7" t="s">
        <v>256</v>
      </c>
      <c r="N502" s="48">
        <v>1.4999999999999999E-2</v>
      </c>
      <c r="O502" s="7" t="s">
        <v>197</v>
      </c>
      <c r="P502" s="49">
        <v>0.1</v>
      </c>
      <c r="Q502" s="50"/>
      <c r="R502" s="50" t="s">
        <v>1797</v>
      </c>
      <c r="S502" s="7" t="s">
        <v>199</v>
      </c>
      <c r="T502" s="7" t="s">
        <v>1798</v>
      </c>
      <c r="U502" s="7" t="s">
        <v>68</v>
      </c>
      <c r="V502" s="46" t="e">
        <f t="shared" ca="1" si="14"/>
        <v>#NAME?</v>
      </c>
      <c r="W502" s="7"/>
      <c r="X502" s="7"/>
      <c r="Y502" s="51" t="s">
        <v>201</v>
      </c>
      <c r="Z502" s="52"/>
      <c r="AA502" s="53">
        <v>44998</v>
      </c>
      <c r="AB502" s="54"/>
      <c r="AC502" s="52"/>
      <c r="AD502" s="52"/>
      <c r="AE502" s="52"/>
      <c r="AF502" s="52"/>
      <c r="AG502" s="52"/>
      <c r="AH502" s="52">
        <v>162023.29</v>
      </c>
      <c r="AI502" s="52">
        <v>444063.69</v>
      </c>
      <c r="AJ502" s="52">
        <v>168414.97</v>
      </c>
      <c r="AK502" s="52">
        <v>170952.21</v>
      </c>
      <c r="AL502" s="52">
        <v>171906.21</v>
      </c>
      <c r="AM502" s="52">
        <v>171802.08</v>
      </c>
      <c r="AN502" s="52">
        <v>172413.02</v>
      </c>
      <c r="AO502" s="52">
        <v>171877.91</v>
      </c>
      <c r="AP502" s="52">
        <v>175962.99</v>
      </c>
      <c r="AQ502" s="52">
        <v>179581.79</v>
      </c>
      <c r="AR502" s="52">
        <v>176745.19</v>
      </c>
      <c r="AS502" s="52">
        <v>178110.95</v>
      </c>
      <c r="AT502" s="52">
        <v>179899.19</v>
      </c>
      <c r="AU502" s="52">
        <v>0</v>
      </c>
      <c r="AV502" s="52">
        <v>0</v>
      </c>
      <c r="AW502" s="52">
        <v>0</v>
      </c>
      <c r="AX502" s="52">
        <v>0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" customHeight="1">
      <c r="A503" s="45" t="s">
        <v>18</v>
      </c>
      <c r="B503" s="3" t="s">
        <v>1799</v>
      </c>
      <c r="C503" s="4" t="s">
        <v>1800</v>
      </c>
      <c r="D503" s="7" t="s">
        <v>19</v>
      </c>
      <c r="E503" s="7" t="s">
        <v>77</v>
      </c>
      <c r="F503" s="7" t="s">
        <v>215</v>
      </c>
      <c r="G503" s="7" t="e">
        <f t="shared" ca="1" si="13"/>
        <v>#NAME?</v>
      </c>
      <c r="H503" s="46" t="s">
        <v>221</v>
      </c>
      <c r="I503" s="46" t="s">
        <v>58</v>
      </c>
      <c r="J503" s="7" t="str">
        <f t="shared" si="22"/>
        <v>Não</v>
      </c>
      <c r="K503" s="47">
        <v>45652</v>
      </c>
      <c r="L503" s="47"/>
      <c r="M503" s="7" t="s">
        <v>57</v>
      </c>
      <c r="N503" s="48">
        <v>1.2E-2</v>
      </c>
      <c r="O503" s="7" t="s">
        <v>58</v>
      </c>
      <c r="P503" s="49">
        <v>0</v>
      </c>
      <c r="Q503" s="50"/>
      <c r="R503" s="50"/>
      <c r="S503" s="7" t="s">
        <v>199</v>
      </c>
      <c r="T503" s="7" t="s">
        <v>1801</v>
      </c>
      <c r="U503" s="7" t="s">
        <v>77</v>
      </c>
      <c r="V503" s="46" t="e">
        <f t="shared" ca="1" si="14"/>
        <v>#NAME?</v>
      </c>
      <c r="W503" s="7"/>
      <c r="X503" s="7" t="s">
        <v>106</v>
      </c>
      <c r="Y503" s="51"/>
      <c r="Z503" s="52"/>
      <c r="AA503" s="53"/>
      <c r="AB503" s="54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</row>
    <row r="504" spans="1:55" ht="15.75" customHeight="1">
      <c r="A504" s="45" t="s">
        <v>18</v>
      </c>
      <c r="B504" s="15" t="s">
        <v>1802</v>
      </c>
      <c r="C504" s="4" t="s">
        <v>1803</v>
      </c>
      <c r="D504" s="7" t="s">
        <v>19</v>
      </c>
      <c r="E504" s="7" t="s">
        <v>77</v>
      </c>
      <c r="F504" s="7" t="s">
        <v>99</v>
      </c>
      <c r="G504" s="7" t="e">
        <f t="shared" ca="1" si="13"/>
        <v>#NAME?</v>
      </c>
      <c r="H504" s="46" t="s">
        <v>205</v>
      </c>
      <c r="I504" s="46" t="s">
        <v>58</v>
      </c>
      <c r="J504" s="7" t="str">
        <f t="shared" si="22"/>
        <v>Sim</v>
      </c>
      <c r="K504" s="47">
        <v>44972</v>
      </c>
      <c r="L504" s="7"/>
      <c r="M504" s="7" t="s">
        <v>196</v>
      </c>
      <c r="N504" s="48">
        <v>1.2E-2</v>
      </c>
      <c r="O504" s="7" t="s">
        <v>197</v>
      </c>
      <c r="P504" s="49">
        <v>0.1</v>
      </c>
      <c r="Q504" s="59" t="s">
        <v>1804</v>
      </c>
      <c r="R504" s="50" t="s">
        <v>1805</v>
      </c>
      <c r="S504" s="7" t="s">
        <v>199</v>
      </c>
      <c r="T504" s="7" t="s">
        <v>1806</v>
      </c>
      <c r="U504" s="7" t="s">
        <v>77</v>
      </c>
      <c r="V504" s="46" t="e">
        <f t="shared" ca="1" si="14"/>
        <v>#NAME?</v>
      </c>
      <c r="W504" s="7"/>
      <c r="X504" s="7"/>
      <c r="Y504" s="51" t="s">
        <v>201</v>
      </c>
      <c r="Z504" s="52"/>
      <c r="AA504" s="53">
        <v>44972</v>
      </c>
      <c r="AB504" s="54">
        <v>49075100009805</v>
      </c>
      <c r="AC504" s="52"/>
      <c r="AD504" s="52"/>
      <c r="AE504" s="52"/>
      <c r="AF504" s="52">
        <v>0</v>
      </c>
      <c r="AG504" s="52">
        <v>2781216.38</v>
      </c>
      <c r="AH504" s="52">
        <v>2812243.72</v>
      </c>
      <c r="AI504" s="52">
        <v>2836358.2</v>
      </c>
      <c r="AJ504" s="52">
        <v>2870623.99</v>
      </c>
      <c r="AK504" s="52">
        <v>2901586.24</v>
      </c>
      <c r="AL504" s="52">
        <v>2927527.12</v>
      </c>
      <c r="AM504" s="52">
        <v>3070459.36</v>
      </c>
      <c r="AN504" s="52">
        <v>3092897.17</v>
      </c>
      <c r="AO504" s="52">
        <v>3121736.93</v>
      </c>
      <c r="AP504" s="52">
        <v>3144175.92</v>
      </c>
      <c r="AQ504" s="52">
        <v>3167084.36</v>
      </c>
      <c r="AR504" s="52">
        <v>3195039.22</v>
      </c>
      <c r="AS504" s="52">
        <v>3208384.34</v>
      </c>
      <c r="AT504" s="52">
        <v>3214698.19</v>
      </c>
      <c r="AU504" s="52">
        <v>3213986.27</v>
      </c>
      <c r="AV504" s="52">
        <v>3228477</v>
      </c>
      <c r="AW504" s="52">
        <v>3253002</v>
      </c>
      <c r="AX504" s="52">
        <v>3288268</v>
      </c>
      <c r="AY504" s="52">
        <v>3408183.86</v>
      </c>
      <c r="AZ504" s="52">
        <v>3424044.6</v>
      </c>
      <c r="BA504" s="52">
        <v>3547396.25</v>
      </c>
      <c r="BB504" s="52">
        <v>3572281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15" t="s">
        <v>1807</v>
      </c>
      <c r="C505" s="4" t="s">
        <v>1808</v>
      </c>
      <c r="D505" s="7" t="s">
        <v>19</v>
      </c>
      <c r="E505" s="7" t="s">
        <v>77</v>
      </c>
      <c r="F505" s="7" t="s">
        <v>215</v>
      </c>
      <c r="G505" s="7" t="e">
        <f t="shared" ca="1" si="13"/>
        <v>#NAME?</v>
      </c>
      <c r="H505" s="46" t="s">
        <v>216</v>
      </c>
      <c r="I505" s="46" t="s">
        <v>217</v>
      </c>
      <c r="J505" s="7" t="str">
        <f t="shared" si="22"/>
        <v>Não</v>
      </c>
      <c r="K505" s="47">
        <v>45056</v>
      </c>
      <c r="L505" s="7"/>
      <c r="M505" s="7" t="s">
        <v>57</v>
      </c>
      <c r="N505" s="48">
        <v>1.2E-2</v>
      </c>
      <c r="O505" s="7" t="s">
        <v>58</v>
      </c>
      <c r="P505" s="49">
        <v>0</v>
      </c>
      <c r="Q505" s="50"/>
      <c r="R505" s="50"/>
      <c r="S505" s="7" t="s">
        <v>199</v>
      </c>
      <c r="T505" s="7" t="s">
        <v>1809</v>
      </c>
      <c r="U505" s="7" t="s">
        <v>77</v>
      </c>
      <c r="V505" s="46" t="e">
        <f t="shared" ca="1" si="14"/>
        <v>#NAME?</v>
      </c>
      <c r="W505" s="7"/>
      <c r="X505" s="7"/>
      <c r="Y505" s="51" t="s">
        <v>201</v>
      </c>
      <c r="Z505" s="52"/>
      <c r="AA505" s="53">
        <v>45056</v>
      </c>
      <c r="AB505" s="54">
        <v>49075100012581</v>
      </c>
      <c r="AC505" s="52"/>
      <c r="AD505" s="52"/>
      <c r="AE505" s="52"/>
      <c r="AF505" s="52"/>
      <c r="AG505" s="52"/>
      <c r="AH505" s="52"/>
      <c r="AI505" s="52">
        <v>0</v>
      </c>
      <c r="AJ505" s="52">
        <v>8.5299999999999994</v>
      </c>
      <c r="AK505" s="52">
        <v>0</v>
      </c>
      <c r="AL505" s="52">
        <v>0</v>
      </c>
      <c r="AM505" s="52">
        <v>0</v>
      </c>
      <c r="AN505" s="52">
        <v>0</v>
      </c>
      <c r="AO505" s="52">
        <v>0</v>
      </c>
      <c r="AP505" s="52">
        <v>0</v>
      </c>
      <c r="AQ505" s="52">
        <v>0</v>
      </c>
      <c r="AR505" s="52">
        <v>0</v>
      </c>
      <c r="AS505" s="52">
        <v>0</v>
      </c>
      <c r="AT505" s="52">
        <v>0</v>
      </c>
      <c r="AU505" s="52">
        <v>0</v>
      </c>
      <c r="AV505" s="52">
        <v>0</v>
      </c>
      <c r="AW505" s="52">
        <v>0</v>
      </c>
      <c r="AX505" s="52">
        <v>0</v>
      </c>
      <c r="AY505" s="52">
        <v>0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159" t="s">
        <v>1810</v>
      </c>
      <c r="C506" s="160" t="s">
        <v>1811</v>
      </c>
      <c r="D506" s="7" t="s">
        <v>19</v>
      </c>
      <c r="E506" s="7" t="s">
        <v>77</v>
      </c>
      <c r="F506" s="7" t="s">
        <v>99</v>
      </c>
      <c r="G506" s="7" t="e">
        <f t="shared" ca="1" si="13"/>
        <v>#NAME?</v>
      </c>
      <c r="H506" s="46" t="s">
        <v>216</v>
      </c>
      <c r="I506" s="46" t="s">
        <v>279</v>
      </c>
      <c r="J506" s="7" t="str">
        <f t="shared" si="22"/>
        <v>Não</v>
      </c>
      <c r="K506" s="47">
        <v>45166</v>
      </c>
      <c r="L506" s="152"/>
      <c r="M506" s="7" t="s">
        <v>57</v>
      </c>
      <c r="N506" s="48">
        <v>1.2E-2</v>
      </c>
      <c r="O506" s="7" t="s">
        <v>58</v>
      </c>
      <c r="P506" s="49">
        <v>0</v>
      </c>
      <c r="Q506" s="50"/>
      <c r="R506" s="50" t="s">
        <v>1586</v>
      </c>
      <c r="S506" s="7" t="s">
        <v>199</v>
      </c>
      <c r="T506" s="7" t="s">
        <v>1812</v>
      </c>
      <c r="U506" s="7" t="s">
        <v>77</v>
      </c>
      <c r="V506" s="46" t="e">
        <f t="shared" ca="1" si="14"/>
        <v>#NAME?</v>
      </c>
      <c r="W506" s="7"/>
      <c r="X506" s="7"/>
      <c r="Y506" s="51" t="s">
        <v>201</v>
      </c>
      <c r="Z506" s="52"/>
      <c r="AA506" s="53">
        <v>45166</v>
      </c>
      <c r="AB506" s="54">
        <v>49075100011613</v>
      </c>
      <c r="AC506" s="52"/>
      <c r="AD506" s="52"/>
      <c r="AE506" s="52"/>
      <c r="AF506" s="52"/>
      <c r="AG506" s="52"/>
      <c r="AH506" s="52"/>
      <c r="AI506" s="52"/>
      <c r="AJ506" s="52"/>
      <c r="AK506" s="52">
        <v>0</v>
      </c>
      <c r="AL506" s="52">
        <v>0</v>
      </c>
      <c r="AM506" s="52">
        <v>0</v>
      </c>
      <c r="AN506" s="52">
        <v>0</v>
      </c>
      <c r="AO506" s="52">
        <v>0</v>
      </c>
      <c r="AP506" s="52">
        <v>0</v>
      </c>
      <c r="AQ506" s="52">
        <v>0</v>
      </c>
      <c r="AR506" s="52">
        <v>0</v>
      </c>
      <c r="AS506" s="52">
        <v>0</v>
      </c>
      <c r="AT506" s="52">
        <v>0</v>
      </c>
      <c r="AU506" s="52">
        <v>0</v>
      </c>
      <c r="AV506" s="52">
        <v>0</v>
      </c>
      <c r="AW506" s="52">
        <v>0</v>
      </c>
      <c r="AX506" s="52">
        <v>0</v>
      </c>
      <c r="AY506" s="52">
        <v>0</v>
      </c>
      <c r="AZ506" s="52">
        <v>0</v>
      </c>
      <c r="BA506" s="52">
        <v>0</v>
      </c>
      <c r="BB506" s="52">
        <v>0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15" t="s">
        <v>1813</v>
      </c>
      <c r="C507" s="4" t="s">
        <v>1814</v>
      </c>
      <c r="D507" s="7" t="s">
        <v>19</v>
      </c>
      <c r="E507" s="7" t="s">
        <v>68</v>
      </c>
      <c r="F507" s="7" t="s">
        <v>255</v>
      </c>
      <c r="G507" s="7" t="e">
        <f t="shared" ca="1" si="13"/>
        <v>#NAME?</v>
      </c>
      <c r="H507" s="46" t="s">
        <v>205</v>
      </c>
      <c r="I507" s="46" t="s">
        <v>58</v>
      </c>
      <c r="J507" s="7" t="str">
        <f t="shared" si="22"/>
        <v>Não</v>
      </c>
      <c r="K507" s="47">
        <v>45065</v>
      </c>
      <c r="L507" s="7"/>
      <c r="M507" s="7" t="s">
        <v>57</v>
      </c>
      <c r="N507" s="48">
        <v>7.0000000000000001E-3</v>
      </c>
      <c r="O507" s="7" t="s">
        <v>58</v>
      </c>
      <c r="P507" s="49">
        <v>0</v>
      </c>
      <c r="Q507" s="50"/>
      <c r="R507" s="50"/>
      <c r="S507" s="7" t="s">
        <v>199</v>
      </c>
      <c r="T507" s="7" t="s">
        <v>1815</v>
      </c>
      <c r="U507" s="7" t="s">
        <v>666</v>
      </c>
      <c r="V507" s="46" t="e">
        <f t="shared" ca="1" si="14"/>
        <v>#NAME?</v>
      </c>
      <c r="W507" s="7"/>
      <c r="X507" s="7"/>
      <c r="Y507" s="51" t="s">
        <v>201</v>
      </c>
      <c r="Z507" s="52"/>
      <c r="AA507" s="53">
        <v>45065</v>
      </c>
      <c r="AB507" s="54">
        <v>49075100008302</v>
      </c>
      <c r="AC507" s="52"/>
      <c r="AD507" s="52"/>
      <c r="AE507" s="52"/>
      <c r="AF507" s="52"/>
      <c r="AG507" s="52"/>
      <c r="AH507" s="52"/>
      <c r="AI507" s="52">
        <v>0</v>
      </c>
      <c r="AJ507" s="52">
        <v>268927.25</v>
      </c>
      <c r="AK507" s="52">
        <v>271686.78999999998</v>
      </c>
      <c r="AL507" s="52">
        <v>273736.55</v>
      </c>
      <c r="AM507" s="52">
        <v>276593.56</v>
      </c>
      <c r="AN507" s="52">
        <v>278938.3</v>
      </c>
      <c r="AO507" s="52">
        <v>281591.95</v>
      </c>
      <c r="AP507" s="52">
        <v>305230.75</v>
      </c>
      <c r="AQ507" s="52">
        <v>307697.21000000002</v>
      </c>
      <c r="AR507" s="52">
        <v>310118.8</v>
      </c>
      <c r="AS507" s="52">
        <v>311213</v>
      </c>
      <c r="AT507" s="52">
        <v>313991.53999999998</v>
      </c>
      <c r="AU507" s="52">
        <v>340113.73</v>
      </c>
      <c r="AV507" s="52">
        <v>341707.9</v>
      </c>
      <c r="AW507" s="52">
        <v>344298.8</v>
      </c>
      <c r="AX507" s="52">
        <v>347043.4</v>
      </c>
      <c r="AY507" s="52">
        <v>349474.08</v>
      </c>
      <c r="AZ507" s="52">
        <v>351715.45</v>
      </c>
      <c r="BA507" s="52">
        <v>354861.56</v>
      </c>
      <c r="BB507" s="52">
        <v>361876.68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3" t="s">
        <v>1816</v>
      </c>
      <c r="C508" s="4" t="s">
        <v>1817</v>
      </c>
      <c r="D508" s="7" t="s">
        <v>19</v>
      </c>
      <c r="E508" s="7" t="s">
        <v>68</v>
      </c>
      <c r="F508" s="7" t="s">
        <v>438</v>
      </c>
      <c r="G508" s="7" t="e">
        <f t="shared" ca="1" si="13"/>
        <v>#NAME?</v>
      </c>
      <c r="H508" s="46" t="s">
        <v>195</v>
      </c>
      <c r="I508" s="46" t="s">
        <v>58</v>
      </c>
      <c r="J508" s="7" t="str">
        <f t="shared" si="22"/>
        <v>Não</v>
      </c>
      <c r="K508" s="47">
        <v>44994</v>
      </c>
      <c r="L508" s="47">
        <v>45555</v>
      </c>
      <c r="M508" s="7" t="s">
        <v>412</v>
      </c>
      <c r="N508" s="48">
        <v>7.0000000000000001E-3</v>
      </c>
      <c r="O508" s="7" t="s">
        <v>197</v>
      </c>
      <c r="P508" s="49">
        <v>0.2</v>
      </c>
      <c r="Q508" s="50"/>
      <c r="R508" s="50"/>
      <c r="S508" s="7" t="s">
        <v>199</v>
      </c>
      <c r="T508" s="7" t="s">
        <v>1818</v>
      </c>
      <c r="U508" s="7" t="s">
        <v>68</v>
      </c>
      <c r="V508" s="46" t="e">
        <f t="shared" ca="1" si="14"/>
        <v>#NAME?</v>
      </c>
      <c r="W508" s="7"/>
      <c r="X508" s="7"/>
      <c r="Y508" s="51" t="s">
        <v>201</v>
      </c>
      <c r="Z508" s="52"/>
      <c r="AA508" s="53">
        <v>44994</v>
      </c>
      <c r="AB508" s="54">
        <v>49075100003556</v>
      </c>
      <c r="AC508" s="52"/>
      <c r="AD508" s="52"/>
      <c r="AE508" s="52"/>
      <c r="AF508" s="52"/>
      <c r="AG508" s="52"/>
      <c r="AH508" s="52">
        <v>53199.19</v>
      </c>
      <c r="AI508" s="52">
        <v>58106.63</v>
      </c>
      <c r="AJ508" s="52">
        <v>59285.7</v>
      </c>
      <c r="AK508" s="52">
        <v>61168.62</v>
      </c>
      <c r="AL508" s="52">
        <v>70324.05</v>
      </c>
      <c r="AM508" s="52">
        <v>69561.7</v>
      </c>
      <c r="AN508" s="52">
        <v>69908.600000000006</v>
      </c>
      <c r="AO508" s="52">
        <v>69330.720000000001</v>
      </c>
      <c r="AP508" s="52">
        <v>71837.89</v>
      </c>
      <c r="AQ508" s="52">
        <v>73795.839999999997</v>
      </c>
      <c r="AR508" s="52">
        <v>79553.070000000007</v>
      </c>
      <c r="AS508" s="52">
        <v>80307.06</v>
      </c>
      <c r="AT508" s="52">
        <v>111686.15</v>
      </c>
      <c r="AU508" s="52">
        <v>109874.07</v>
      </c>
      <c r="AV508" s="52">
        <v>108756.7</v>
      </c>
      <c r="AW508" s="52">
        <v>122887.3</v>
      </c>
      <c r="AX508" s="52">
        <v>124985.8</v>
      </c>
      <c r="AY508" s="52">
        <v>126881.76</v>
      </c>
      <c r="AZ508" s="52">
        <v>0</v>
      </c>
      <c r="BA508" s="52">
        <v>0</v>
      </c>
      <c r="BB508" s="52">
        <v>0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3" t="s">
        <v>1819</v>
      </c>
      <c r="C509" s="4" t="s">
        <v>1820</v>
      </c>
      <c r="D509" s="7" t="s">
        <v>19</v>
      </c>
      <c r="E509" s="7" t="s">
        <v>68</v>
      </c>
      <c r="F509" s="7" t="s">
        <v>255</v>
      </c>
      <c r="G509" s="7" t="e">
        <f t="shared" ca="1" si="13"/>
        <v>#NAME?</v>
      </c>
      <c r="H509" s="46" t="s">
        <v>221</v>
      </c>
      <c r="I509" s="46" t="s">
        <v>279</v>
      </c>
      <c r="J509" s="7" t="str">
        <f t="shared" si="22"/>
        <v>Não</v>
      </c>
      <c r="K509" s="47">
        <v>45587</v>
      </c>
      <c r="L509" s="47"/>
      <c r="M509" s="7" t="s">
        <v>227</v>
      </c>
      <c r="N509" s="48">
        <v>0</v>
      </c>
      <c r="O509" s="7" t="s">
        <v>58</v>
      </c>
      <c r="P509" s="49">
        <v>0</v>
      </c>
      <c r="Q509" s="50"/>
      <c r="R509" s="50"/>
      <c r="S509" s="7" t="s">
        <v>199</v>
      </c>
      <c r="T509" s="7" t="s">
        <v>1821</v>
      </c>
      <c r="U509" s="7" t="s">
        <v>77</v>
      </c>
      <c r="V509" s="46" t="e">
        <f t="shared" ca="1" si="14"/>
        <v>#NAME?</v>
      </c>
      <c r="W509" s="7"/>
      <c r="X509" s="7" t="s">
        <v>106</v>
      </c>
      <c r="Y509" s="51"/>
      <c r="Z509" s="52"/>
      <c r="AA509" s="55"/>
      <c r="AB509" s="54">
        <v>49075100015872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>
        <v>0</v>
      </c>
      <c r="BB509" s="52">
        <v>0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1822</v>
      </c>
      <c r="C510" s="4" t="s">
        <v>1823</v>
      </c>
      <c r="D510" s="7" t="s">
        <v>19</v>
      </c>
      <c r="E510" s="7" t="s">
        <v>68</v>
      </c>
      <c r="F510" s="7" t="s">
        <v>1824</v>
      </c>
      <c r="G510" s="7" t="e">
        <f t="shared" ca="1" si="13"/>
        <v>#NAME?</v>
      </c>
      <c r="H510" s="46" t="s">
        <v>195</v>
      </c>
      <c r="I510" s="46" t="s">
        <v>58</v>
      </c>
      <c r="J510" s="7" t="str">
        <f t="shared" si="22"/>
        <v>Não</v>
      </c>
      <c r="K510" s="47">
        <v>45321</v>
      </c>
      <c r="L510" s="47">
        <v>45520</v>
      </c>
      <c r="M510" s="7" t="s">
        <v>256</v>
      </c>
      <c r="N510" s="48">
        <v>1.2E-2</v>
      </c>
      <c r="O510" s="7" t="s">
        <v>197</v>
      </c>
      <c r="P510" s="49">
        <v>0.1</v>
      </c>
      <c r="Q510" s="50"/>
      <c r="R510" s="50"/>
      <c r="S510" s="7" t="s">
        <v>199</v>
      </c>
      <c r="T510" s="7" t="s">
        <v>1825</v>
      </c>
      <c r="U510" s="7" t="s">
        <v>68</v>
      </c>
      <c r="V510" s="46" t="e">
        <f t="shared" ca="1" si="14"/>
        <v>#NAME?</v>
      </c>
      <c r="W510" s="7"/>
      <c r="X510" s="7"/>
      <c r="Y510" s="51" t="s">
        <v>312</v>
      </c>
      <c r="Z510" s="52"/>
      <c r="AA510" s="53">
        <v>45321</v>
      </c>
      <c r="AB510" s="54">
        <v>49075100013217</v>
      </c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>
        <v>40063.74</v>
      </c>
      <c r="AS510" s="52">
        <v>40475.33</v>
      </c>
      <c r="AT510" s="52">
        <v>55930.45</v>
      </c>
      <c r="AU510" s="52">
        <v>95808.76</v>
      </c>
      <c r="AV510" s="52">
        <v>95266.58</v>
      </c>
      <c r="AW510" s="52">
        <v>95956.24</v>
      </c>
      <c r="AX510" s="52">
        <v>97432.41</v>
      </c>
      <c r="AY510" s="52">
        <v>0</v>
      </c>
      <c r="AZ510" s="52">
        <v>0</v>
      </c>
      <c r="BA510" s="52">
        <v>0</v>
      </c>
      <c r="BB510" s="52">
        <v>0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1826</v>
      </c>
      <c r="C511" s="4" t="s">
        <v>1827</v>
      </c>
      <c r="D511" s="7" t="s">
        <v>109</v>
      </c>
      <c r="E511" s="7" t="s">
        <v>68</v>
      </c>
      <c r="F511" s="7" t="s">
        <v>194</v>
      </c>
      <c r="G511" s="7" t="e">
        <f t="shared" ca="1" si="13"/>
        <v>#NAME?</v>
      </c>
      <c r="H511" s="46" t="s">
        <v>195</v>
      </c>
      <c r="I511" s="46" t="s">
        <v>58</v>
      </c>
      <c r="J511" s="7" t="str">
        <f t="shared" si="22"/>
        <v>Não</v>
      </c>
      <c r="K511" s="47">
        <v>45153</v>
      </c>
      <c r="L511" s="47">
        <v>45525</v>
      </c>
      <c r="M511" s="7" t="s">
        <v>196</v>
      </c>
      <c r="N511" s="48">
        <v>1.2E-2</v>
      </c>
      <c r="O511" s="7" t="s">
        <v>197</v>
      </c>
      <c r="P511" s="49">
        <v>0.1</v>
      </c>
      <c r="Q511" s="50"/>
      <c r="R511" s="50" t="s">
        <v>1828</v>
      </c>
      <c r="S511" s="7" t="s">
        <v>199</v>
      </c>
      <c r="T511" s="7" t="s">
        <v>1829</v>
      </c>
      <c r="U511" s="7" t="s">
        <v>68</v>
      </c>
      <c r="V511" s="46" t="e">
        <f t="shared" ca="1" si="14"/>
        <v>#NAME?</v>
      </c>
      <c r="W511" s="7"/>
      <c r="X511" s="7"/>
      <c r="Y511" s="51" t="s">
        <v>201</v>
      </c>
      <c r="Z511" s="52"/>
      <c r="AA511" s="53">
        <v>45153</v>
      </c>
      <c r="AB511" s="54">
        <v>49075100004277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>
        <v>86137.17</v>
      </c>
      <c r="AN511" s="52">
        <v>97309.47</v>
      </c>
      <c r="AO511" s="52">
        <v>97261.04</v>
      </c>
      <c r="AP511" s="52">
        <v>235706.8</v>
      </c>
      <c r="AQ511" s="52">
        <v>239103.51</v>
      </c>
      <c r="AR511" s="52">
        <v>237931.99</v>
      </c>
      <c r="AS511" s="52">
        <v>260032.22</v>
      </c>
      <c r="AT511" s="52">
        <v>262611.44</v>
      </c>
      <c r="AU511" s="52">
        <v>262847.63</v>
      </c>
      <c r="AV511" s="52">
        <v>263000.09999999998</v>
      </c>
      <c r="AW511" s="52">
        <v>264928.5</v>
      </c>
      <c r="AX511" s="52">
        <v>267977.09999999998</v>
      </c>
      <c r="AY511" s="52">
        <v>0</v>
      </c>
      <c r="AZ511" s="52">
        <v>0</v>
      </c>
      <c r="BA511" s="52">
        <v>0</v>
      </c>
      <c r="BB511" s="52">
        <v>0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15" t="s">
        <v>1830</v>
      </c>
      <c r="C512" s="4" t="s">
        <v>1831</v>
      </c>
      <c r="D512" s="7" t="s">
        <v>19</v>
      </c>
      <c r="E512" s="7" t="s">
        <v>68</v>
      </c>
      <c r="F512" s="7" t="s">
        <v>255</v>
      </c>
      <c r="G512" s="7" t="e">
        <f t="shared" ca="1" si="13"/>
        <v>#NAME?</v>
      </c>
      <c r="H512" s="46" t="s">
        <v>205</v>
      </c>
      <c r="I512" s="46" t="s">
        <v>58</v>
      </c>
      <c r="J512" s="7" t="str">
        <f t="shared" si="22"/>
        <v>Não</v>
      </c>
      <c r="K512" s="47">
        <v>45049</v>
      </c>
      <c r="L512" s="7"/>
      <c r="M512" s="7" t="s">
        <v>57</v>
      </c>
      <c r="N512" s="48">
        <v>1.2E-2</v>
      </c>
      <c r="O512" s="7" t="s">
        <v>58</v>
      </c>
      <c r="P512" s="49">
        <v>0</v>
      </c>
      <c r="Q512" s="50"/>
      <c r="R512" s="50"/>
      <c r="S512" s="7" t="s">
        <v>199</v>
      </c>
      <c r="T512" s="7" t="s">
        <v>1832</v>
      </c>
      <c r="U512" s="7" t="s">
        <v>68</v>
      </c>
      <c r="V512" s="46" t="e">
        <f t="shared" ca="1" si="14"/>
        <v>#NAME?</v>
      </c>
      <c r="W512" s="7"/>
      <c r="X512" s="7"/>
      <c r="Y512" s="51" t="s">
        <v>201</v>
      </c>
      <c r="Z512" s="52"/>
      <c r="AA512" s="53">
        <v>45049</v>
      </c>
      <c r="AB512" s="54">
        <v>49075100003084</v>
      </c>
      <c r="AC512" s="52"/>
      <c r="AD512" s="52"/>
      <c r="AE512" s="52"/>
      <c r="AF512" s="52"/>
      <c r="AG512" s="52"/>
      <c r="AH512" s="52">
        <v>0</v>
      </c>
      <c r="AI512" s="52">
        <v>0</v>
      </c>
      <c r="AJ512" s="52">
        <v>250702.3</v>
      </c>
      <c r="AK512" s="52">
        <v>253116.48</v>
      </c>
      <c r="AL512" s="52">
        <v>251302.85</v>
      </c>
      <c r="AM512" s="52">
        <v>253049.1</v>
      </c>
      <c r="AN512" s="52">
        <v>254242.64</v>
      </c>
      <c r="AO512" s="52">
        <v>255791.67</v>
      </c>
      <c r="AP512" s="52">
        <v>258385.2</v>
      </c>
      <c r="AQ512" s="52">
        <v>259749.48</v>
      </c>
      <c r="AR512" s="52">
        <v>261888.86</v>
      </c>
      <c r="AS512" s="52">
        <v>263005.86</v>
      </c>
      <c r="AT512" s="52">
        <v>265209.88</v>
      </c>
      <c r="AU512" s="52">
        <v>266678.8</v>
      </c>
      <c r="AV512" s="52">
        <v>268235.90000000002</v>
      </c>
      <c r="AW512" s="52">
        <v>269943.90000000002</v>
      </c>
      <c r="AX512" s="52">
        <v>271548.3</v>
      </c>
      <c r="AY512" s="52">
        <v>258260.25</v>
      </c>
      <c r="AZ512" s="52">
        <v>259917.58</v>
      </c>
      <c r="BA512" s="52">
        <v>261302.85</v>
      </c>
      <c r="BB512" s="52">
        <v>262799.65999999997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59" t="s">
        <v>1833</v>
      </c>
      <c r="C513" s="14" t="s">
        <v>1834</v>
      </c>
      <c r="D513" s="7" t="s">
        <v>19</v>
      </c>
      <c r="E513" s="7" t="s">
        <v>68</v>
      </c>
      <c r="F513" s="7" t="s">
        <v>265</v>
      </c>
      <c r="G513" s="7" t="e">
        <f t="shared" ref="G513:G767" ca="1" si="23">_xludf.IFS($BC$3:$BC$896&lt;=500000,"Breno",$BC$3:$BC$896&lt;=20000000,"Bruno",$BC$3:$BC$896="","")</f>
        <v>#NAME?</v>
      </c>
      <c r="H513" s="46" t="s">
        <v>216</v>
      </c>
      <c r="I513" s="46" t="s">
        <v>266</v>
      </c>
      <c r="J513" s="7" t="str">
        <f t="shared" si="22"/>
        <v>Não</v>
      </c>
      <c r="K513" s="47">
        <v>45254</v>
      </c>
      <c r="L513" s="7"/>
      <c r="M513" s="9" t="s">
        <v>227</v>
      </c>
      <c r="N513" s="48">
        <v>0</v>
      </c>
      <c r="O513" s="6" t="s">
        <v>58</v>
      </c>
      <c r="P513" s="49">
        <v>0</v>
      </c>
      <c r="Q513" s="50"/>
      <c r="R513" s="50"/>
      <c r="S513" s="7" t="s">
        <v>199</v>
      </c>
      <c r="T513" s="7" t="s">
        <v>1835</v>
      </c>
      <c r="U513" s="7" t="s">
        <v>68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201</v>
      </c>
      <c r="Z513" s="52"/>
      <c r="AA513" s="53">
        <v>45254</v>
      </c>
      <c r="AB513" s="54">
        <v>49075100012598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>
        <v>0</v>
      </c>
      <c r="AQ513" s="52">
        <v>10066.790000000001</v>
      </c>
      <c r="AR513" s="52">
        <v>10162.200000000001</v>
      </c>
      <c r="AS513" s="52">
        <v>10225.44</v>
      </c>
      <c r="AT513" s="52">
        <v>29309.64</v>
      </c>
      <c r="AU513" s="52">
        <v>29442.93</v>
      </c>
      <c r="AV513" s="52">
        <v>29675</v>
      </c>
      <c r="AW513" s="52">
        <v>38333.25</v>
      </c>
      <c r="AX513" s="52">
        <v>47116.13</v>
      </c>
      <c r="AY513" s="52">
        <v>47518.42</v>
      </c>
      <c r="AZ513" s="52">
        <v>47893.63</v>
      </c>
      <c r="BA513" s="52">
        <v>0</v>
      </c>
      <c r="BB513" s="52">
        <v>0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59" t="s">
        <v>1836</v>
      </c>
      <c r="C514" s="14" t="s">
        <v>1837</v>
      </c>
      <c r="D514" s="7" t="s">
        <v>19</v>
      </c>
      <c r="E514" s="7" t="s">
        <v>68</v>
      </c>
      <c r="F514" s="7" t="s">
        <v>265</v>
      </c>
      <c r="G514" s="7" t="e">
        <f t="shared" ca="1" si="23"/>
        <v>#NAME?</v>
      </c>
      <c r="H514" s="46" t="s">
        <v>216</v>
      </c>
      <c r="I514" s="46" t="s">
        <v>266</v>
      </c>
      <c r="J514" s="7" t="str">
        <f t="shared" si="22"/>
        <v>Não</v>
      </c>
      <c r="K514" s="47">
        <v>45408</v>
      </c>
      <c r="L514" s="7"/>
      <c r="M514" s="9" t="s">
        <v>57</v>
      </c>
      <c r="N514" s="48">
        <v>1.2E-2</v>
      </c>
      <c r="O514" s="6" t="s">
        <v>58</v>
      </c>
      <c r="P514" s="49">
        <v>0</v>
      </c>
      <c r="Q514" s="50"/>
      <c r="R514" s="50"/>
      <c r="S514" s="7" t="s">
        <v>199</v>
      </c>
      <c r="T514" s="7" t="s">
        <v>1835</v>
      </c>
      <c r="U514" s="7" t="s">
        <v>68</v>
      </c>
      <c r="V514" s="46" t="e">
        <f t="shared" ca="1" si="24"/>
        <v>#NAME?</v>
      </c>
      <c r="W514" s="7"/>
      <c r="X514" s="7" t="s">
        <v>27</v>
      </c>
      <c r="Y514" s="51" t="s">
        <v>201</v>
      </c>
      <c r="Z514" s="52"/>
      <c r="AA514" s="53">
        <v>45408</v>
      </c>
      <c r="AB514" s="54">
        <v>49075100014086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>
        <v>0</v>
      </c>
      <c r="AV514" s="52">
        <v>0</v>
      </c>
      <c r="AW514" s="52">
        <v>0</v>
      </c>
      <c r="AX514" s="52">
        <v>0</v>
      </c>
      <c r="AY514" s="52">
        <v>0</v>
      </c>
      <c r="AZ514" s="52">
        <v>0</v>
      </c>
      <c r="BA514" s="52">
        <v>0</v>
      </c>
      <c r="BB514" s="52">
        <v>0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45" t="s">
        <v>1838</v>
      </c>
      <c r="C515" s="14" t="s">
        <v>1839</v>
      </c>
      <c r="D515" s="7" t="s">
        <v>210</v>
      </c>
      <c r="E515" s="7" t="s">
        <v>68</v>
      </c>
      <c r="F515" s="7" t="s">
        <v>452</v>
      </c>
      <c r="G515" s="7" t="e">
        <f t="shared" ca="1" si="23"/>
        <v>#NAME?</v>
      </c>
      <c r="H515" s="46" t="s">
        <v>205</v>
      </c>
      <c r="I515" s="46" t="s">
        <v>58</v>
      </c>
      <c r="J515" s="7" t="str">
        <f t="shared" si="22"/>
        <v>Sim</v>
      </c>
      <c r="K515" s="47">
        <v>45363</v>
      </c>
      <c r="L515" s="7"/>
      <c r="M515" s="9" t="s">
        <v>57</v>
      </c>
      <c r="N515" s="48">
        <v>1.2E-2</v>
      </c>
      <c r="O515" s="6" t="s">
        <v>58</v>
      </c>
      <c r="P515" s="49">
        <v>0</v>
      </c>
      <c r="Q515" s="59" t="s">
        <v>1840</v>
      </c>
      <c r="R515" s="50"/>
      <c r="S515" s="7" t="s">
        <v>199</v>
      </c>
      <c r="T515" s="12" t="s">
        <v>1841</v>
      </c>
      <c r="U515" s="7" t="s">
        <v>68</v>
      </c>
      <c r="V515" s="46" t="e">
        <f t="shared" ca="1" si="24"/>
        <v>#NAME?</v>
      </c>
      <c r="W515" s="7"/>
      <c r="X515" s="7"/>
      <c r="Y515" s="51" t="s">
        <v>201</v>
      </c>
      <c r="Z515" s="52"/>
      <c r="AA515" s="53">
        <v>45363</v>
      </c>
      <c r="AB515" s="54">
        <v>49075100013845</v>
      </c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>
        <v>105164.21</v>
      </c>
      <c r="AU515" s="52">
        <v>106021.93</v>
      </c>
      <c r="AV515" s="52">
        <v>106704.3</v>
      </c>
      <c r="AW515" s="52">
        <v>107572.3</v>
      </c>
      <c r="AX515" s="52">
        <v>108492.5</v>
      </c>
      <c r="AY515" s="52">
        <v>109365.04</v>
      </c>
      <c r="AZ515" s="52">
        <v>110150.93</v>
      </c>
      <c r="BA515" s="52">
        <v>111185.66</v>
      </c>
      <c r="BB515" s="52">
        <v>111926.87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1842</v>
      </c>
      <c r="C516" s="4" t="s">
        <v>1843</v>
      </c>
      <c r="D516" s="7" t="s">
        <v>19</v>
      </c>
      <c r="E516" s="7" t="s">
        <v>20</v>
      </c>
      <c r="F516" s="7" t="s">
        <v>697</v>
      </c>
      <c r="G516" s="7" t="e">
        <f t="shared" ca="1" si="23"/>
        <v>#NAME?</v>
      </c>
      <c r="H516" s="46" t="s">
        <v>205</v>
      </c>
      <c r="I516" s="46" t="s">
        <v>58</v>
      </c>
      <c r="J516" s="7" t="str">
        <f t="shared" si="22"/>
        <v>Não</v>
      </c>
      <c r="K516" s="47">
        <v>45040</v>
      </c>
      <c r="L516" s="7"/>
      <c r="M516" s="7" t="s">
        <v>57</v>
      </c>
      <c r="N516" s="48">
        <v>7.0000000000000001E-3</v>
      </c>
      <c r="O516" s="7" t="s">
        <v>58</v>
      </c>
      <c r="P516" s="49">
        <v>0</v>
      </c>
      <c r="Q516" s="50"/>
      <c r="R516" s="50"/>
      <c r="S516" s="7" t="s">
        <v>199</v>
      </c>
      <c r="T516" s="7" t="s">
        <v>1844</v>
      </c>
      <c r="U516" s="7" t="s">
        <v>73</v>
      </c>
      <c r="V516" s="46" t="e">
        <f t="shared" ca="1" si="24"/>
        <v>#NAME?</v>
      </c>
      <c r="W516" s="7"/>
      <c r="X516" s="7"/>
      <c r="Y516" s="51" t="s">
        <v>201</v>
      </c>
      <c r="Z516" s="52"/>
      <c r="AA516" s="53">
        <v>45040</v>
      </c>
      <c r="AB516" s="54">
        <v>49075100009120</v>
      </c>
      <c r="AC516" s="52"/>
      <c r="AD516" s="52"/>
      <c r="AE516" s="52"/>
      <c r="AF516" s="52"/>
      <c r="AG516" s="52"/>
      <c r="AH516" s="52">
        <v>0</v>
      </c>
      <c r="AI516" s="52">
        <v>511256.93</v>
      </c>
      <c r="AJ516" s="52">
        <v>1157718</v>
      </c>
      <c r="AK516" s="52">
        <v>1167395.6299999999</v>
      </c>
      <c r="AL516" s="52">
        <v>1176247.47</v>
      </c>
      <c r="AM516" s="52">
        <v>1187563.07</v>
      </c>
      <c r="AN516" s="52">
        <v>1197374.01</v>
      </c>
      <c r="AO516" s="52">
        <v>1208309.75</v>
      </c>
      <c r="AP516" s="52">
        <v>1216659.08</v>
      </c>
      <c r="AQ516" s="52">
        <v>1226329.6000000001</v>
      </c>
      <c r="AR516" s="52">
        <v>1237407.43</v>
      </c>
      <c r="AS516" s="52">
        <v>1245888.74</v>
      </c>
      <c r="AT516" s="52">
        <v>1255013.76</v>
      </c>
      <c r="AU516" s="52">
        <v>1265024.3799999999</v>
      </c>
      <c r="AV516" s="52">
        <v>1272402</v>
      </c>
      <c r="AW516" s="52">
        <v>1283204</v>
      </c>
      <c r="AX516" s="52">
        <v>1293214</v>
      </c>
      <c r="AY516" s="52">
        <v>1302817.3899999999</v>
      </c>
      <c r="AZ516" s="52">
        <v>1312777.69</v>
      </c>
      <c r="BA516" s="52">
        <v>1325364.46</v>
      </c>
      <c r="BB516" s="52">
        <v>1334920.43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1845</v>
      </c>
      <c r="C517" s="4" t="s">
        <v>1846</v>
      </c>
      <c r="D517" s="7" t="s">
        <v>19</v>
      </c>
      <c r="E517" s="7" t="s">
        <v>68</v>
      </c>
      <c r="F517" s="7" t="s">
        <v>289</v>
      </c>
      <c r="G517" s="7" t="e">
        <f t="shared" ca="1" si="23"/>
        <v>#NAME?</v>
      </c>
      <c r="H517" s="46" t="s">
        <v>205</v>
      </c>
      <c r="I517" s="46" t="s">
        <v>58</v>
      </c>
      <c r="J517" s="7" t="str">
        <f t="shared" si="22"/>
        <v>Sim</v>
      </c>
      <c r="K517" s="47">
        <v>45558</v>
      </c>
      <c r="L517" s="7"/>
      <c r="M517" s="7" t="s">
        <v>57</v>
      </c>
      <c r="N517" s="48">
        <v>1.2E-2</v>
      </c>
      <c r="O517" s="7" t="s">
        <v>58</v>
      </c>
      <c r="P517" s="49">
        <v>0</v>
      </c>
      <c r="Q517" s="50" t="s">
        <v>1847</v>
      </c>
      <c r="R517" s="50"/>
      <c r="S517" s="7" t="s">
        <v>199</v>
      </c>
      <c r="T517" s="7" t="s">
        <v>1848</v>
      </c>
      <c r="U517" s="7" t="s">
        <v>68</v>
      </c>
      <c r="V517" s="46" t="e">
        <f t="shared" ca="1" si="24"/>
        <v>#NAME?</v>
      </c>
      <c r="W517" s="7"/>
      <c r="X517" s="7" t="s">
        <v>106</v>
      </c>
      <c r="Y517" s="51"/>
      <c r="Z517" s="52"/>
      <c r="AA517" s="52"/>
      <c r="AB517" s="54">
        <v>49075100015783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>
        <v>498662.39</v>
      </c>
      <c r="BA517" s="52">
        <v>503233.5</v>
      </c>
      <c r="BB517" s="52">
        <v>485089.89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3" t="s">
        <v>1849</v>
      </c>
      <c r="C518" s="4" t="s">
        <v>1850</v>
      </c>
      <c r="D518" s="7" t="s">
        <v>19</v>
      </c>
      <c r="E518" s="7" t="s">
        <v>68</v>
      </c>
      <c r="F518" s="7" t="s">
        <v>289</v>
      </c>
      <c r="G518" s="7" t="e">
        <f t="shared" ca="1" si="23"/>
        <v>#NAME?</v>
      </c>
      <c r="H518" s="46" t="s">
        <v>216</v>
      </c>
      <c r="I518" s="46" t="s">
        <v>217</v>
      </c>
      <c r="J518" s="7" t="str">
        <f t="shared" si="22"/>
        <v>Não</v>
      </c>
      <c r="K518" s="47">
        <v>44991</v>
      </c>
      <c r="L518" s="7"/>
      <c r="M518" s="7" t="s">
        <v>57</v>
      </c>
      <c r="N518" s="48">
        <v>1.2E-2</v>
      </c>
      <c r="O518" s="7" t="s">
        <v>58</v>
      </c>
      <c r="P518" s="49">
        <v>0</v>
      </c>
      <c r="Q518" s="50"/>
      <c r="R518" s="50"/>
      <c r="S518" s="7" t="s">
        <v>199</v>
      </c>
      <c r="T518" s="7" t="s">
        <v>1851</v>
      </c>
      <c r="U518" s="7" t="s">
        <v>68</v>
      </c>
      <c r="V518" s="46" t="e">
        <f t="shared" ca="1" si="24"/>
        <v>#NAME?</v>
      </c>
      <c r="W518" s="7"/>
      <c r="X518" s="7"/>
      <c r="Y518" s="51" t="s">
        <v>201</v>
      </c>
      <c r="Z518" s="52"/>
      <c r="AA518" s="53">
        <v>44991</v>
      </c>
      <c r="AB518" s="54">
        <v>49075100009538</v>
      </c>
      <c r="AC518" s="52"/>
      <c r="AD518" s="52"/>
      <c r="AE518" s="52"/>
      <c r="AF518" s="52"/>
      <c r="AG518" s="52"/>
      <c r="AH518" s="52">
        <v>368265.24</v>
      </c>
      <c r="AI518" s="52">
        <v>340562.58</v>
      </c>
      <c r="AJ518" s="52">
        <v>312389.67</v>
      </c>
      <c r="AK518" s="52">
        <v>284890.51</v>
      </c>
      <c r="AL518" s="52">
        <v>226649.71</v>
      </c>
      <c r="AM518" s="52">
        <v>198726.27</v>
      </c>
      <c r="AN518" s="52">
        <v>169987.25</v>
      </c>
      <c r="AO518" s="52">
        <v>141258.94</v>
      </c>
      <c r="AP518" s="52">
        <v>116854.35</v>
      </c>
      <c r="AQ518" s="52">
        <v>87389.25</v>
      </c>
      <c r="AR518" s="52">
        <v>55777.95</v>
      </c>
      <c r="AS518" s="52">
        <v>25885.58</v>
      </c>
      <c r="AT518" s="52">
        <v>0</v>
      </c>
      <c r="AU518" s="52">
        <v>0</v>
      </c>
      <c r="AV518" s="52">
        <v>0</v>
      </c>
      <c r="AW518" s="52">
        <v>0.17</v>
      </c>
      <c r="AX518" s="52">
        <v>0.17</v>
      </c>
      <c r="AY518" s="52">
        <v>0.17</v>
      </c>
      <c r="AZ518" s="52">
        <v>0.17</v>
      </c>
      <c r="BA518" s="52">
        <v>0.17</v>
      </c>
      <c r="BB518" s="52">
        <v>0.17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1852</v>
      </c>
      <c r="C519" s="4" t="s">
        <v>1853</v>
      </c>
      <c r="D519" s="7" t="s">
        <v>19</v>
      </c>
      <c r="E519" s="7" t="s">
        <v>68</v>
      </c>
      <c r="F519" s="7" t="s">
        <v>289</v>
      </c>
      <c r="G519" s="7" t="e">
        <f t="shared" ca="1" si="23"/>
        <v>#NAME?</v>
      </c>
      <c r="H519" s="46" t="s">
        <v>216</v>
      </c>
      <c r="I519" s="46" t="s">
        <v>1854</v>
      </c>
      <c r="J519" s="7" t="str">
        <f t="shared" si="22"/>
        <v>Sim</v>
      </c>
      <c r="K519" s="47">
        <v>45100</v>
      </c>
      <c r="L519" s="7"/>
      <c r="M519" s="7" t="s">
        <v>424</v>
      </c>
      <c r="N519" s="48">
        <v>7.0000000000000001E-3</v>
      </c>
      <c r="O519" s="7" t="s">
        <v>58</v>
      </c>
      <c r="P519" s="49">
        <v>0</v>
      </c>
      <c r="Q519" s="66" t="s">
        <v>1855</v>
      </c>
      <c r="R519" s="66" t="s">
        <v>1856</v>
      </c>
      <c r="S519" s="7" t="s">
        <v>199</v>
      </c>
      <c r="T519" s="7" t="s">
        <v>1857</v>
      </c>
      <c r="U519" s="7" t="s">
        <v>68</v>
      </c>
      <c r="V519" s="46" t="e">
        <f t="shared" ca="1" si="24"/>
        <v>#NAME?</v>
      </c>
      <c r="W519" s="7"/>
      <c r="X519" s="7"/>
      <c r="Y519" s="51" t="s">
        <v>201</v>
      </c>
      <c r="Z519" s="52"/>
      <c r="AA519" s="53">
        <v>45100</v>
      </c>
      <c r="AB519" s="54">
        <v>49075100007314</v>
      </c>
      <c r="AC519" s="52"/>
      <c r="AD519" s="52"/>
      <c r="AE519" s="52"/>
      <c r="AF519" s="52"/>
      <c r="AG519" s="52"/>
      <c r="AH519" s="52"/>
      <c r="AI519" s="52"/>
      <c r="AJ519" s="52"/>
      <c r="AK519" s="52">
        <v>120847.69</v>
      </c>
      <c r="AL519" s="52">
        <v>210779.7</v>
      </c>
      <c r="AM519" s="52">
        <v>186414.72</v>
      </c>
      <c r="AN519" s="52">
        <v>188147.5</v>
      </c>
      <c r="AO519" s="52">
        <v>189897.63</v>
      </c>
      <c r="AP519" s="52">
        <v>190792.35</v>
      </c>
      <c r="AQ519" s="52">
        <v>192341.63</v>
      </c>
      <c r="AR519" s="52">
        <v>193266.25</v>
      </c>
      <c r="AS519" s="52">
        <v>95403.65</v>
      </c>
      <c r="AT519" s="52">
        <v>96234.46</v>
      </c>
      <c r="AU519" s="52">
        <v>97100.56</v>
      </c>
      <c r="AV519" s="52">
        <v>97912.56</v>
      </c>
      <c r="AW519" s="52">
        <v>98691.41</v>
      </c>
      <c r="AX519" s="52">
        <v>100130.7</v>
      </c>
      <c r="AY519" s="52">
        <v>100995.19</v>
      </c>
      <c r="AZ519" s="52">
        <v>101774.52</v>
      </c>
      <c r="BA519" s="52">
        <v>102672.62</v>
      </c>
      <c r="BB519" s="52">
        <v>103429.12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1852</v>
      </c>
      <c r="C520" s="4" t="s">
        <v>1858</v>
      </c>
      <c r="D520" s="7" t="s">
        <v>19</v>
      </c>
      <c r="E520" s="7" t="s">
        <v>68</v>
      </c>
      <c r="F520" s="7" t="s">
        <v>289</v>
      </c>
      <c r="G520" s="7" t="e">
        <f t="shared" ca="1" si="23"/>
        <v>#NAME?</v>
      </c>
      <c r="H520" s="46" t="s">
        <v>216</v>
      </c>
      <c r="I520" s="46" t="s">
        <v>1854</v>
      </c>
      <c r="J520" s="7" t="str">
        <f t="shared" si="22"/>
        <v>Sim</v>
      </c>
      <c r="K520" s="47">
        <v>45163</v>
      </c>
      <c r="L520" s="47"/>
      <c r="M520" s="7" t="s">
        <v>256</v>
      </c>
      <c r="N520" s="48">
        <v>1.4999999999999999E-2</v>
      </c>
      <c r="O520" s="7" t="s">
        <v>197</v>
      </c>
      <c r="P520" s="49">
        <v>0.1</v>
      </c>
      <c r="Q520" s="50" t="s">
        <v>1859</v>
      </c>
      <c r="R520" s="66" t="s">
        <v>1860</v>
      </c>
      <c r="S520" s="7" t="s">
        <v>199</v>
      </c>
      <c r="T520" s="7" t="s">
        <v>1857</v>
      </c>
      <c r="U520" s="7" t="s">
        <v>68</v>
      </c>
      <c r="V520" s="46" t="e">
        <f t="shared" ca="1" si="24"/>
        <v>#NAME?</v>
      </c>
      <c r="W520" s="7"/>
      <c r="X520" s="7"/>
      <c r="Y520" s="51" t="s">
        <v>201</v>
      </c>
      <c r="Z520" s="52"/>
      <c r="AA520" s="53">
        <v>45163</v>
      </c>
      <c r="AB520" s="54">
        <v>49075100003610</v>
      </c>
      <c r="AC520" s="52"/>
      <c r="AD520" s="52"/>
      <c r="AE520" s="52"/>
      <c r="AF520" s="52"/>
      <c r="AG520" s="52"/>
      <c r="AH520" s="52"/>
      <c r="AI520" s="52"/>
      <c r="AJ520" s="52"/>
      <c r="AK520" s="52">
        <v>0</v>
      </c>
      <c r="AL520" s="52">
        <v>0</v>
      </c>
      <c r="AM520" s="52">
        <v>27085.37</v>
      </c>
      <c r="AN520" s="52">
        <v>29145.96</v>
      </c>
      <c r="AO520" s="52">
        <v>27767.72</v>
      </c>
      <c r="AP520" s="52">
        <v>28598.080000000002</v>
      </c>
      <c r="AQ520" s="52">
        <v>30015.27</v>
      </c>
      <c r="AR520" s="52">
        <v>27567.040000000001</v>
      </c>
      <c r="AS520" s="52">
        <v>181530.14</v>
      </c>
      <c r="AT520" s="52">
        <v>191029.53</v>
      </c>
      <c r="AU520" s="52">
        <v>189458.43</v>
      </c>
      <c r="AV520" s="52">
        <v>189275.8</v>
      </c>
      <c r="AW520" s="52">
        <v>194550.1</v>
      </c>
      <c r="AX520" s="52">
        <v>196322.6</v>
      </c>
      <c r="AY520" s="52">
        <v>183008.56</v>
      </c>
      <c r="AZ520" s="52">
        <v>183023.05</v>
      </c>
      <c r="BA520" s="52">
        <v>182504.32000000001</v>
      </c>
      <c r="BB520" s="52">
        <v>182069.5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1861</v>
      </c>
      <c r="C521" s="4" t="s">
        <v>1862</v>
      </c>
      <c r="D521" s="7" t="s">
        <v>19</v>
      </c>
      <c r="E521" s="7" t="s">
        <v>68</v>
      </c>
      <c r="F521" s="7" t="s">
        <v>265</v>
      </c>
      <c r="G521" s="7" t="e">
        <f t="shared" ca="1" si="23"/>
        <v>#NAME?</v>
      </c>
      <c r="H521" s="46" t="s">
        <v>195</v>
      </c>
      <c r="I521" s="46" t="s">
        <v>58</v>
      </c>
      <c r="J521" s="7" t="str">
        <f t="shared" si="22"/>
        <v>Não</v>
      </c>
      <c r="K521" s="47">
        <v>45107</v>
      </c>
      <c r="L521" s="47">
        <v>45449</v>
      </c>
      <c r="M521" s="7" t="s">
        <v>57</v>
      </c>
      <c r="N521" s="48">
        <v>1.2E-2</v>
      </c>
      <c r="O521" s="7" t="s">
        <v>58</v>
      </c>
      <c r="P521" s="49">
        <v>0</v>
      </c>
      <c r="Q521" s="50"/>
      <c r="R521" s="50" t="s">
        <v>375</v>
      </c>
      <c r="S521" s="7" t="s">
        <v>199</v>
      </c>
      <c r="T521" s="7" t="s">
        <v>1863</v>
      </c>
      <c r="U521" s="7" t="s">
        <v>114</v>
      </c>
      <c r="V521" s="46" t="e">
        <f t="shared" ca="1" si="24"/>
        <v>#NAME?</v>
      </c>
      <c r="W521" s="7"/>
      <c r="X521" s="7"/>
      <c r="Y521" s="51" t="s">
        <v>201</v>
      </c>
      <c r="Z521" s="52"/>
      <c r="AA521" s="53">
        <v>45107</v>
      </c>
      <c r="AB521" s="54">
        <v>49075100011621</v>
      </c>
      <c r="AC521" s="52"/>
      <c r="AD521" s="52"/>
      <c r="AE521" s="52"/>
      <c r="AF521" s="52"/>
      <c r="AG521" s="52"/>
      <c r="AH521" s="52"/>
      <c r="AI521" s="52"/>
      <c r="AJ521" s="52"/>
      <c r="AK521" s="52">
        <v>108827.97</v>
      </c>
      <c r="AL521" s="52">
        <v>0</v>
      </c>
      <c r="AM521" s="52">
        <v>0</v>
      </c>
      <c r="AN521" s="52">
        <v>0</v>
      </c>
      <c r="AO521" s="52">
        <v>0</v>
      </c>
      <c r="AP521" s="52">
        <v>0</v>
      </c>
      <c r="AQ521" s="52">
        <v>0</v>
      </c>
      <c r="AR521" s="52">
        <v>0</v>
      </c>
      <c r="AS521" s="52">
        <v>0</v>
      </c>
      <c r="AT521" s="52">
        <v>0</v>
      </c>
      <c r="AU521" s="52">
        <v>0</v>
      </c>
      <c r="AV521" s="52">
        <v>0</v>
      </c>
      <c r="AW521" s="52">
        <v>0</v>
      </c>
      <c r="AX521" s="52">
        <v>0</v>
      </c>
      <c r="AY521" s="52">
        <v>0</v>
      </c>
      <c r="AZ521" s="52">
        <v>0</v>
      </c>
      <c r="BA521" s="52">
        <v>0</v>
      </c>
      <c r="BB521" s="52">
        <v>0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62" t="s">
        <v>1864</v>
      </c>
      <c r="C522" s="14" t="s">
        <v>1865</v>
      </c>
      <c r="D522" s="7" t="s">
        <v>19</v>
      </c>
      <c r="E522" s="7" t="s">
        <v>20</v>
      </c>
      <c r="F522" s="7" t="s">
        <v>270</v>
      </c>
      <c r="G522" s="7" t="e">
        <f t="shared" ca="1" si="23"/>
        <v>#NAME?</v>
      </c>
      <c r="H522" s="46" t="s">
        <v>205</v>
      </c>
      <c r="I522" s="46" t="s">
        <v>58</v>
      </c>
      <c r="J522" s="7" t="str">
        <f t="shared" si="22"/>
        <v>Não</v>
      </c>
      <c r="K522" s="47">
        <v>45188</v>
      </c>
      <c r="L522" s="7"/>
      <c r="M522" s="7" t="s">
        <v>256</v>
      </c>
      <c r="N522" s="48">
        <v>1.4999999999999999E-2</v>
      </c>
      <c r="O522" s="7" t="s">
        <v>197</v>
      </c>
      <c r="P522" s="49">
        <v>0.1</v>
      </c>
      <c r="Q522" s="45"/>
      <c r="R522" s="50" t="s">
        <v>518</v>
      </c>
      <c r="S522" s="7" t="s">
        <v>199</v>
      </c>
      <c r="T522" s="7" t="s">
        <v>1866</v>
      </c>
      <c r="U522" s="7" t="s">
        <v>273</v>
      </c>
      <c r="V522" s="46" t="e">
        <f t="shared" ca="1" si="24"/>
        <v>#NAME?</v>
      </c>
      <c r="W522" s="7"/>
      <c r="X522" s="7"/>
      <c r="Y522" s="51" t="s">
        <v>201</v>
      </c>
      <c r="Z522" s="52"/>
      <c r="AA522" s="53">
        <v>45188</v>
      </c>
      <c r="AB522" s="54">
        <v>49075100011631</v>
      </c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>
        <v>208763.51</v>
      </c>
      <c r="AO522" s="52">
        <v>266900.28000000003</v>
      </c>
      <c r="AP522" s="52">
        <v>272939.39</v>
      </c>
      <c r="AQ522" s="52">
        <v>278256.37</v>
      </c>
      <c r="AR522" s="52">
        <v>273662.88</v>
      </c>
      <c r="AS522" s="52">
        <v>276015.90999999997</v>
      </c>
      <c r="AT522" s="52">
        <v>278391.65999999997</v>
      </c>
      <c r="AU522" s="52">
        <v>276463.02</v>
      </c>
      <c r="AV522" s="52">
        <v>274973.3</v>
      </c>
      <c r="AW522" s="52">
        <v>276515.09999999998</v>
      </c>
      <c r="AX522" s="52">
        <v>354447.6</v>
      </c>
      <c r="AY522" s="52">
        <v>357911.94</v>
      </c>
      <c r="AZ522" s="52">
        <v>356251.78</v>
      </c>
      <c r="BA522" s="52">
        <v>353357.14</v>
      </c>
      <c r="BB522" s="52">
        <v>351329.7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62" t="s">
        <v>1867</v>
      </c>
      <c r="C523" s="14" t="s">
        <v>1868</v>
      </c>
      <c r="D523" s="7" t="s">
        <v>19</v>
      </c>
      <c r="E523" s="7" t="s">
        <v>77</v>
      </c>
      <c r="F523" s="7" t="s">
        <v>123</v>
      </c>
      <c r="G523" s="7" t="e">
        <f t="shared" ca="1" si="23"/>
        <v>#NAME?</v>
      </c>
      <c r="H523" s="46" t="s">
        <v>205</v>
      </c>
      <c r="I523" s="46" t="s">
        <v>58</v>
      </c>
      <c r="J523" s="7" t="str">
        <f t="shared" si="22"/>
        <v>Sim</v>
      </c>
      <c r="K523" s="47">
        <v>45547</v>
      </c>
      <c r="L523" s="7"/>
      <c r="M523" s="7" t="s">
        <v>57</v>
      </c>
      <c r="N523" s="48">
        <v>1.2E-2</v>
      </c>
      <c r="O523" s="7" t="s">
        <v>58</v>
      </c>
      <c r="P523" s="49">
        <v>0</v>
      </c>
      <c r="Q523" s="45" t="s">
        <v>1869</v>
      </c>
      <c r="R523" s="50"/>
      <c r="S523" s="7" t="s">
        <v>199</v>
      </c>
      <c r="T523" s="7" t="s">
        <v>1870</v>
      </c>
      <c r="U523" s="7" t="s">
        <v>77</v>
      </c>
      <c r="V523" s="46" t="e">
        <f t="shared" ca="1" si="24"/>
        <v>#NAME?</v>
      </c>
      <c r="W523" s="7"/>
      <c r="X523" s="7" t="s">
        <v>27</v>
      </c>
      <c r="Y523" s="51"/>
      <c r="Z523" s="52"/>
      <c r="AA523" s="52"/>
      <c r="AB523" s="54">
        <v>49075100015767</v>
      </c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>
        <v>802362.22</v>
      </c>
      <c r="BA523" s="52">
        <v>810454.09</v>
      </c>
      <c r="BB523" s="52">
        <v>816560.03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1871</v>
      </c>
      <c r="C524" s="4" t="s">
        <v>1872</v>
      </c>
      <c r="D524" s="7" t="s">
        <v>19</v>
      </c>
      <c r="E524" s="7" t="s">
        <v>77</v>
      </c>
      <c r="F524" s="7" t="s">
        <v>99</v>
      </c>
      <c r="G524" s="7" t="e">
        <f t="shared" ca="1" si="23"/>
        <v>#NAME?</v>
      </c>
      <c r="H524" s="46" t="s">
        <v>205</v>
      </c>
      <c r="I524" s="46" t="s">
        <v>58</v>
      </c>
      <c r="J524" s="7" t="str">
        <f t="shared" si="22"/>
        <v>Não</v>
      </c>
      <c r="K524" s="47">
        <v>44987</v>
      </c>
      <c r="L524" s="7"/>
      <c r="M524" s="7" t="s">
        <v>256</v>
      </c>
      <c r="N524" s="48">
        <v>1.4999999999999999E-2</v>
      </c>
      <c r="O524" s="7" t="s">
        <v>197</v>
      </c>
      <c r="P524" s="49">
        <v>0.1</v>
      </c>
      <c r="Q524" s="50"/>
      <c r="R524" s="50"/>
      <c r="S524" s="7" t="s">
        <v>199</v>
      </c>
      <c r="T524" s="7" t="s">
        <v>1873</v>
      </c>
      <c r="U524" s="7" t="s">
        <v>77</v>
      </c>
      <c r="V524" s="46" t="e">
        <f t="shared" ca="1" si="24"/>
        <v>#NAME?</v>
      </c>
      <c r="W524" s="7"/>
      <c r="X524" s="7"/>
      <c r="Y524" s="51" t="s">
        <v>312</v>
      </c>
      <c r="Z524" s="52"/>
      <c r="AA524" s="53">
        <v>44987</v>
      </c>
      <c r="AB524" s="54">
        <v>49075100007276</v>
      </c>
      <c r="AC524" s="52"/>
      <c r="AD524" s="52"/>
      <c r="AE524" s="52"/>
      <c r="AF524" s="52">
        <v>0</v>
      </c>
      <c r="AG524" s="52">
        <v>284090.61</v>
      </c>
      <c r="AH524" s="52">
        <v>339363.55</v>
      </c>
      <c r="AI524" s="52">
        <v>341209.52</v>
      </c>
      <c r="AJ524" s="52">
        <v>347483.42</v>
      </c>
      <c r="AK524" s="52">
        <v>353546.33</v>
      </c>
      <c r="AL524" s="52">
        <v>355920.24</v>
      </c>
      <c r="AM524" s="52">
        <v>353649.99</v>
      </c>
      <c r="AN524" s="52">
        <v>354934.72</v>
      </c>
      <c r="AO524" s="52">
        <v>359135.21</v>
      </c>
      <c r="AP524" s="52">
        <v>366613.03</v>
      </c>
      <c r="AQ524" s="52">
        <v>373740.33</v>
      </c>
      <c r="AR524" s="52">
        <v>367839.66</v>
      </c>
      <c r="AS524" s="52">
        <v>370831.17</v>
      </c>
      <c r="AT524" s="52">
        <v>374712.09</v>
      </c>
      <c r="AU524" s="52">
        <v>370888</v>
      </c>
      <c r="AV524" s="52">
        <v>369170.6</v>
      </c>
      <c r="AW524" s="52">
        <v>396651.4</v>
      </c>
      <c r="AX524" s="52">
        <v>401297.3</v>
      </c>
      <c r="AY524" s="52">
        <v>405745.91</v>
      </c>
      <c r="AZ524" s="52">
        <v>404027.43</v>
      </c>
      <c r="BA524" s="52">
        <v>401467.01</v>
      </c>
      <c r="BB524" s="52">
        <v>399615.23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1874</v>
      </c>
      <c r="C525" s="4" t="s">
        <v>1875</v>
      </c>
      <c r="D525" s="7" t="s">
        <v>76</v>
      </c>
      <c r="E525" s="7" t="s">
        <v>77</v>
      </c>
      <c r="F525" s="7" t="s">
        <v>78</v>
      </c>
      <c r="G525" s="7" t="e">
        <f t="shared" ca="1" si="23"/>
        <v>#NAME?</v>
      </c>
      <c r="H525" s="46" t="s">
        <v>205</v>
      </c>
      <c r="I525" s="46" t="s">
        <v>58</v>
      </c>
      <c r="J525" s="7" t="str">
        <f t="shared" si="22"/>
        <v>Não</v>
      </c>
      <c r="K525" s="47">
        <v>45490</v>
      </c>
      <c r="L525" s="7"/>
      <c r="M525" s="7" t="s">
        <v>57</v>
      </c>
      <c r="N525" s="48">
        <v>0.01</v>
      </c>
      <c r="O525" s="7" t="s">
        <v>58</v>
      </c>
      <c r="P525" s="49">
        <v>0</v>
      </c>
      <c r="Q525" s="50"/>
      <c r="R525" s="50"/>
      <c r="S525" s="7" t="s">
        <v>199</v>
      </c>
      <c r="T525" s="7" t="s">
        <v>1876</v>
      </c>
      <c r="U525" s="7" t="s">
        <v>68</v>
      </c>
      <c r="V525" s="46" t="e">
        <f t="shared" ca="1" si="24"/>
        <v>#NAME?</v>
      </c>
      <c r="W525" s="7"/>
      <c r="X525" s="7" t="s">
        <v>24</v>
      </c>
      <c r="Y525" s="51" t="s">
        <v>201</v>
      </c>
      <c r="Z525" s="52"/>
      <c r="AA525" s="53">
        <v>45490</v>
      </c>
      <c r="AB525" s="54">
        <v>49075100015406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>
        <v>444187.2</v>
      </c>
      <c r="AY525" s="52">
        <v>448597.51</v>
      </c>
      <c r="AZ525" s="52">
        <v>451239.58</v>
      </c>
      <c r="BA525" s="52">
        <v>454787.53</v>
      </c>
      <c r="BB525" s="52">
        <v>457958.57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1874</v>
      </c>
      <c r="C526" s="4" t="s">
        <v>1877</v>
      </c>
      <c r="D526" s="7" t="s">
        <v>76</v>
      </c>
      <c r="E526" s="7" t="s">
        <v>77</v>
      </c>
      <c r="F526" s="7" t="s">
        <v>78</v>
      </c>
      <c r="G526" s="7" t="e">
        <f t="shared" ca="1" si="23"/>
        <v>#NAME?</v>
      </c>
      <c r="H526" s="46" t="s">
        <v>216</v>
      </c>
      <c r="I526" s="46" t="s">
        <v>58</v>
      </c>
      <c r="J526" s="7" t="str">
        <f t="shared" si="22"/>
        <v>Não</v>
      </c>
      <c r="K526" s="47">
        <v>45488</v>
      </c>
      <c r="L526" s="7"/>
      <c r="M526" s="7" t="s">
        <v>57</v>
      </c>
      <c r="N526" s="48">
        <v>0.01</v>
      </c>
      <c r="O526" s="7" t="s">
        <v>58</v>
      </c>
      <c r="P526" s="49">
        <v>0</v>
      </c>
      <c r="Q526" s="50"/>
      <c r="R526" s="50" t="s">
        <v>1878</v>
      </c>
      <c r="S526" s="7" t="s">
        <v>199</v>
      </c>
      <c r="T526" s="7" t="s">
        <v>1876</v>
      </c>
      <c r="U526" s="7" t="s">
        <v>68</v>
      </c>
      <c r="V526" s="46" t="e">
        <f t="shared" ca="1" si="24"/>
        <v>#NAME?</v>
      </c>
      <c r="W526" s="7"/>
      <c r="X526" s="7" t="s">
        <v>24</v>
      </c>
      <c r="Y526" s="51" t="s">
        <v>201</v>
      </c>
      <c r="Z526" s="52"/>
      <c r="AA526" s="53">
        <v>45488</v>
      </c>
      <c r="AB526" s="54">
        <v>49075100015538</v>
      </c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>
        <v>0</v>
      </c>
      <c r="AY526" s="52">
        <v>0</v>
      </c>
      <c r="AZ526" s="52">
        <v>0</v>
      </c>
      <c r="BA526" s="52">
        <v>0</v>
      </c>
      <c r="BB526" s="52">
        <v>0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1879</v>
      </c>
      <c r="C527" s="4" t="s">
        <v>1880</v>
      </c>
      <c r="D527" s="7" t="s">
        <v>76</v>
      </c>
      <c r="E527" s="7" t="s">
        <v>77</v>
      </c>
      <c r="F527" s="7" t="s">
        <v>78</v>
      </c>
      <c r="G527" s="7" t="e">
        <f t="shared" ca="1" si="23"/>
        <v>#NAME?</v>
      </c>
      <c r="H527" s="46" t="s">
        <v>205</v>
      </c>
      <c r="I527" s="46" t="s">
        <v>58</v>
      </c>
      <c r="J527" s="7" t="str">
        <f t="shared" si="22"/>
        <v>Não</v>
      </c>
      <c r="K527" s="47">
        <v>45551</v>
      </c>
      <c r="L527" s="7"/>
      <c r="M527" s="7" t="s">
        <v>57</v>
      </c>
      <c r="N527" s="48">
        <v>1.2E-2</v>
      </c>
      <c r="O527" s="7" t="s">
        <v>58</v>
      </c>
      <c r="P527" s="49">
        <v>0</v>
      </c>
      <c r="Q527" s="50"/>
      <c r="R527" s="50"/>
      <c r="S527" s="7" t="s">
        <v>199</v>
      </c>
      <c r="T527" s="7" t="s">
        <v>1881</v>
      </c>
      <c r="U527" s="7" t="s">
        <v>68</v>
      </c>
      <c r="V527" s="46" t="e">
        <f t="shared" ca="1" si="24"/>
        <v>#NAME?</v>
      </c>
      <c r="W527" s="7"/>
      <c r="X527" s="7" t="s">
        <v>27</v>
      </c>
      <c r="Y527" s="51"/>
      <c r="Z527" s="52"/>
      <c r="AA527" s="52"/>
      <c r="AB527" s="54">
        <v>49075100015732</v>
      </c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>
        <v>251679.82</v>
      </c>
      <c r="BA527" s="52">
        <v>354337.72</v>
      </c>
      <c r="BB527" s="52">
        <v>357001.76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1879</v>
      </c>
      <c r="C528" s="4" t="s">
        <v>1882</v>
      </c>
      <c r="D528" s="7" t="s">
        <v>76</v>
      </c>
      <c r="E528" s="7" t="s">
        <v>77</v>
      </c>
      <c r="F528" s="7" t="s">
        <v>78</v>
      </c>
      <c r="G528" s="7" t="e">
        <f t="shared" ca="1" si="23"/>
        <v>#NAME?</v>
      </c>
      <c r="H528" s="46" t="s">
        <v>216</v>
      </c>
      <c r="I528" s="46" t="s">
        <v>240</v>
      </c>
      <c r="J528" s="7" t="str">
        <f t="shared" si="22"/>
        <v>Não</v>
      </c>
      <c r="K528" s="47">
        <v>45552</v>
      </c>
      <c r="L528" s="7"/>
      <c r="M528" s="7" t="s">
        <v>112</v>
      </c>
      <c r="N528" s="48">
        <v>0</v>
      </c>
      <c r="O528" s="7" t="s">
        <v>58</v>
      </c>
      <c r="P528" s="49">
        <v>0</v>
      </c>
      <c r="Q528" s="50"/>
      <c r="R528" s="50"/>
      <c r="S528" s="7" t="s">
        <v>199</v>
      </c>
      <c r="T528" s="7" t="s">
        <v>1881</v>
      </c>
      <c r="U528" s="7" t="s">
        <v>68</v>
      </c>
      <c r="V528" s="46" t="e">
        <f t="shared" ca="1" si="24"/>
        <v>#NAME?</v>
      </c>
      <c r="W528" s="7"/>
      <c r="X528" s="7" t="s">
        <v>27</v>
      </c>
      <c r="Y528" s="51"/>
      <c r="Z528" s="52"/>
      <c r="AA528" s="52"/>
      <c r="AB528" s="54">
        <v>49075100015740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>
        <v>6306.48</v>
      </c>
      <c r="BA528" s="52">
        <v>10466.98</v>
      </c>
      <c r="BB528" s="52">
        <v>10278.56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1883</v>
      </c>
      <c r="C529" s="58" t="s">
        <v>1884</v>
      </c>
      <c r="D529" s="7" t="s">
        <v>19</v>
      </c>
      <c r="E529" s="7" t="s">
        <v>68</v>
      </c>
      <c r="F529" s="7" t="s">
        <v>1028</v>
      </c>
      <c r="G529" s="7" t="e">
        <f t="shared" ca="1" si="23"/>
        <v>#NAME?</v>
      </c>
      <c r="H529" s="46" t="s">
        <v>216</v>
      </c>
      <c r="I529" s="46" t="s">
        <v>217</v>
      </c>
      <c r="J529" s="7" t="str">
        <f t="shared" si="22"/>
        <v>Não</v>
      </c>
      <c r="K529" s="47">
        <v>45356</v>
      </c>
      <c r="L529" s="7"/>
      <c r="M529" s="7" t="s">
        <v>57</v>
      </c>
      <c r="N529" s="48">
        <v>1.2E-2</v>
      </c>
      <c r="O529" s="7" t="s">
        <v>58</v>
      </c>
      <c r="P529" s="49">
        <v>0</v>
      </c>
      <c r="Q529" s="50"/>
      <c r="R529" s="50"/>
      <c r="S529" s="7" t="s">
        <v>199</v>
      </c>
      <c r="T529" s="6" t="s">
        <v>1885</v>
      </c>
      <c r="U529" s="7" t="s">
        <v>68</v>
      </c>
      <c r="V529" s="46" t="e">
        <f t="shared" ca="1" si="24"/>
        <v>#NAME?</v>
      </c>
      <c r="W529" s="7"/>
      <c r="X529" s="7"/>
      <c r="Y529" s="51" t="s">
        <v>201</v>
      </c>
      <c r="Z529" s="52"/>
      <c r="AA529" s="53">
        <v>45356</v>
      </c>
      <c r="AB529" s="54">
        <v>49075100013853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>
        <v>0</v>
      </c>
      <c r="AT529" s="52">
        <v>0</v>
      </c>
      <c r="AU529" s="52">
        <v>0</v>
      </c>
      <c r="AV529" s="52">
        <v>0</v>
      </c>
      <c r="AW529" s="52">
        <v>0</v>
      </c>
      <c r="AX529" s="52">
        <v>0</v>
      </c>
      <c r="AY529" s="52">
        <v>0</v>
      </c>
      <c r="AZ529" s="52">
        <v>0</v>
      </c>
      <c r="BA529" s="52">
        <v>0</v>
      </c>
      <c r="BB529" s="52">
        <v>0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1886</v>
      </c>
      <c r="C530" s="4" t="s">
        <v>1887</v>
      </c>
      <c r="D530" s="7" t="s">
        <v>19</v>
      </c>
      <c r="E530" s="7" t="s">
        <v>77</v>
      </c>
      <c r="F530" s="7" t="s">
        <v>123</v>
      </c>
      <c r="G530" s="7" t="e">
        <f t="shared" ca="1" si="23"/>
        <v>#NAME?</v>
      </c>
      <c r="H530" s="46" t="s">
        <v>216</v>
      </c>
      <c r="I530" s="46" t="s">
        <v>217</v>
      </c>
      <c r="J530" s="7" t="str">
        <f t="shared" si="22"/>
        <v>Não</v>
      </c>
      <c r="K530" s="47">
        <v>44951</v>
      </c>
      <c r="L530" s="7"/>
      <c r="M530" s="7" t="s">
        <v>71</v>
      </c>
      <c r="N530" s="48">
        <v>2.5000000000000001E-2</v>
      </c>
      <c r="O530" s="7" t="s">
        <v>236</v>
      </c>
      <c r="P530" s="49">
        <v>0.2</v>
      </c>
      <c r="Q530" s="50"/>
      <c r="R530" s="50" t="s">
        <v>1888</v>
      </c>
      <c r="S530" s="7" t="s">
        <v>199</v>
      </c>
      <c r="T530" s="7" t="s">
        <v>1889</v>
      </c>
      <c r="U530" s="7" t="s">
        <v>77</v>
      </c>
      <c r="V530" s="46" t="e">
        <f t="shared" ca="1" si="24"/>
        <v>#NAME?</v>
      </c>
      <c r="W530" s="7"/>
      <c r="X530" s="7"/>
      <c r="Y530" s="51" t="s">
        <v>201</v>
      </c>
      <c r="Z530" s="52"/>
      <c r="AA530" s="53">
        <v>44951</v>
      </c>
      <c r="AB530" s="54">
        <v>49075100006083</v>
      </c>
      <c r="AC530" s="52"/>
      <c r="AD530" s="52"/>
      <c r="AE530" s="52"/>
      <c r="AF530" s="52">
        <v>31710.6</v>
      </c>
      <c r="AG530" s="52">
        <v>51930.03</v>
      </c>
      <c r="AH530" s="52">
        <v>51039.26</v>
      </c>
      <c r="AI530" s="52">
        <v>52412.85</v>
      </c>
      <c r="AJ530" s="52">
        <v>54741.43</v>
      </c>
      <c r="AK530" s="52">
        <v>63009.59</v>
      </c>
      <c r="AL530" s="52">
        <v>78422.94</v>
      </c>
      <c r="AM530" s="52">
        <v>79176.09</v>
      </c>
      <c r="AN530" s="52">
        <v>82436.509999999995</v>
      </c>
      <c r="AO530" s="52">
        <v>81636.55</v>
      </c>
      <c r="AP530" s="52">
        <v>87652.87</v>
      </c>
      <c r="AQ530" s="52">
        <v>91860.35</v>
      </c>
      <c r="AR530" s="52">
        <v>85488.26</v>
      </c>
      <c r="AS530" s="52">
        <v>86638.59</v>
      </c>
      <c r="AT530" s="52">
        <v>353</v>
      </c>
      <c r="AU530" s="52">
        <v>310.18</v>
      </c>
      <c r="AV530" s="52">
        <v>263.44</v>
      </c>
      <c r="AW530" s="52">
        <v>263.83</v>
      </c>
      <c r="AX530" s="52">
        <v>263.83</v>
      </c>
      <c r="AY530" s="52">
        <v>263.83</v>
      </c>
      <c r="AZ530" s="52">
        <v>263.83</v>
      </c>
      <c r="BA530" s="52">
        <v>263.83</v>
      </c>
      <c r="BB530" s="52">
        <v>263.83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15" t="s">
        <v>1890</v>
      </c>
      <c r="C531" s="4" t="s">
        <v>1891</v>
      </c>
      <c r="D531" s="7" t="s">
        <v>19</v>
      </c>
      <c r="E531" s="7" t="s">
        <v>20</v>
      </c>
      <c r="F531" s="7" t="s">
        <v>270</v>
      </c>
      <c r="G531" s="7" t="e">
        <f t="shared" ca="1" si="23"/>
        <v>#NAME?</v>
      </c>
      <c r="H531" s="46" t="s">
        <v>216</v>
      </c>
      <c r="I531" s="46" t="s">
        <v>217</v>
      </c>
      <c r="J531" s="7" t="str">
        <f t="shared" si="22"/>
        <v>Não</v>
      </c>
      <c r="K531" s="47">
        <v>45113</v>
      </c>
      <c r="L531" s="47"/>
      <c r="M531" s="7" t="s">
        <v>71</v>
      </c>
      <c r="N531" s="48">
        <v>2.5000000000000001E-2</v>
      </c>
      <c r="O531" s="7" t="s">
        <v>236</v>
      </c>
      <c r="P531" s="49">
        <v>0.2</v>
      </c>
      <c r="Q531" s="50"/>
      <c r="R531" s="50" t="s">
        <v>1892</v>
      </c>
      <c r="S531" s="7" t="s">
        <v>199</v>
      </c>
      <c r="T531" s="7" t="s">
        <v>1893</v>
      </c>
      <c r="U531" s="7" t="s">
        <v>273</v>
      </c>
      <c r="V531" s="46" t="e">
        <f t="shared" ca="1" si="24"/>
        <v>#NAME?</v>
      </c>
      <c r="W531" s="7"/>
      <c r="X531" s="7"/>
      <c r="Y531" s="51" t="s">
        <v>201</v>
      </c>
      <c r="Z531" s="52"/>
      <c r="AA531" s="53">
        <v>45113</v>
      </c>
      <c r="AB531" s="54">
        <v>49075100006873</v>
      </c>
      <c r="AC531" s="52"/>
      <c r="AD531" s="52"/>
      <c r="AE531" s="52"/>
      <c r="AF531" s="52"/>
      <c r="AG531" s="52"/>
      <c r="AH531" s="52"/>
      <c r="AI531" s="52"/>
      <c r="AJ531" s="52"/>
      <c r="AK531" s="52">
        <v>4000</v>
      </c>
      <c r="AL531" s="52">
        <v>58760.66</v>
      </c>
      <c r="AM531" s="52">
        <v>100797.46</v>
      </c>
      <c r="AN531" s="52">
        <v>100548.79</v>
      </c>
      <c r="AO531" s="52">
        <v>105060.3</v>
      </c>
      <c r="AP531" s="52">
        <v>112931.1</v>
      </c>
      <c r="AQ531" s="52">
        <v>148344.70000000001</v>
      </c>
      <c r="AR531" s="52">
        <v>139817.22</v>
      </c>
      <c r="AS531" s="52">
        <v>141680.03</v>
      </c>
      <c r="AT531" s="52">
        <v>567.70000000000005</v>
      </c>
      <c r="AU531" s="52">
        <v>414.56</v>
      </c>
      <c r="AV531" s="52">
        <v>414.56</v>
      </c>
      <c r="AW531" s="52">
        <v>417.19</v>
      </c>
      <c r="AX531" s="52">
        <v>418.23</v>
      </c>
      <c r="AY531" s="52">
        <v>419.25</v>
      </c>
      <c r="AZ531" s="52">
        <v>420.23</v>
      </c>
      <c r="BA531" s="52">
        <v>421.33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8.75" customHeight="1">
      <c r="A532" s="45" t="s">
        <v>18</v>
      </c>
      <c r="B532" s="15" t="s">
        <v>1894</v>
      </c>
      <c r="C532" s="4" t="s">
        <v>1895</v>
      </c>
      <c r="D532" s="7" t="s">
        <v>19</v>
      </c>
      <c r="E532" s="7" t="s">
        <v>20</v>
      </c>
      <c r="F532" s="7" t="s">
        <v>270</v>
      </c>
      <c r="G532" s="7" t="e">
        <f t="shared" ca="1" si="23"/>
        <v>#NAME?</v>
      </c>
      <c r="H532" s="46" t="s">
        <v>205</v>
      </c>
      <c r="I532" s="46" t="s">
        <v>58</v>
      </c>
      <c r="J532" s="7" t="str">
        <f t="shared" si="22"/>
        <v>Não</v>
      </c>
      <c r="K532" s="47">
        <v>45035</v>
      </c>
      <c r="L532" s="7"/>
      <c r="M532" s="7" t="s">
        <v>57</v>
      </c>
      <c r="N532" s="48">
        <v>1.2E-2</v>
      </c>
      <c r="O532" s="7" t="s">
        <v>58</v>
      </c>
      <c r="P532" s="49">
        <v>0</v>
      </c>
      <c r="Q532" s="50"/>
      <c r="R532" s="50"/>
      <c r="S532" s="7" t="s">
        <v>199</v>
      </c>
      <c r="T532" s="7" t="s">
        <v>1893</v>
      </c>
      <c r="U532" s="7" t="s">
        <v>273</v>
      </c>
      <c r="V532" s="46" t="e">
        <f t="shared" ca="1" si="24"/>
        <v>#NAME?</v>
      </c>
      <c r="W532" s="7"/>
      <c r="X532" s="7"/>
      <c r="Y532" s="51" t="s">
        <v>201</v>
      </c>
      <c r="Z532" s="52"/>
      <c r="AA532" s="53">
        <v>45035</v>
      </c>
      <c r="AB532" s="54">
        <v>49075100009775</v>
      </c>
      <c r="AC532" s="52"/>
      <c r="AD532" s="52"/>
      <c r="AE532" s="52"/>
      <c r="AF532" s="52"/>
      <c r="AG532" s="52"/>
      <c r="AH532" s="52">
        <v>0</v>
      </c>
      <c r="AI532" s="52">
        <v>459936.64</v>
      </c>
      <c r="AJ532" s="52">
        <v>510336.77</v>
      </c>
      <c r="AK532" s="52">
        <v>515447.49</v>
      </c>
      <c r="AL532" s="52">
        <v>469355.86</v>
      </c>
      <c r="AM532" s="52">
        <v>432768.81</v>
      </c>
      <c r="AN532" s="52">
        <v>436245.95</v>
      </c>
      <c r="AO532" s="52">
        <v>440042.95</v>
      </c>
      <c r="AP532" s="52">
        <v>443494.03</v>
      </c>
      <c r="AQ532" s="52">
        <v>416227.51</v>
      </c>
      <c r="AR532" s="52">
        <v>419873.9</v>
      </c>
      <c r="AS532" s="52">
        <v>423182</v>
      </c>
      <c r="AT532" s="52">
        <v>426797.43</v>
      </c>
      <c r="AU532" s="52">
        <v>426021</v>
      </c>
      <c r="AV532" s="52">
        <v>427807.8</v>
      </c>
      <c r="AW532" s="52">
        <v>431224.4</v>
      </c>
      <c r="AX532" s="52">
        <v>434799.3</v>
      </c>
      <c r="AY532" s="52">
        <v>435406.03</v>
      </c>
      <c r="AZ532" s="52">
        <v>438361.15</v>
      </c>
      <c r="BA532" s="52">
        <v>441990.87</v>
      </c>
      <c r="BB532" s="52">
        <v>445764.56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1896</v>
      </c>
      <c r="C533" s="4" t="s">
        <v>1897</v>
      </c>
      <c r="D533" s="7" t="s">
        <v>19</v>
      </c>
      <c r="E533" s="7" t="s">
        <v>68</v>
      </c>
      <c r="F533" s="7" t="s">
        <v>438</v>
      </c>
      <c r="G533" s="7" t="e">
        <f t="shared" ca="1" si="23"/>
        <v>#NAME?</v>
      </c>
      <c r="H533" s="46" t="s">
        <v>205</v>
      </c>
      <c r="I533" s="46" t="s">
        <v>58</v>
      </c>
      <c r="J533" s="7" t="str">
        <f t="shared" si="22"/>
        <v>Não</v>
      </c>
      <c r="K533" s="47">
        <v>45163</v>
      </c>
      <c r="L533" s="152"/>
      <c r="M533" s="7" t="s">
        <v>57</v>
      </c>
      <c r="N533" s="48">
        <v>1.2E-2</v>
      </c>
      <c r="O533" s="7" t="s">
        <v>58</v>
      </c>
      <c r="P533" s="49">
        <v>0</v>
      </c>
      <c r="Q533" s="66"/>
      <c r="R533" s="179" t="s">
        <v>1898</v>
      </c>
      <c r="S533" s="7" t="s">
        <v>199</v>
      </c>
      <c r="T533" s="7" t="s">
        <v>1899</v>
      </c>
      <c r="U533" s="7" t="s">
        <v>68</v>
      </c>
      <c r="V533" s="46" t="e">
        <f t="shared" ca="1" si="24"/>
        <v>#NAME?</v>
      </c>
      <c r="W533" s="7"/>
      <c r="X533" s="7"/>
      <c r="Y533" s="7" t="s">
        <v>201</v>
      </c>
      <c r="Z533" s="45"/>
      <c r="AA533" s="152">
        <v>45163</v>
      </c>
      <c r="AB533" s="153">
        <v>49075100011648</v>
      </c>
      <c r="AC533" s="45"/>
      <c r="AD533" s="45"/>
      <c r="AE533" s="45"/>
      <c r="AF533" s="45"/>
      <c r="AG533" s="45"/>
      <c r="AH533" s="45"/>
      <c r="AI533" s="45">
        <v>0</v>
      </c>
      <c r="AJ533" s="52">
        <v>0</v>
      </c>
      <c r="AK533" s="52">
        <v>0</v>
      </c>
      <c r="AL533" s="52">
        <v>0</v>
      </c>
      <c r="AM533" s="52">
        <v>0</v>
      </c>
      <c r="AN533" s="52">
        <v>0</v>
      </c>
      <c r="AO533" s="52">
        <v>0</v>
      </c>
      <c r="AP533" s="52">
        <v>0</v>
      </c>
      <c r="AQ533" s="52">
        <v>0</v>
      </c>
      <c r="AR533" s="52">
        <v>0</v>
      </c>
      <c r="AS533" s="52">
        <v>0</v>
      </c>
      <c r="AT533" s="52">
        <v>0</v>
      </c>
      <c r="AU533" s="52">
        <v>0</v>
      </c>
      <c r="AV533" s="52">
        <v>0</v>
      </c>
      <c r="AW533" s="52">
        <v>20000</v>
      </c>
      <c r="AX533" s="52">
        <v>0</v>
      </c>
      <c r="AY533" s="52">
        <v>0.5</v>
      </c>
      <c r="AZ533" s="52">
        <v>120345.4</v>
      </c>
      <c r="BA533" s="52">
        <v>121632.93</v>
      </c>
      <c r="BB533" s="52">
        <v>122580.67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1896</v>
      </c>
      <c r="C534" s="4" t="s">
        <v>1900</v>
      </c>
      <c r="D534" s="7" t="s">
        <v>19</v>
      </c>
      <c r="E534" s="7" t="s">
        <v>68</v>
      </c>
      <c r="F534" s="7" t="s">
        <v>438</v>
      </c>
      <c r="G534" s="7" t="e">
        <f t="shared" ca="1" si="23"/>
        <v>#NAME?</v>
      </c>
      <c r="H534" s="46" t="s">
        <v>216</v>
      </c>
      <c r="I534" s="46" t="s">
        <v>266</v>
      </c>
      <c r="J534" s="7" t="str">
        <f t="shared" si="22"/>
        <v>Não</v>
      </c>
      <c r="K534" s="47">
        <v>45163</v>
      </c>
      <c r="L534" s="152"/>
      <c r="M534" s="7" t="s">
        <v>256</v>
      </c>
      <c r="N534" s="48">
        <v>1.4999999999999999E-2</v>
      </c>
      <c r="O534" s="7" t="s">
        <v>197</v>
      </c>
      <c r="P534" s="49">
        <v>0.1</v>
      </c>
      <c r="Q534" s="66"/>
      <c r="R534" s="179" t="s">
        <v>1898</v>
      </c>
      <c r="S534" s="7" t="s">
        <v>199</v>
      </c>
      <c r="T534" s="7" t="s">
        <v>1899</v>
      </c>
      <c r="U534" s="7" t="s">
        <v>68</v>
      </c>
      <c r="V534" s="46" t="e">
        <f t="shared" ca="1" si="24"/>
        <v>#NAME?</v>
      </c>
      <c r="W534" s="7"/>
      <c r="X534" s="7"/>
      <c r="Y534" s="7" t="s">
        <v>201</v>
      </c>
      <c r="Z534" s="45"/>
      <c r="AA534" s="152">
        <v>45163</v>
      </c>
      <c r="AB534" s="153">
        <v>49075100011656</v>
      </c>
      <c r="AC534" s="45"/>
      <c r="AD534" s="45"/>
      <c r="AE534" s="45"/>
      <c r="AF534" s="45"/>
      <c r="AG534" s="45"/>
      <c r="AH534" s="45"/>
      <c r="AI534" s="45">
        <v>0</v>
      </c>
      <c r="AJ534" s="52">
        <v>0</v>
      </c>
      <c r="AK534" s="52">
        <v>0</v>
      </c>
      <c r="AL534" s="52">
        <v>0</v>
      </c>
      <c r="AM534" s="52">
        <v>0</v>
      </c>
      <c r="AN534" s="52">
        <v>0</v>
      </c>
      <c r="AO534" s="52">
        <v>0</v>
      </c>
      <c r="AP534" s="52">
        <v>0</v>
      </c>
      <c r="AQ534" s="52">
        <v>0</v>
      </c>
      <c r="AR534" s="52">
        <v>0</v>
      </c>
      <c r="AS534" s="52">
        <v>0</v>
      </c>
      <c r="AT534" s="52">
        <v>0</v>
      </c>
      <c r="AU534" s="52">
        <v>0</v>
      </c>
      <c r="AV534" s="52">
        <v>0</v>
      </c>
      <c r="AW534" s="52">
        <v>0</v>
      </c>
      <c r="AX534" s="52">
        <v>20122.259999999998</v>
      </c>
      <c r="AY534" s="52">
        <v>20269.39</v>
      </c>
      <c r="AZ534" s="52">
        <v>0</v>
      </c>
      <c r="BA534" s="52">
        <v>0</v>
      </c>
      <c r="BB534" s="52">
        <v>0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1901</v>
      </c>
      <c r="C535" s="4" t="s">
        <v>1902</v>
      </c>
      <c r="D535" s="7" t="s">
        <v>19</v>
      </c>
      <c r="E535" s="7" t="s">
        <v>68</v>
      </c>
      <c r="F535" s="7" t="s">
        <v>438</v>
      </c>
      <c r="G535" s="7" t="e">
        <f t="shared" ca="1" si="23"/>
        <v>#NAME?</v>
      </c>
      <c r="H535" s="46" t="s">
        <v>216</v>
      </c>
      <c r="I535" s="46" t="s">
        <v>266</v>
      </c>
      <c r="J535" s="7" t="str">
        <f t="shared" si="22"/>
        <v>Não</v>
      </c>
      <c r="K535" s="47">
        <v>44973</v>
      </c>
      <c r="L535" s="7"/>
      <c r="M535" s="7" t="s">
        <v>227</v>
      </c>
      <c r="N535" s="48">
        <v>0</v>
      </c>
      <c r="O535" s="7" t="s">
        <v>58</v>
      </c>
      <c r="P535" s="49">
        <v>0</v>
      </c>
      <c r="Q535" s="50"/>
      <c r="R535" s="50" t="s">
        <v>1903</v>
      </c>
      <c r="S535" s="7" t="s">
        <v>199</v>
      </c>
      <c r="T535" s="7" t="s">
        <v>1904</v>
      </c>
      <c r="U535" s="7" t="s">
        <v>68</v>
      </c>
      <c r="V535" s="46" t="e">
        <f t="shared" ca="1" si="24"/>
        <v>#NAME?</v>
      </c>
      <c r="W535" s="7"/>
      <c r="X535" s="7"/>
      <c r="Y535" s="51" t="s">
        <v>201</v>
      </c>
      <c r="Z535" s="52"/>
      <c r="AA535" s="53">
        <v>44973</v>
      </c>
      <c r="AB535" s="54">
        <v>49075100006091</v>
      </c>
      <c r="AC535" s="52"/>
      <c r="AD535" s="52"/>
      <c r="AE535" s="52"/>
      <c r="AF535" s="52"/>
      <c r="AG535" s="52">
        <v>5790.98</v>
      </c>
      <c r="AH535" s="52">
        <v>5852.75</v>
      </c>
      <c r="AI535" s="52">
        <v>5888.04</v>
      </c>
      <c r="AJ535" s="52">
        <v>6317.77</v>
      </c>
      <c r="AK535" s="52">
        <v>6868.15</v>
      </c>
      <c r="AL535" s="52">
        <v>6927.27</v>
      </c>
      <c r="AM535" s="52">
        <v>7834.09</v>
      </c>
      <c r="AN535" s="52">
        <v>8020.29</v>
      </c>
      <c r="AO535" s="52">
        <v>8086.59</v>
      </c>
      <c r="AP535" s="52">
        <v>8649.01</v>
      </c>
      <c r="AQ535" s="52">
        <v>9191</v>
      </c>
      <c r="AR535" s="52">
        <v>9279.92</v>
      </c>
      <c r="AS535" s="52">
        <v>10352.1</v>
      </c>
      <c r="AT535" s="52">
        <v>11431.85</v>
      </c>
      <c r="AU535" s="52">
        <v>11508.63</v>
      </c>
      <c r="AV535" s="52">
        <v>11520.95</v>
      </c>
      <c r="AW535" s="52">
        <v>11581.53</v>
      </c>
      <c r="AX535" s="52">
        <v>11689.72</v>
      </c>
      <c r="AY535" s="52">
        <v>11789.58</v>
      </c>
      <c r="AZ535" s="52">
        <v>11882.89</v>
      </c>
      <c r="BA535" s="52">
        <v>11996.98</v>
      </c>
      <c r="BB535" s="52">
        <v>0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1905</v>
      </c>
      <c r="C536" s="4" t="s">
        <v>1906</v>
      </c>
      <c r="D536" s="7" t="s">
        <v>109</v>
      </c>
      <c r="E536" s="7" t="s">
        <v>68</v>
      </c>
      <c r="F536" s="7" t="s">
        <v>565</v>
      </c>
      <c r="G536" s="7" t="e">
        <f t="shared" ca="1" si="23"/>
        <v>#NAME?</v>
      </c>
      <c r="H536" s="46" t="s">
        <v>216</v>
      </c>
      <c r="I536" s="46" t="s">
        <v>266</v>
      </c>
      <c r="J536" s="7" t="s">
        <v>234</v>
      </c>
      <c r="K536" s="47">
        <v>45348</v>
      </c>
      <c r="L536" s="7"/>
      <c r="M536" s="7" t="s">
        <v>140</v>
      </c>
      <c r="N536" s="48">
        <v>5.0000000000000001E-3</v>
      </c>
      <c r="O536" s="7" t="s">
        <v>58</v>
      </c>
      <c r="P536" s="49">
        <v>0</v>
      </c>
      <c r="Q536" s="45"/>
      <c r="R536" s="50" t="s">
        <v>780</v>
      </c>
      <c r="S536" s="7" t="s">
        <v>199</v>
      </c>
      <c r="T536" s="7" t="s">
        <v>1907</v>
      </c>
      <c r="U536" s="7"/>
      <c r="V536" s="46" t="e">
        <f t="shared" ca="1" si="24"/>
        <v>#NAME?</v>
      </c>
      <c r="W536" s="7"/>
      <c r="X536" s="7"/>
      <c r="Y536" s="51"/>
      <c r="Z536" s="52"/>
      <c r="AA536" s="53">
        <v>45348</v>
      </c>
      <c r="AB536" s="54">
        <v>49075100013594</v>
      </c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>
        <v>2561451.81</v>
      </c>
      <c r="AT536" s="52">
        <v>2584018.75</v>
      </c>
      <c r="AU536" s="52">
        <v>2602467.12</v>
      </c>
      <c r="AV536" s="52">
        <v>2623061</v>
      </c>
      <c r="AW536" s="52">
        <v>2635950</v>
      </c>
      <c r="AX536" s="52">
        <v>0</v>
      </c>
      <c r="AY536" s="52">
        <v>0</v>
      </c>
      <c r="AZ536" s="52">
        <v>0</v>
      </c>
      <c r="BA536" s="52">
        <v>0</v>
      </c>
      <c r="BB536" s="52">
        <v>0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1908</v>
      </c>
      <c r="C537" s="4" t="s">
        <v>1909</v>
      </c>
      <c r="D537" s="7" t="s">
        <v>19</v>
      </c>
      <c r="E537" s="7" t="s">
        <v>68</v>
      </c>
      <c r="F537" s="7" t="s">
        <v>438</v>
      </c>
      <c r="G537" s="7" t="e">
        <f t="shared" ca="1" si="23"/>
        <v>#NAME?</v>
      </c>
      <c r="H537" s="46" t="s">
        <v>195</v>
      </c>
      <c r="I537" s="46" t="s">
        <v>58</v>
      </c>
      <c r="J537" s="7" t="str">
        <f t="shared" ref="J537:J571" si="25">IF(Q537=0,"Não","Sim")</f>
        <v>Não</v>
      </c>
      <c r="K537" s="47">
        <v>44965</v>
      </c>
      <c r="L537" s="95">
        <v>45595</v>
      </c>
      <c r="M537" s="7" t="s">
        <v>256</v>
      </c>
      <c r="N537" s="48">
        <v>1.4999999999999999E-2</v>
      </c>
      <c r="O537" s="7" t="s">
        <v>197</v>
      </c>
      <c r="P537" s="49">
        <v>0.1</v>
      </c>
      <c r="Q537" s="50"/>
      <c r="R537" s="50"/>
      <c r="S537" s="7" t="s">
        <v>199</v>
      </c>
      <c r="T537" s="7" t="s">
        <v>1910</v>
      </c>
      <c r="U537" s="7" t="s">
        <v>68</v>
      </c>
      <c r="V537" s="46" t="e">
        <f t="shared" ca="1" si="24"/>
        <v>#NAME?</v>
      </c>
      <c r="W537" s="7"/>
      <c r="X537" s="7"/>
      <c r="Y537" s="51" t="s">
        <v>201</v>
      </c>
      <c r="Z537" s="52"/>
      <c r="AA537" s="53">
        <v>44965</v>
      </c>
      <c r="AB537" s="54">
        <v>49075100009716</v>
      </c>
      <c r="AC537" s="52"/>
      <c r="AD537" s="52"/>
      <c r="AE537" s="52"/>
      <c r="AF537" s="52">
        <v>0</v>
      </c>
      <c r="AG537" s="52">
        <v>71695.11</v>
      </c>
      <c r="AH537" s="52">
        <v>72215.39</v>
      </c>
      <c r="AI537" s="52">
        <v>72488.98</v>
      </c>
      <c r="AJ537" s="52">
        <v>73058.100000000006</v>
      </c>
      <c r="AK537" s="52">
        <v>44016.3</v>
      </c>
      <c r="AL537" s="52">
        <v>44694.58</v>
      </c>
      <c r="AM537" s="52">
        <v>44440.77</v>
      </c>
      <c r="AN537" s="52">
        <v>44594.44</v>
      </c>
      <c r="AO537" s="52">
        <v>44838.89</v>
      </c>
      <c r="AP537" s="52">
        <v>44457.26</v>
      </c>
      <c r="AQ537" s="52">
        <v>44766.9</v>
      </c>
      <c r="AR537" s="52">
        <v>59625.17</v>
      </c>
      <c r="AS537" s="52">
        <v>1052792.26</v>
      </c>
      <c r="AT537" s="52">
        <v>1064896.8899999999</v>
      </c>
      <c r="AU537" s="52">
        <v>1059869.3899999999</v>
      </c>
      <c r="AV537" s="52">
        <v>1054261</v>
      </c>
      <c r="AW537" s="52">
        <v>1060786</v>
      </c>
      <c r="AX537" s="52">
        <v>1075111</v>
      </c>
      <c r="AY537" s="52">
        <v>1088049.8799999999</v>
      </c>
      <c r="AZ537" s="52">
        <v>1087054.3899999999</v>
      </c>
      <c r="BA537" s="52">
        <v>1076873.68</v>
      </c>
      <c r="BB537" s="52">
        <v>0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1911</v>
      </c>
      <c r="C538" s="4" t="s">
        <v>1912</v>
      </c>
      <c r="D538" s="7" t="s">
        <v>19</v>
      </c>
      <c r="E538" s="7" t="s">
        <v>68</v>
      </c>
      <c r="F538" s="7" t="s">
        <v>265</v>
      </c>
      <c r="G538" s="7" t="e">
        <f t="shared" ca="1" si="23"/>
        <v>#NAME?</v>
      </c>
      <c r="H538" s="46" t="s">
        <v>205</v>
      </c>
      <c r="I538" s="46" t="s">
        <v>58</v>
      </c>
      <c r="J538" s="7" t="str">
        <f t="shared" si="25"/>
        <v>Não</v>
      </c>
      <c r="K538" s="47">
        <v>45041</v>
      </c>
      <c r="L538" s="7"/>
      <c r="M538" s="7" t="s">
        <v>256</v>
      </c>
      <c r="N538" s="48">
        <v>1.4999999999999999E-2</v>
      </c>
      <c r="O538" s="7" t="s">
        <v>197</v>
      </c>
      <c r="P538" s="49">
        <v>0.1</v>
      </c>
      <c r="Q538" s="50"/>
      <c r="R538" s="50"/>
      <c r="S538" s="7" t="s">
        <v>199</v>
      </c>
      <c r="T538" s="7" t="s">
        <v>1913</v>
      </c>
      <c r="U538" s="7" t="s">
        <v>68</v>
      </c>
      <c r="V538" s="46" t="e">
        <f t="shared" ca="1" si="24"/>
        <v>#NAME?</v>
      </c>
      <c r="W538" s="7"/>
      <c r="X538" s="7"/>
      <c r="Y538" s="51" t="s">
        <v>201</v>
      </c>
      <c r="Z538" s="52"/>
      <c r="AA538" s="53">
        <v>45041</v>
      </c>
      <c r="AB538" s="54">
        <v>49075100006806</v>
      </c>
      <c r="AC538" s="52"/>
      <c r="AD538" s="52"/>
      <c r="AE538" s="52"/>
      <c r="AF538" s="52"/>
      <c r="AG538" s="52"/>
      <c r="AH538" s="52"/>
      <c r="AI538" s="52">
        <v>20624.5</v>
      </c>
      <c r="AJ538" s="52">
        <v>13707.4</v>
      </c>
      <c r="AK538" s="52">
        <v>13791.31</v>
      </c>
      <c r="AL538" s="52">
        <v>13905.96</v>
      </c>
      <c r="AM538" s="52">
        <v>14043.02</v>
      </c>
      <c r="AN538" s="52">
        <v>14113.01</v>
      </c>
      <c r="AO538" s="52">
        <v>7111.33</v>
      </c>
      <c r="AP538" s="52">
        <v>6039.64</v>
      </c>
      <c r="AQ538" s="52">
        <v>0</v>
      </c>
      <c r="AR538" s="52">
        <v>0</v>
      </c>
      <c r="AS538" s="52">
        <v>15068.39</v>
      </c>
      <c r="AT538" s="52">
        <v>5612.56</v>
      </c>
      <c r="AU538" s="52">
        <v>3633.75</v>
      </c>
      <c r="AV538" s="52">
        <v>3641.35</v>
      </c>
      <c r="AW538" s="52">
        <v>3670.17</v>
      </c>
      <c r="AX538" s="52">
        <v>3702.47</v>
      </c>
      <c r="AY538" s="52">
        <v>3728.23</v>
      </c>
      <c r="AZ538" s="52">
        <v>3759.26</v>
      </c>
      <c r="BA538" s="52">
        <v>3794.19</v>
      </c>
      <c r="BB538" s="52">
        <v>3790.28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3" t="s">
        <v>1914</v>
      </c>
      <c r="C539" s="4" t="s">
        <v>1915</v>
      </c>
      <c r="D539" s="7" t="s">
        <v>19</v>
      </c>
      <c r="E539" s="7" t="s">
        <v>77</v>
      </c>
      <c r="F539" s="7" t="s">
        <v>215</v>
      </c>
      <c r="G539" s="7" t="e">
        <f t="shared" ca="1" si="23"/>
        <v>#NAME?</v>
      </c>
      <c r="H539" s="46" t="s">
        <v>205</v>
      </c>
      <c r="I539" s="46" t="s">
        <v>58</v>
      </c>
      <c r="J539" s="7" t="str">
        <f t="shared" si="25"/>
        <v>Sim</v>
      </c>
      <c r="K539" s="47">
        <v>45005</v>
      </c>
      <c r="L539" s="7"/>
      <c r="M539" s="7" t="s">
        <v>57</v>
      </c>
      <c r="N539" s="48">
        <v>1.2E-2</v>
      </c>
      <c r="O539" s="7" t="s">
        <v>58</v>
      </c>
      <c r="P539" s="49">
        <v>0</v>
      </c>
      <c r="Q539" s="50" t="s">
        <v>1916</v>
      </c>
      <c r="R539" s="50"/>
      <c r="S539" s="7" t="s">
        <v>199</v>
      </c>
      <c r="T539" s="7" t="s">
        <v>1917</v>
      </c>
      <c r="U539" s="7" t="s">
        <v>77</v>
      </c>
      <c r="V539" s="46" t="e">
        <f t="shared" ca="1" si="24"/>
        <v>#NAME?</v>
      </c>
      <c r="W539" s="7"/>
      <c r="X539" s="7"/>
      <c r="Y539" s="51" t="s">
        <v>201</v>
      </c>
      <c r="Z539" s="52"/>
      <c r="AA539" s="53">
        <v>45005</v>
      </c>
      <c r="AB539" s="54">
        <v>49075100007993</v>
      </c>
      <c r="AC539" s="52"/>
      <c r="AD539" s="52"/>
      <c r="AE539" s="52"/>
      <c r="AF539" s="52"/>
      <c r="AG539" s="52"/>
      <c r="AH539" s="52">
        <v>490650.14</v>
      </c>
      <c r="AI539" s="52">
        <v>494510.23</v>
      </c>
      <c r="AJ539" s="52">
        <v>499291.51</v>
      </c>
      <c r="AK539" s="52">
        <v>503579.04</v>
      </c>
      <c r="AL539" s="52">
        <v>507721.03</v>
      </c>
      <c r="AM539" s="52">
        <v>512302.95</v>
      </c>
      <c r="AN539" s="52">
        <v>516326.05</v>
      </c>
      <c r="AO539" s="52">
        <v>520849.72</v>
      </c>
      <c r="AP539" s="52">
        <v>524615.85</v>
      </c>
      <c r="AQ539" s="52">
        <v>528655.79</v>
      </c>
      <c r="AR539" s="52">
        <v>533438.11</v>
      </c>
      <c r="AS539" s="52">
        <v>537680.14</v>
      </c>
      <c r="AT539" s="52">
        <v>530776.49</v>
      </c>
      <c r="AU539" s="52">
        <v>533939.9</v>
      </c>
      <c r="AV539" s="52">
        <v>537799.6</v>
      </c>
      <c r="AW539" s="52">
        <v>541596.9</v>
      </c>
      <c r="AX539" s="52">
        <v>545758</v>
      </c>
      <c r="AY539" s="52">
        <v>850021.82</v>
      </c>
      <c r="AZ539" s="52">
        <v>855690.84</v>
      </c>
      <c r="BA539" s="52">
        <v>863436.22</v>
      </c>
      <c r="BB539" s="52">
        <v>778859.89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3" t="s">
        <v>1914</v>
      </c>
      <c r="C540" s="4" t="s">
        <v>1918</v>
      </c>
      <c r="D540" s="7" t="s">
        <v>19</v>
      </c>
      <c r="E540" s="7" t="s">
        <v>77</v>
      </c>
      <c r="F540" s="7" t="s">
        <v>215</v>
      </c>
      <c r="G540" s="7" t="e">
        <f t="shared" ca="1" si="23"/>
        <v>#NAME?</v>
      </c>
      <c r="H540" s="46" t="s">
        <v>221</v>
      </c>
      <c r="I540" s="46" t="s">
        <v>279</v>
      </c>
      <c r="J540" s="7" t="str">
        <f t="shared" si="25"/>
        <v>Sim</v>
      </c>
      <c r="K540" s="47">
        <v>45545</v>
      </c>
      <c r="L540" s="7"/>
      <c r="M540" s="7" t="s">
        <v>316</v>
      </c>
      <c r="N540" s="48">
        <v>8.0000000000000002E-3</v>
      </c>
      <c r="O540" s="7" t="s">
        <v>317</v>
      </c>
      <c r="P540" s="49">
        <v>0.1</v>
      </c>
      <c r="Q540" s="50" t="s">
        <v>1919</v>
      </c>
      <c r="R540" s="50"/>
      <c r="S540" s="7" t="s">
        <v>199</v>
      </c>
      <c r="T540" s="7" t="s">
        <v>1917</v>
      </c>
      <c r="U540" s="7" t="s">
        <v>1920</v>
      </c>
      <c r="V540" s="46" t="e">
        <f t="shared" ca="1" si="24"/>
        <v>#NAME?</v>
      </c>
      <c r="W540" s="7"/>
      <c r="X540" s="7" t="s">
        <v>27</v>
      </c>
      <c r="Y540" s="51"/>
      <c r="Z540" s="52"/>
      <c r="AA540" s="52"/>
      <c r="AB540" s="54">
        <v>49075100016161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>
        <v>0</v>
      </c>
      <c r="BA540" s="52">
        <v>0</v>
      </c>
      <c r="BB540" s="52">
        <v>0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1921</v>
      </c>
      <c r="C541" s="4" t="s">
        <v>1922</v>
      </c>
      <c r="D541" s="7" t="s">
        <v>19</v>
      </c>
      <c r="E541" s="7" t="s">
        <v>77</v>
      </c>
      <c r="F541" s="7" t="s">
        <v>215</v>
      </c>
      <c r="G541" s="7" t="e">
        <f t="shared" ca="1" si="23"/>
        <v>#NAME?</v>
      </c>
      <c r="H541" s="46" t="s">
        <v>205</v>
      </c>
      <c r="I541" s="46" t="s">
        <v>58</v>
      </c>
      <c r="J541" s="7" t="str">
        <f t="shared" si="25"/>
        <v>Sim</v>
      </c>
      <c r="K541" s="47">
        <v>45504</v>
      </c>
      <c r="L541" s="47"/>
      <c r="M541" s="7" t="s">
        <v>57</v>
      </c>
      <c r="N541" s="48">
        <v>1.2E-2</v>
      </c>
      <c r="O541" s="7" t="s">
        <v>58</v>
      </c>
      <c r="P541" s="49">
        <v>0</v>
      </c>
      <c r="Q541" s="66" t="s">
        <v>1923</v>
      </c>
      <c r="R541" s="50"/>
      <c r="S541" s="7" t="s">
        <v>199</v>
      </c>
      <c r="T541" s="7" t="s">
        <v>1924</v>
      </c>
      <c r="U541" s="7" t="s">
        <v>77</v>
      </c>
      <c r="V541" s="46" t="e">
        <f t="shared" ca="1" si="24"/>
        <v>#NAME?</v>
      </c>
      <c r="W541" s="7"/>
      <c r="X541" s="7" t="s">
        <v>106</v>
      </c>
      <c r="Y541" s="51" t="s">
        <v>201</v>
      </c>
      <c r="Z541" s="52"/>
      <c r="AA541" s="53">
        <v>45504</v>
      </c>
      <c r="AB541" s="54">
        <v>49075100015491</v>
      </c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>
        <v>30000</v>
      </c>
      <c r="AY541" s="52">
        <v>90688.86</v>
      </c>
      <c r="AZ541" s="52">
        <v>61134.64</v>
      </c>
      <c r="BA541" s="52">
        <v>20619.46</v>
      </c>
      <c r="BB541" s="52">
        <v>20690.599999999999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1925</v>
      </c>
      <c r="C542" s="4" t="s">
        <v>1926</v>
      </c>
      <c r="D542" s="7" t="s">
        <v>109</v>
      </c>
      <c r="E542" s="7" t="s">
        <v>68</v>
      </c>
      <c r="F542" s="7" t="s">
        <v>1004</v>
      </c>
      <c r="G542" s="7" t="e">
        <f t="shared" ca="1" si="23"/>
        <v>#NAME?</v>
      </c>
      <c r="H542" s="46" t="s">
        <v>195</v>
      </c>
      <c r="I542" s="46" t="s">
        <v>58</v>
      </c>
      <c r="J542" s="7" t="str">
        <f t="shared" si="25"/>
        <v>Não</v>
      </c>
      <c r="K542" s="47">
        <v>45070</v>
      </c>
      <c r="L542" s="47">
        <v>45126</v>
      </c>
      <c r="M542" s="7" t="s">
        <v>256</v>
      </c>
      <c r="N542" s="48">
        <v>1.6E-2</v>
      </c>
      <c r="O542" s="7" t="s">
        <v>197</v>
      </c>
      <c r="P542" s="49">
        <v>0.1</v>
      </c>
      <c r="Q542" s="66"/>
      <c r="R542" s="50"/>
      <c r="S542" s="7" t="s">
        <v>199</v>
      </c>
      <c r="T542" s="7" t="s">
        <v>1927</v>
      </c>
      <c r="U542" s="7" t="s">
        <v>68</v>
      </c>
      <c r="V542" s="46" t="e">
        <f t="shared" ca="1" si="24"/>
        <v>#NAME?</v>
      </c>
      <c r="W542" s="7"/>
      <c r="X542" s="7"/>
      <c r="Y542" s="51"/>
      <c r="Z542" s="52"/>
      <c r="AA542" s="53">
        <v>45070</v>
      </c>
      <c r="AB542" s="54"/>
      <c r="AC542" s="52"/>
      <c r="AD542" s="52"/>
      <c r="AE542" s="52"/>
      <c r="AF542" s="52"/>
      <c r="AG542" s="52"/>
      <c r="AH542" s="52"/>
      <c r="AI542" s="52">
        <v>0</v>
      </c>
      <c r="AJ542" s="52">
        <v>2497905.81</v>
      </c>
      <c r="AK542" s="52">
        <v>2498485.38</v>
      </c>
      <c r="AL542" s="52">
        <v>0</v>
      </c>
      <c r="AM542" s="52">
        <v>0</v>
      </c>
      <c r="AN542" s="52">
        <v>0</v>
      </c>
      <c r="AO542" s="52">
        <v>0</v>
      </c>
      <c r="AP542" s="52">
        <v>0</v>
      </c>
      <c r="AQ542" s="52">
        <v>0</v>
      </c>
      <c r="AR542" s="52">
        <v>0</v>
      </c>
      <c r="AS542" s="52">
        <v>0</v>
      </c>
      <c r="AT542" s="52">
        <v>0</v>
      </c>
      <c r="AU542" s="52">
        <v>0</v>
      </c>
      <c r="AV542" s="52">
        <v>0</v>
      </c>
      <c r="AW542" s="52">
        <v>0</v>
      </c>
      <c r="AX542" s="52">
        <v>0</v>
      </c>
      <c r="AY542" s="52">
        <v>0</v>
      </c>
      <c r="AZ542" s="52">
        <v>0</v>
      </c>
      <c r="BA542" s="52">
        <v>0</v>
      </c>
      <c r="BB542" s="52">
        <v>0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1928</v>
      </c>
      <c r="C543" s="4" t="s">
        <v>1929</v>
      </c>
      <c r="D543" s="7" t="s">
        <v>109</v>
      </c>
      <c r="E543" s="7" t="s">
        <v>68</v>
      </c>
      <c r="F543" s="7" t="s">
        <v>194</v>
      </c>
      <c r="G543" s="7" t="e">
        <f t="shared" ca="1" si="23"/>
        <v>#NAME?</v>
      </c>
      <c r="H543" s="46" t="s">
        <v>205</v>
      </c>
      <c r="I543" s="46" t="s">
        <v>58</v>
      </c>
      <c r="J543" s="7" t="str">
        <f t="shared" si="25"/>
        <v>Não</v>
      </c>
      <c r="K543" s="47">
        <v>45168</v>
      </c>
      <c r="L543" s="47"/>
      <c r="M543" s="7" t="s">
        <v>256</v>
      </c>
      <c r="N543" s="48">
        <v>1.6E-2</v>
      </c>
      <c r="O543" s="7" t="s">
        <v>197</v>
      </c>
      <c r="P543" s="49">
        <v>0.2</v>
      </c>
      <c r="Q543" s="66"/>
      <c r="R543" s="50"/>
      <c r="S543" s="7" t="s">
        <v>199</v>
      </c>
      <c r="T543" s="7" t="s">
        <v>1930</v>
      </c>
      <c r="U543" s="7" t="s">
        <v>68</v>
      </c>
      <c r="V543" s="46" t="e">
        <f t="shared" ca="1" si="24"/>
        <v>#NAME?</v>
      </c>
      <c r="W543" s="7"/>
      <c r="X543" s="7"/>
      <c r="Y543" s="51" t="s">
        <v>201</v>
      </c>
      <c r="Z543" s="52"/>
      <c r="AA543" s="53">
        <v>45168</v>
      </c>
      <c r="AB543" s="54">
        <v>49075100004366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>
        <v>86640.52</v>
      </c>
      <c r="AN543" s="52">
        <v>87103.29</v>
      </c>
      <c r="AO543" s="52">
        <v>87579.02</v>
      </c>
      <c r="AP543" s="52">
        <v>87910.080000000002</v>
      </c>
      <c r="AQ543" s="52">
        <v>81281.600000000006</v>
      </c>
      <c r="AR543" s="52">
        <v>58806.46</v>
      </c>
      <c r="AS543" s="52">
        <v>59229.760000000002</v>
      </c>
      <c r="AT543" s="52">
        <v>59694.45</v>
      </c>
      <c r="AU543" s="52">
        <v>59084.54</v>
      </c>
      <c r="AV543" s="52">
        <v>58900.06</v>
      </c>
      <c r="AW543" s="52">
        <v>10609.15</v>
      </c>
      <c r="AX543" s="52">
        <v>10564.75</v>
      </c>
      <c r="AY543" s="52">
        <v>10552.31</v>
      </c>
      <c r="AZ543" s="52">
        <v>10539.39</v>
      </c>
      <c r="BA543" s="52">
        <v>10527.73</v>
      </c>
      <c r="BB543" s="52">
        <v>10513.12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1931</v>
      </c>
      <c r="C544" s="4" t="s">
        <v>1932</v>
      </c>
      <c r="D544" s="7" t="s">
        <v>109</v>
      </c>
      <c r="E544" s="7" t="s">
        <v>68</v>
      </c>
      <c r="F544" s="7" t="s">
        <v>194</v>
      </c>
      <c r="G544" s="7" t="e">
        <f t="shared" ca="1" si="23"/>
        <v>#NAME?</v>
      </c>
      <c r="H544" s="46" t="s">
        <v>195</v>
      </c>
      <c r="I544" s="46" t="s">
        <v>58</v>
      </c>
      <c r="J544" s="7" t="str">
        <f t="shared" si="25"/>
        <v>Não</v>
      </c>
      <c r="K544" s="47">
        <v>45158</v>
      </c>
      <c r="L544" s="95">
        <v>45576</v>
      </c>
      <c r="M544" s="7" t="s">
        <v>256</v>
      </c>
      <c r="N544" s="48">
        <v>8.9999999999999993E-3</v>
      </c>
      <c r="O544" s="7" t="s">
        <v>197</v>
      </c>
      <c r="P544" s="49">
        <v>0.2</v>
      </c>
      <c r="Q544" s="50"/>
      <c r="R544" s="50" t="s">
        <v>780</v>
      </c>
      <c r="S544" s="7" t="s">
        <v>199</v>
      </c>
      <c r="T544" s="7" t="s">
        <v>1933</v>
      </c>
      <c r="U544" s="7" t="s">
        <v>68</v>
      </c>
      <c r="V544" s="46" t="e">
        <f t="shared" ca="1" si="24"/>
        <v>#NAME?</v>
      </c>
      <c r="W544" s="7"/>
      <c r="X544" s="7"/>
      <c r="Y544" s="51" t="s">
        <v>312</v>
      </c>
      <c r="Z544" s="52"/>
      <c r="AA544" s="53">
        <v>45158</v>
      </c>
      <c r="AB544" s="54">
        <v>49075100006008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0</v>
      </c>
      <c r="AM544" s="52">
        <v>598103.92000000004</v>
      </c>
      <c r="AN544" s="52">
        <v>594234.29</v>
      </c>
      <c r="AO544" s="52">
        <v>594911.39</v>
      </c>
      <c r="AP544" s="52">
        <v>615008.44999999995</v>
      </c>
      <c r="AQ544" s="52">
        <v>649546.84</v>
      </c>
      <c r="AR544" s="52">
        <v>648672.86</v>
      </c>
      <c r="AS544" s="52">
        <v>652869.66</v>
      </c>
      <c r="AT544" s="52">
        <v>655720.22</v>
      </c>
      <c r="AU544" s="52">
        <v>650035.26</v>
      </c>
      <c r="AV544" s="52">
        <v>651486.1</v>
      </c>
      <c r="AW544" s="52">
        <v>651018.6</v>
      </c>
      <c r="AX544" s="52">
        <v>0</v>
      </c>
      <c r="AY544" s="52">
        <v>0</v>
      </c>
      <c r="AZ544" s="52">
        <v>0</v>
      </c>
      <c r="BA544" s="52">
        <v>0</v>
      </c>
      <c r="BB544" s="52">
        <v>0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1934</v>
      </c>
      <c r="C545" s="14" t="s">
        <v>1935</v>
      </c>
      <c r="D545" s="7" t="s">
        <v>109</v>
      </c>
      <c r="E545" s="7" t="s">
        <v>68</v>
      </c>
      <c r="F545" s="7" t="s">
        <v>506</v>
      </c>
      <c r="G545" s="7" t="e">
        <f t="shared" ca="1" si="23"/>
        <v>#NAME?</v>
      </c>
      <c r="H545" s="46" t="s">
        <v>205</v>
      </c>
      <c r="I545" s="46" t="s">
        <v>58</v>
      </c>
      <c r="J545" s="7" t="str">
        <f t="shared" si="25"/>
        <v>Não</v>
      </c>
      <c r="K545" s="47">
        <v>45348</v>
      </c>
      <c r="L545" s="7"/>
      <c r="M545" s="7" t="s">
        <v>196</v>
      </c>
      <c r="N545" s="48">
        <v>1.4E-2</v>
      </c>
      <c r="O545" s="7" t="s">
        <v>197</v>
      </c>
      <c r="P545" s="49">
        <v>0.1</v>
      </c>
      <c r="Q545" s="50"/>
      <c r="R545" s="50"/>
      <c r="S545" s="7" t="s">
        <v>199</v>
      </c>
      <c r="T545" s="12" t="s">
        <v>1936</v>
      </c>
      <c r="U545" s="7" t="s">
        <v>68</v>
      </c>
      <c r="V545" s="46" t="e">
        <f t="shared" ca="1" si="24"/>
        <v>#NAME?</v>
      </c>
      <c r="W545" s="7"/>
      <c r="X545" s="7"/>
      <c r="Y545" s="51" t="s">
        <v>201</v>
      </c>
      <c r="Z545" s="52"/>
      <c r="AA545" s="53">
        <v>45348</v>
      </c>
      <c r="AB545" s="54">
        <v>49075100013381</v>
      </c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>
        <v>100044.69</v>
      </c>
      <c r="AT545" s="52">
        <v>101250.66</v>
      </c>
      <c r="AU545" s="52">
        <v>101304.98</v>
      </c>
      <c r="AV545" s="52">
        <v>101692.8</v>
      </c>
      <c r="AW545" s="52">
        <v>102424.3</v>
      </c>
      <c r="AX545" s="52">
        <v>103468.8</v>
      </c>
      <c r="AY545" s="52">
        <v>104408.47</v>
      </c>
      <c r="AZ545" s="52">
        <v>104732.92</v>
      </c>
      <c r="BA545" s="52">
        <v>105097.09</v>
      </c>
      <c r="BB545" s="52">
        <v>105466.56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1937</v>
      </c>
      <c r="C546" s="4" t="s">
        <v>1938</v>
      </c>
      <c r="D546" s="7" t="s">
        <v>19</v>
      </c>
      <c r="E546" s="7" t="s">
        <v>73</v>
      </c>
      <c r="F546" s="7" t="s">
        <v>741</v>
      </c>
      <c r="G546" s="7" t="e">
        <f t="shared" ca="1" si="23"/>
        <v>#NAME?</v>
      </c>
      <c r="H546" s="46" t="s">
        <v>195</v>
      </c>
      <c r="I546" s="46" t="s">
        <v>58</v>
      </c>
      <c r="J546" s="7" t="str">
        <f t="shared" si="25"/>
        <v>Não</v>
      </c>
      <c r="K546" s="47">
        <v>44973</v>
      </c>
      <c r="L546" s="47">
        <v>45539</v>
      </c>
      <c r="M546" s="7" t="s">
        <v>256</v>
      </c>
      <c r="N546" s="48">
        <v>1.4999999999999999E-2</v>
      </c>
      <c r="O546" s="7" t="s">
        <v>197</v>
      </c>
      <c r="P546" s="49">
        <v>0.1</v>
      </c>
      <c r="Q546" s="50"/>
      <c r="R546" s="50"/>
      <c r="S546" s="7" t="s">
        <v>199</v>
      </c>
      <c r="T546" s="7" t="s">
        <v>1939</v>
      </c>
      <c r="U546" s="7" t="s">
        <v>73</v>
      </c>
      <c r="V546" s="46" t="e">
        <f t="shared" ca="1" si="24"/>
        <v>#NAME?</v>
      </c>
      <c r="W546" s="7"/>
      <c r="X546" s="7"/>
      <c r="Y546" s="51" t="s">
        <v>201</v>
      </c>
      <c r="Z546" s="52"/>
      <c r="AA546" s="53">
        <v>44973</v>
      </c>
      <c r="AB546" s="54">
        <v>49075100010277</v>
      </c>
      <c r="AC546" s="52"/>
      <c r="AD546" s="52"/>
      <c r="AE546" s="52"/>
      <c r="AF546" s="52">
        <v>0</v>
      </c>
      <c r="AG546" s="52">
        <v>30166.52</v>
      </c>
      <c r="AH546" s="52">
        <v>32411.69</v>
      </c>
      <c r="AI546" s="52">
        <v>34582.67</v>
      </c>
      <c r="AJ546" s="52">
        <v>37421.919999999998</v>
      </c>
      <c r="AK546" s="52">
        <v>40114.94</v>
      </c>
      <c r="AL546" s="52">
        <v>40553.65</v>
      </c>
      <c r="AM546" s="52">
        <v>40571.919999999998</v>
      </c>
      <c r="AN546" s="52">
        <v>40649.300000000003</v>
      </c>
      <c r="AO546" s="52">
        <v>40627.370000000003</v>
      </c>
      <c r="AP546" s="52">
        <v>41061.599999999999</v>
      </c>
      <c r="AQ546" s="52">
        <v>41826.03</v>
      </c>
      <c r="AR546" s="52">
        <v>41287.199999999997</v>
      </c>
      <c r="AS546" s="52">
        <v>41549.160000000003</v>
      </c>
      <c r="AT546" s="52">
        <v>41967.58</v>
      </c>
      <c r="AU546" s="52">
        <v>41272.03</v>
      </c>
      <c r="AV546" s="52">
        <v>41221.46</v>
      </c>
      <c r="AW546" s="52">
        <v>41425.75</v>
      </c>
      <c r="AX546" s="52">
        <v>41953.47</v>
      </c>
      <c r="AY546" s="52">
        <v>42334.19</v>
      </c>
      <c r="AZ546" s="52">
        <v>0</v>
      </c>
      <c r="BA546" s="52">
        <v>0</v>
      </c>
      <c r="BB546" s="52">
        <v>0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15" t="s">
        <v>1940</v>
      </c>
      <c r="C547" s="4" t="s">
        <v>1941</v>
      </c>
      <c r="D547" s="7" t="s">
        <v>19</v>
      </c>
      <c r="E547" s="7" t="s">
        <v>68</v>
      </c>
      <c r="F547" s="7" t="s">
        <v>255</v>
      </c>
      <c r="G547" s="7" t="e">
        <f t="shared" ca="1" si="23"/>
        <v>#NAME?</v>
      </c>
      <c r="H547" s="46" t="s">
        <v>221</v>
      </c>
      <c r="I547" s="46" t="s">
        <v>279</v>
      </c>
      <c r="J547" s="7" t="str">
        <f t="shared" si="25"/>
        <v>Não</v>
      </c>
      <c r="K547" s="47">
        <v>45617</v>
      </c>
      <c r="L547" s="47"/>
      <c r="M547" s="7" t="s">
        <v>57</v>
      </c>
      <c r="N547" s="48">
        <v>0</v>
      </c>
      <c r="O547" s="7" t="s">
        <v>58</v>
      </c>
      <c r="P547" s="49">
        <v>0</v>
      </c>
      <c r="Q547" s="50"/>
      <c r="R547" s="50"/>
      <c r="S547" s="7" t="s">
        <v>199</v>
      </c>
      <c r="T547" s="7" t="s">
        <v>1942</v>
      </c>
      <c r="U547" s="7" t="s">
        <v>68</v>
      </c>
      <c r="V547" s="46" t="e">
        <f t="shared" ca="1" si="24"/>
        <v>#NAME?</v>
      </c>
      <c r="W547" s="7"/>
      <c r="X547" s="7" t="s">
        <v>106</v>
      </c>
      <c r="Y547" s="51"/>
      <c r="Z547" s="52"/>
      <c r="AA547" s="53"/>
      <c r="AB547" s="54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>
        <v>0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59" t="s">
        <v>1943</v>
      </c>
      <c r="C548" s="84" t="s">
        <v>1944</v>
      </c>
      <c r="D548" s="7" t="s">
        <v>19</v>
      </c>
      <c r="E548" s="7" t="s">
        <v>77</v>
      </c>
      <c r="F548" s="7" t="s">
        <v>215</v>
      </c>
      <c r="G548" s="7" t="e">
        <f t="shared" ca="1" si="23"/>
        <v>#NAME?</v>
      </c>
      <c r="H548" s="46" t="s">
        <v>205</v>
      </c>
      <c r="I548" s="46" t="s">
        <v>58</v>
      </c>
      <c r="J548" s="7" t="str">
        <f t="shared" si="25"/>
        <v>Não</v>
      </c>
      <c r="K548" s="47">
        <v>45253</v>
      </c>
      <c r="L548" s="7"/>
      <c r="M548" s="7" t="s">
        <v>57</v>
      </c>
      <c r="N548" s="10">
        <v>1.2E-2</v>
      </c>
      <c r="O548" s="6" t="s">
        <v>58</v>
      </c>
      <c r="P548" s="11">
        <v>0</v>
      </c>
      <c r="Q548" s="50"/>
      <c r="R548" s="50"/>
      <c r="S548" s="7" t="s">
        <v>199</v>
      </c>
      <c r="T548" s="7" t="s">
        <v>1945</v>
      </c>
      <c r="U548" s="7" t="s">
        <v>77</v>
      </c>
      <c r="V548" s="46" t="e">
        <f t="shared" ca="1" si="24"/>
        <v>#NAME?</v>
      </c>
      <c r="W548" s="7"/>
      <c r="X548" s="7"/>
      <c r="Y548" s="51" t="s">
        <v>201</v>
      </c>
      <c r="Z548" s="52"/>
      <c r="AA548" s="53">
        <v>45253</v>
      </c>
      <c r="AB548" s="54">
        <v>49075100013012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>
        <v>0</v>
      </c>
      <c r="AQ548" s="52">
        <v>2300</v>
      </c>
      <c r="AR548" s="52">
        <v>2300</v>
      </c>
      <c r="AS548" s="52">
        <v>2311.38</v>
      </c>
      <c r="AT548" s="52">
        <v>2325.06</v>
      </c>
      <c r="AU548" s="52">
        <v>2335.63</v>
      </c>
      <c r="AV548" s="52">
        <v>2354.04</v>
      </c>
      <c r="AW548" s="52">
        <v>2364.7199999999998</v>
      </c>
      <c r="AX548" s="52">
        <v>2386.84</v>
      </c>
      <c r="AY548" s="52">
        <v>2407.2199999999998</v>
      </c>
      <c r="AZ548" s="52">
        <v>2426.23</v>
      </c>
      <c r="BA548" s="52">
        <v>2449.56</v>
      </c>
      <c r="BB548" s="52">
        <v>2461.3000000000002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3" t="s">
        <v>1946</v>
      </c>
      <c r="C549" s="4" t="s">
        <v>1947</v>
      </c>
      <c r="D549" s="7" t="s">
        <v>19</v>
      </c>
      <c r="E549" s="7" t="s">
        <v>77</v>
      </c>
      <c r="F549" s="7" t="s">
        <v>215</v>
      </c>
      <c r="G549" s="7" t="e">
        <f t="shared" ca="1" si="23"/>
        <v>#NAME?</v>
      </c>
      <c r="H549" s="46" t="s">
        <v>205</v>
      </c>
      <c r="I549" s="46" t="s">
        <v>58</v>
      </c>
      <c r="J549" s="7" t="str">
        <f t="shared" si="25"/>
        <v>Não</v>
      </c>
      <c r="K549" s="47">
        <v>45149</v>
      </c>
      <c r="L549" s="47"/>
      <c r="M549" s="7" t="s">
        <v>57</v>
      </c>
      <c r="N549" s="48">
        <v>1.2E-2</v>
      </c>
      <c r="O549" s="7" t="s">
        <v>58</v>
      </c>
      <c r="P549" s="49">
        <v>0</v>
      </c>
      <c r="Q549" s="50"/>
      <c r="R549" s="50"/>
      <c r="S549" s="7" t="s">
        <v>199</v>
      </c>
      <c r="T549" s="7" t="s">
        <v>1948</v>
      </c>
      <c r="U549" s="7" t="s">
        <v>77</v>
      </c>
      <c r="V549" s="46" t="e">
        <f t="shared" ca="1" si="24"/>
        <v>#NAME?</v>
      </c>
      <c r="W549" s="7"/>
      <c r="X549" s="7"/>
      <c r="Y549" s="51" t="s">
        <v>201</v>
      </c>
      <c r="Z549" s="52"/>
      <c r="AA549" s="53">
        <v>45149</v>
      </c>
      <c r="AB549" s="54">
        <v>49075100012611</v>
      </c>
      <c r="AC549" s="52"/>
      <c r="AD549" s="52"/>
      <c r="AE549" s="52"/>
      <c r="AF549" s="52"/>
      <c r="AG549" s="52"/>
      <c r="AH549" s="52"/>
      <c r="AI549" s="52"/>
      <c r="AJ549" s="52"/>
      <c r="AK549" s="52">
        <v>0</v>
      </c>
      <c r="AL549" s="52">
        <v>0</v>
      </c>
      <c r="AM549" s="52">
        <v>12077.1</v>
      </c>
      <c r="AN549" s="52">
        <v>12189.66</v>
      </c>
      <c r="AO549" s="52">
        <v>13818.94</v>
      </c>
      <c r="AP549" s="52">
        <v>13925.05</v>
      </c>
      <c r="AQ549" s="52">
        <v>14038.81</v>
      </c>
      <c r="AR549" s="52">
        <v>14162.82</v>
      </c>
      <c r="AS549" s="52">
        <v>14265.7</v>
      </c>
      <c r="AT549" s="52">
        <v>15351.73</v>
      </c>
      <c r="AU549" s="52">
        <v>34293.199999999997</v>
      </c>
      <c r="AV549" s="52">
        <v>34878.199999999997</v>
      </c>
      <c r="AW549" s="52">
        <v>50468.13</v>
      </c>
      <c r="AX549" s="52">
        <v>51320.23</v>
      </c>
      <c r="AY549" s="52">
        <v>51844.49</v>
      </c>
      <c r="AZ549" s="52">
        <v>57082.91</v>
      </c>
      <c r="BA549" s="52">
        <v>57956.94</v>
      </c>
      <c r="BB549" s="52">
        <v>58858.32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1949</v>
      </c>
      <c r="C550" s="4" t="s">
        <v>1950</v>
      </c>
      <c r="D550" s="7" t="s">
        <v>109</v>
      </c>
      <c r="E550" s="7" t="s">
        <v>68</v>
      </c>
      <c r="F550" s="7" t="s">
        <v>1951</v>
      </c>
      <c r="G550" s="7" t="e">
        <f t="shared" ca="1" si="23"/>
        <v>#NAME?</v>
      </c>
      <c r="H550" s="46" t="s">
        <v>195</v>
      </c>
      <c r="I550" s="46" t="s">
        <v>58</v>
      </c>
      <c r="J550" s="7" t="str">
        <f t="shared" si="25"/>
        <v>Não</v>
      </c>
      <c r="K550" s="47">
        <v>44973</v>
      </c>
      <c r="L550" s="47">
        <v>45572</v>
      </c>
      <c r="M550" s="7" t="s">
        <v>898</v>
      </c>
      <c r="N550" s="48">
        <v>1.2E-2</v>
      </c>
      <c r="O550" s="7" t="s">
        <v>58</v>
      </c>
      <c r="P550" s="49">
        <v>0</v>
      </c>
      <c r="Q550" s="50"/>
      <c r="R550" s="50"/>
      <c r="S550" s="7" t="s">
        <v>199</v>
      </c>
      <c r="T550" s="7" t="s">
        <v>1952</v>
      </c>
      <c r="U550" s="7" t="s">
        <v>68</v>
      </c>
      <c r="V550" s="46" t="e">
        <f t="shared" ca="1" si="24"/>
        <v>#NAME?</v>
      </c>
      <c r="W550" s="7"/>
      <c r="X550" s="7"/>
      <c r="Y550" s="51" t="s">
        <v>509</v>
      </c>
      <c r="Z550" s="52"/>
      <c r="AA550" s="53">
        <v>44973</v>
      </c>
      <c r="AB550" s="54">
        <v>49075100006652</v>
      </c>
      <c r="AC550" s="52"/>
      <c r="AD550" s="52"/>
      <c r="AE550" s="52"/>
      <c r="AF550" s="52">
        <v>0</v>
      </c>
      <c r="AG550" s="52">
        <v>0</v>
      </c>
      <c r="AH550" s="52">
        <v>0</v>
      </c>
      <c r="AI550" s="52">
        <v>347988.69</v>
      </c>
      <c r="AJ550" s="52">
        <v>357710.52</v>
      </c>
      <c r="AK550" s="52">
        <v>364672.27</v>
      </c>
      <c r="AL550" s="52">
        <v>370568.08</v>
      </c>
      <c r="AM550" s="52">
        <v>374390.39</v>
      </c>
      <c r="AN550" s="52">
        <v>376886.21</v>
      </c>
      <c r="AO550" s="52">
        <v>376422.29</v>
      </c>
      <c r="AP550" s="52">
        <v>380757.32</v>
      </c>
      <c r="AQ550" s="52">
        <v>386224.65</v>
      </c>
      <c r="AR550" s="52">
        <v>388515.52</v>
      </c>
      <c r="AS550" s="52">
        <v>393413.58</v>
      </c>
      <c r="AT550" s="52">
        <v>396652.54</v>
      </c>
      <c r="AU550" s="52">
        <v>396242.02</v>
      </c>
      <c r="AV550" s="52">
        <v>397246.1</v>
      </c>
      <c r="AW550" s="52">
        <v>397970.7</v>
      </c>
      <c r="AX550" s="52">
        <v>402117.5</v>
      </c>
      <c r="AY550" s="52">
        <v>404374.9</v>
      </c>
      <c r="AZ550" s="52">
        <v>0</v>
      </c>
      <c r="BA550" s="52">
        <v>0</v>
      </c>
      <c r="BB550" s="52">
        <v>0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15" t="s">
        <v>1953</v>
      </c>
      <c r="C551" s="4" t="s">
        <v>1954</v>
      </c>
      <c r="D551" s="7" t="s">
        <v>210</v>
      </c>
      <c r="E551" s="7" t="s">
        <v>68</v>
      </c>
      <c r="F551" s="7" t="s">
        <v>403</v>
      </c>
      <c r="G551" s="7" t="e">
        <f t="shared" ca="1" si="23"/>
        <v>#NAME?</v>
      </c>
      <c r="H551" s="46" t="s">
        <v>205</v>
      </c>
      <c r="I551" s="46" t="s">
        <v>58</v>
      </c>
      <c r="J551" s="7" t="str">
        <f t="shared" si="25"/>
        <v>Não</v>
      </c>
      <c r="K551" s="47">
        <v>45449</v>
      </c>
      <c r="L551" s="7"/>
      <c r="M551" s="7" t="s">
        <v>196</v>
      </c>
      <c r="N551" s="48">
        <v>1.2E-2</v>
      </c>
      <c r="O551" s="7" t="s">
        <v>197</v>
      </c>
      <c r="P551" s="49">
        <v>0.1</v>
      </c>
      <c r="Q551" s="50"/>
      <c r="R551" s="50"/>
      <c r="S551" s="7" t="s">
        <v>199</v>
      </c>
      <c r="T551" s="7" t="s">
        <v>1955</v>
      </c>
      <c r="U551" s="7" t="s">
        <v>68</v>
      </c>
      <c r="V551" s="46" t="e">
        <f t="shared" ca="1" si="24"/>
        <v>#NAME?</v>
      </c>
      <c r="W551" s="7"/>
      <c r="X551" s="7" t="s">
        <v>27</v>
      </c>
      <c r="Y551" s="51" t="s">
        <v>201</v>
      </c>
      <c r="Z551" s="52"/>
      <c r="AA551" s="53">
        <v>45449</v>
      </c>
      <c r="AB551" s="54">
        <v>49075100015066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>
        <v>389887.7</v>
      </c>
      <c r="AX551" s="52">
        <v>393810</v>
      </c>
      <c r="AY551" s="52">
        <v>391529.98</v>
      </c>
      <c r="AZ551" s="52">
        <v>388360.53</v>
      </c>
      <c r="BA551" s="52">
        <v>388584.62</v>
      </c>
      <c r="BB551" s="52">
        <v>391881.99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15" t="s">
        <v>1956</v>
      </c>
      <c r="C552" s="58" t="s">
        <v>1957</v>
      </c>
      <c r="D552" s="7" t="s">
        <v>19</v>
      </c>
      <c r="E552" s="7" t="s">
        <v>68</v>
      </c>
      <c r="F552" s="7" t="s">
        <v>289</v>
      </c>
      <c r="G552" s="7" t="e">
        <f t="shared" ca="1" si="23"/>
        <v>#NAME?</v>
      </c>
      <c r="H552" s="46" t="s">
        <v>205</v>
      </c>
      <c r="I552" s="46" t="s">
        <v>58</v>
      </c>
      <c r="J552" s="7" t="str">
        <f t="shared" si="25"/>
        <v>Não</v>
      </c>
      <c r="K552" s="47">
        <v>45359</v>
      </c>
      <c r="L552" s="47"/>
      <c r="M552" s="7" t="s">
        <v>57</v>
      </c>
      <c r="N552" s="48">
        <v>1.2E-2</v>
      </c>
      <c r="O552" s="7" t="s">
        <v>58</v>
      </c>
      <c r="P552" s="49">
        <v>0</v>
      </c>
      <c r="Q552" s="50"/>
      <c r="R552" s="50" t="s">
        <v>1958</v>
      </c>
      <c r="S552" s="7" t="s">
        <v>199</v>
      </c>
      <c r="T552" s="6" t="s">
        <v>1959</v>
      </c>
      <c r="U552" s="7" t="s">
        <v>68</v>
      </c>
      <c r="V552" s="46" t="e">
        <f t="shared" ca="1" si="24"/>
        <v>#NAME?</v>
      </c>
      <c r="W552" s="7"/>
      <c r="X552" s="7"/>
      <c r="Y552" s="51" t="s">
        <v>201</v>
      </c>
      <c r="Z552" s="52"/>
      <c r="AA552" s="53">
        <v>45359</v>
      </c>
      <c r="AB552" s="54">
        <v>49075100013861</v>
      </c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>
        <v>350725.59</v>
      </c>
      <c r="AU552" s="52">
        <v>351793.23</v>
      </c>
      <c r="AV552" s="52">
        <v>354369.2</v>
      </c>
      <c r="AW552" s="52">
        <v>424859.3</v>
      </c>
      <c r="AX552" s="52">
        <v>428565</v>
      </c>
      <c r="AY552" s="52">
        <v>432083.45</v>
      </c>
      <c r="AZ552" s="52">
        <v>434756.91</v>
      </c>
      <c r="BA552" s="52">
        <v>438751.02</v>
      </c>
      <c r="BB552" s="52">
        <v>442186.11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1960</v>
      </c>
      <c r="C553" s="4" t="s">
        <v>1961</v>
      </c>
      <c r="D553" s="7" t="s">
        <v>19</v>
      </c>
      <c r="E553" s="7" t="s">
        <v>77</v>
      </c>
      <c r="F553" s="7" t="s">
        <v>215</v>
      </c>
      <c r="G553" s="7" t="e">
        <f t="shared" ca="1" si="23"/>
        <v>#NAME?</v>
      </c>
      <c r="H553" s="46" t="s">
        <v>205</v>
      </c>
      <c r="I553" s="46" t="s">
        <v>58</v>
      </c>
      <c r="J553" s="7" t="str">
        <f t="shared" si="25"/>
        <v>Não</v>
      </c>
      <c r="K553" s="47">
        <v>45034</v>
      </c>
      <c r="L553" s="7"/>
      <c r="M553" s="7" t="s">
        <v>57</v>
      </c>
      <c r="N553" s="48">
        <v>1.2E-2</v>
      </c>
      <c r="O553" s="7" t="s">
        <v>58</v>
      </c>
      <c r="P553" s="49">
        <v>0</v>
      </c>
      <c r="Q553" s="50"/>
      <c r="R553" s="50"/>
      <c r="S553" s="7" t="s">
        <v>199</v>
      </c>
      <c r="T553" s="7" t="s">
        <v>1962</v>
      </c>
      <c r="U553" s="7" t="s">
        <v>68</v>
      </c>
      <c r="V553" s="46" t="e">
        <f t="shared" ca="1" si="24"/>
        <v>#NAME?</v>
      </c>
      <c r="W553" s="7"/>
      <c r="X553" s="7"/>
      <c r="Y553" s="51" t="s">
        <v>201</v>
      </c>
      <c r="Z553" s="52"/>
      <c r="AA553" s="53">
        <v>45034</v>
      </c>
      <c r="AB553" s="54">
        <v>49075100008388</v>
      </c>
      <c r="AC553" s="52"/>
      <c r="AD553" s="52"/>
      <c r="AE553" s="52"/>
      <c r="AF553" s="52"/>
      <c r="AG553" s="52"/>
      <c r="AH553" s="52">
        <v>0</v>
      </c>
      <c r="AI553" s="52">
        <v>114482.14</v>
      </c>
      <c r="AJ553" s="52">
        <v>116324.12</v>
      </c>
      <c r="AK553" s="52">
        <v>117665.37</v>
      </c>
      <c r="AL553" s="52">
        <v>158063.24</v>
      </c>
      <c r="AM553" s="52">
        <v>158805.14000000001</v>
      </c>
      <c r="AN553" s="52">
        <v>159033.28</v>
      </c>
      <c r="AO553" s="52">
        <v>160346.51</v>
      </c>
      <c r="AP553" s="52">
        <v>162382.9</v>
      </c>
      <c r="AQ553" s="52">
        <v>163655.53</v>
      </c>
      <c r="AR553" s="52">
        <v>164859.70000000001</v>
      </c>
      <c r="AS553" s="52">
        <v>166549.19</v>
      </c>
      <c r="AT553" s="52">
        <v>167903.82</v>
      </c>
      <c r="AU553" s="52">
        <v>167832.6</v>
      </c>
      <c r="AV553" s="52">
        <v>170532.3</v>
      </c>
      <c r="AW553" s="52">
        <v>120218.6</v>
      </c>
      <c r="AX553" s="52">
        <v>121668.6</v>
      </c>
      <c r="AY553" s="52">
        <v>69647.759999999995</v>
      </c>
      <c r="AZ553" s="52">
        <v>68843.350000000006</v>
      </c>
      <c r="BA553" s="52">
        <v>69436.929999999993</v>
      </c>
      <c r="BB553" s="52">
        <v>69945.509999999995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15" t="s">
        <v>1963</v>
      </c>
      <c r="C554" s="4" t="s">
        <v>1964</v>
      </c>
      <c r="D554" s="7" t="s">
        <v>19</v>
      </c>
      <c r="E554" s="7" t="s">
        <v>20</v>
      </c>
      <c r="F554" s="7" t="s">
        <v>321</v>
      </c>
      <c r="G554" s="7" t="e">
        <f t="shared" ca="1" si="23"/>
        <v>#NAME?</v>
      </c>
      <c r="H554" s="46" t="s">
        <v>205</v>
      </c>
      <c r="I554" s="46" t="s">
        <v>58</v>
      </c>
      <c r="J554" s="7" t="str">
        <f t="shared" si="25"/>
        <v>Sim</v>
      </c>
      <c r="K554" s="47">
        <v>45070</v>
      </c>
      <c r="L554" s="47"/>
      <c r="M554" s="7" t="s">
        <v>62</v>
      </c>
      <c r="N554" s="48">
        <v>0.02</v>
      </c>
      <c r="O554" s="7" t="s">
        <v>236</v>
      </c>
      <c r="P554" s="49">
        <v>0.2</v>
      </c>
      <c r="Q554" s="50" t="s">
        <v>1965</v>
      </c>
      <c r="R554" s="50"/>
      <c r="S554" s="7" t="s">
        <v>199</v>
      </c>
      <c r="T554" s="7" t="s">
        <v>1966</v>
      </c>
      <c r="U554" s="7" t="s">
        <v>273</v>
      </c>
      <c r="V554" s="46" t="e">
        <f t="shared" ca="1" si="24"/>
        <v>#NAME?</v>
      </c>
      <c r="W554" s="7"/>
      <c r="X554" s="7"/>
      <c r="Y554" s="51" t="s">
        <v>201</v>
      </c>
      <c r="Z554" s="52"/>
      <c r="AA554" s="53">
        <v>45070</v>
      </c>
      <c r="AB554" s="54">
        <v>49075100009260</v>
      </c>
      <c r="AC554" s="52"/>
      <c r="AD554" s="52"/>
      <c r="AE554" s="52"/>
      <c r="AF554" s="52"/>
      <c r="AG554" s="52"/>
      <c r="AH554" s="52"/>
      <c r="AI554" s="52">
        <v>0</v>
      </c>
      <c r="AJ554" s="52">
        <v>0</v>
      </c>
      <c r="AK554" s="52">
        <v>481579.68</v>
      </c>
      <c r="AL554" s="52">
        <v>479112.38</v>
      </c>
      <c r="AM554" s="52">
        <v>482826.85</v>
      </c>
      <c r="AN554" s="52">
        <v>494486.85</v>
      </c>
      <c r="AO554" s="52">
        <v>491878.69</v>
      </c>
      <c r="AP554" s="52">
        <v>533565.37</v>
      </c>
      <c r="AQ554" s="52">
        <v>585023.88</v>
      </c>
      <c r="AR554" s="52">
        <v>573373.79</v>
      </c>
      <c r="AS554" s="52">
        <v>575238.78</v>
      </c>
      <c r="AT554" s="52">
        <v>574607.37</v>
      </c>
      <c r="AU554" s="52">
        <v>559333.6</v>
      </c>
      <c r="AV554" s="52">
        <v>560456.69999999995</v>
      </c>
      <c r="AW554" s="52">
        <v>566993.1</v>
      </c>
      <c r="AX554" s="52">
        <v>589389.30000000005</v>
      </c>
      <c r="AY554" s="52">
        <v>623454.29</v>
      </c>
      <c r="AZ554" s="52">
        <v>617643.89</v>
      </c>
      <c r="BA554" s="52">
        <v>599490.24</v>
      </c>
      <c r="BB554" s="52">
        <v>686950.67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62" t="s">
        <v>1967</v>
      </c>
      <c r="C555" s="161" t="s">
        <v>1968</v>
      </c>
      <c r="D555" s="7" t="s">
        <v>19</v>
      </c>
      <c r="E555" s="7" t="s">
        <v>20</v>
      </c>
      <c r="F555" s="7" t="s">
        <v>321</v>
      </c>
      <c r="G555" s="7" t="e">
        <f t="shared" ca="1" si="23"/>
        <v>#NAME?</v>
      </c>
      <c r="H555" s="46" t="s">
        <v>216</v>
      </c>
      <c r="I555" s="46" t="s">
        <v>217</v>
      </c>
      <c r="J555" s="7" t="str">
        <f t="shared" si="25"/>
        <v>Não</v>
      </c>
      <c r="K555" s="47">
        <v>45209</v>
      </c>
      <c r="L555" s="7"/>
      <c r="M555" s="7" t="s">
        <v>57</v>
      </c>
      <c r="N555" s="48">
        <v>1.2E-2</v>
      </c>
      <c r="O555" s="7" t="s">
        <v>58</v>
      </c>
      <c r="P555" s="49">
        <v>0</v>
      </c>
      <c r="Q555" s="50"/>
      <c r="R555" s="109"/>
      <c r="S555" s="7" t="s">
        <v>199</v>
      </c>
      <c r="T555" s="7" t="s">
        <v>1969</v>
      </c>
      <c r="U555" s="7" t="s">
        <v>273</v>
      </c>
      <c r="V555" s="46" t="e">
        <f t="shared" ca="1" si="24"/>
        <v>#NAME?</v>
      </c>
      <c r="W555" s="7"/>
      <c r="X555" s="7"/>
      <c r="Y555" s="51" t="s">
        <v>201</v>
      </c>
      <c r="Z555" s="52"/>
      <c r="AA555" s="53">
        <v>45209</v>
      </c>
      <c r="AB555" s="54">
        <v>49075100012636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>
        <v>0</v>
      </c>
      <c r="AO555" s="52">
        <v>0</v>
      </c>
      <c r="AP555" s="52">
        <v>0</v>
      </c>
      <c r="AQ555" s="52">
        <v>0</v>
      </c>
      <c r="AR555" s="52">
        <v>0</v>
      </c>
      <c r="AS555" s="52">
        <v>0</v>
      </c>
      <c r="AT555" s="52">
        <v>0</v>
      </c>
      <c r="AU555" s="52">
        <v>0</v>
      </c>
      <c r="AV555" s="52">
        <v>0</v>
      </c>
      <c r="AW555" s="52">
        <v>0</v>
      </c>
      <c r="AX555" s="52">
        <v>0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15" t="s">
        <v>1970</v>
      </c>
      <c r="C556" s="4" t="s">
        <v>1971</v>
      </c>
      <c r="D556" s="7" t="s">
        <v>19</v>
      </c>
      <c r="E556" s="7" t="s">
        <v>68</v>
      </c>
      <c r="F556" s="7" t="s">
        <v>438</v>
      </c>
      <c r="G556" s="7" t="e">
        <f t="shared" ca="1" si="23"/>
        <v>#NAME?</v>
      </c>
      <c r="H556" s="46" t="s">
        <v>216</v>
      </c>
      <c r="I556" s="46" t="s">
        <v>217</v>
      </c>
      <c r="J556" s="7" t="str">
        <f t="shared" si="25"/>
        <v>Não</v>
      </c>
      <c r="K556" s="47">
        <v>44911</v>
      </c>
      <c r="L556" s="7"/>
      <c r="M556" s="7" t="s">
        <v>71</v>
      </c>
      <c r="N556" s="48">
        <v>2.5000000000000001E-2</v>
      </c>
      <c r="O556" s="7" t="s">
        <v>236</v>
      </c>
      <c r="P556" s="49">
        <v>0.2</v>
      </c>
      <c r="Q556" s="45"/>
      <c r="R556" s="50" t="s">
        <v>1972</v>
      </c>
      <c r="S556" s="7" t="s">
        <v>199</v>
      </c>
      <c r="T556" s="7" t="s">
        <v>1973</v>
      </c>
      <c r="U556" s="7" t="s">
        <v>68</v>
      </c>
      <c r="V556" s="46" t="e">
        <f t="shared" ca="1" si="24"/>
        <v>#NAME?</v>
      </c>
      <c r="W556" s="7"/>
      <c r="X556" s="7"/>
      <c r="Y556" s="51" t="s">
        <v>312</v>
      </c>
      <c r="Z556" s="52"/>
      <c r="AA556" s="53">
        <v>44911</v>
      </c>
      <c r="AB556" s="54">
        <v>49075100006131</v>
      </c>
      <c r="AC556" s="52"/>
      <c r="AD556" s="52"/>
      <c r="AE556" s="52">
        <v>14721.08</v>
      </c>
      <c r="AF556" s="52">
        <v>14932.95</v>
      </c>
      <c r="AG556" s="52">
        <v>15016.78</v>
      </c>
      <c r="AH556" s="52">
        <v>15092.34</v>
      </c>
      <c r="AI556" s="52">
        <v>15185.7</v>
      </c>
      <c r="AJ556" s="52">
        <v>5316.89</v>
      </c>
      <c r="AK556" s="52">
        <v>5698.8</v>
      </c>
      <c r="AL556" s="52">
        <v>5852.36</v>
      </c>
      <c r="AM556" s="52">
        <v>5390.36</v>
      </c>
      <c r="AN556" s="52">
        <v>5272.2</v>
      </c>
      <c r="AO556" s="52">
        <v>5006.41</v>
      </c>
      <c r="AP556" s="52">
        <v>5366.84</v>
      </c>
      <c r="AQ556" s="52">
        <v>5643.12</v>
      </c>
      <c r="AR556" s="52">
        <v>35.340000000000003</v>
      </c>
      <c r="AS556" s="52">
        <v>35.29</v>
      </c>
      <c r="AT556" s="52">
        <v>35.29</v>
      </c>
      <c r="AU556" s="52">
        <v>35.29</v>
      </c>
      <c r="AV556" s="52">
        <v>35.29</v>
      </c>
      <c r="AW556" s="52">
        <v>35.29</v>
      </c>
      <c r="AX556" s="52">
        <v>35.29</v>
      </c>
      <c r="AY556" s="52">
        <v>35.29</v>
      </c>
      <c r="AZ556" s="52">
        <v>35.29</v>
      </c>
      <c r="BA556" s="52">
        <v>35.29</v>
      </c>
      <c r="BB556" s="52">
        <v>35.29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1970</v>
      </c>
      <c r="C557" s="4" t="s">
        <v>1974</v>
      </c>
      <c r="D557" s="7" t="s">
        <v>19</v>
      </c>
      <c r="E557" s="7" t="s">
        <v>68</v>
      </c>
      <c r="F557" s="7" t="s">
        <v>438</v>
      </c>
      <c r="G557" s="7" t="e">
        <f t="shared" ca="1" si="23"/>
        <v>#NAME?</v>
      </c>
      <c r="H557" s="46" t="s">
        <v>216</v>
      </c>
      <c r="I557" s="46" t="s">
        <v>266</v>
      </c>
      <c r="J557" s="7" t="str">
        <f t="shared" si="25"/>
        <v>Não</v>
      </c>
      <c r="K557" s="47">
        <v>44893</v>
      </c>
      <c r="L557" s="7"/>
      <c r="M557" s="7" t="s">
        <v>256</v>
      </c>
      <c r="N557" s="48">
        <v>1.4999999999999999E-2</v>
      </c>
      <c r="O557" s="7" t="s">
        <v>197</v>
      </c>
      <c r="P557" s="49">
        <v>0.1</v>
      </c>
      <c r="Q557" s="50"/>
      <c r="R557" s="50"/>
      <c r="S557" s="7" t="s">
        <v>199</v>
      </c>
      <c r="T557" s="7" t="s">
        <v>1973</v>
      </c>
      <c r="U557" s="7" t="s">
        <v>68</v>
      </c>
      <c r="V557" s="46" t="e">
        <f t="shared" ca="1" si="24"/>
        <v>#NAME?</v>
      </c>
      <c r="W557" s="7"/>
      <c r="X557" s="7"/>
      <c r="Y557" s="51" t="s">
        <v>312</v>
      </c>
      <c r="Z557" s="52"/>
      <c r="AA557" s="53">
        <v>44893</v>
      </c>
      <c r="AB557" s="54">
        <v>49075100006121</v>
      </c>
      <c r="AC557" s="52"/>
      <c r="AD557" s="52"/>
      <c r="AE557" s="52">
        <v>64596.85</v>
      </c>
      <c r="AF557" s="52">
        <v>65271.12</v>
      </c>
      <c r="AG557" s="52">
        <v>65927.09</v>
      </c>
      <c r="AH557" s="52">
        <v>66639.289999999994</v>
      </c>
      <c r="AI557" s="52">
        <v>67134.960000000006</v>
      </c>
      <c r="AJ557" s="52">
        <v>67680.42</v>
      </c>
      <c r="AK557" s="52">
        <v>68277.539999999994</v>
      </c>
      <c r="AL557" s="52">
        <v>68884.14</v>
      </c>
      <c r="AM557" s="52">
        <v>79671.28</v>
      </c>
      <c r="AN557" s="52">
        <v>80142.490000000005</v>
      </c>
      <c r="AO557" s="52">
        <v>80771.11</v>
      </c>
      <c r="AP557" s="52">
        <v>76230.720000000001</v>
      </c>
      <c r="AQ557" s="52">
        <v>76436.55</v>
      </c>
      <c r="AR557" s="52">
        <v>77264.27</v>
      </c>
      <c r="AS557" s="52">
        <v>77705.23</v>
      </c>
      <c r="AT557" s="52">
        <v>98754.33</v>
      </c>
      <c r="AU557" s="52">
        <v>101220.8</v>
      </c>
      <c r="AV557" s="52">
        <v>115801.3</v>
      </c>
      <c r="AW557" s="52">
        <v>113405.7</v>
      </c>
      <c r="AX557" s="52">
        <v>130141.3</v>
      </c>
      <c r="AY557" s="52">
        <v>131556.67000000001</v>
      </c>
      <c r="AZ557" s="52">
        <v>131535.85999999999</v>
      </c>
      <c r="BA557" s="52">
        <v>140476.03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62" t="s">
        <v>1975</v>
      </c>
      <c r="C558" s="180" t="s">
        <v>1976</v>
      </c>
      <c r="D558" s="7" t="s">
        <v>19</v>
      </c>
      <c r="E558" s="7" t="s">
        <v>68</v>
      </c>
      <c r="F558" s="7" t="s">
        <v>879</v>
      </c>
      <c r="G558" s="7" t="e">
        <f t="shared" ca="1" si="23"/>
        <v>#NAME?</v>
      </c>
      <c r="H558" s="46" t="s">
        <v>195</v>
      </c>
      <c r="I558" s="46" t="s">
        <v>58</v>
      </c>
      <c r="J558" s="7" t="str">
        <f t="shared" si="25"/>
        <v>Não</v>
      </c>
      <c r="K558" s="47">
        <v>45180</v>
      </c>
      <c r="L558" s="47">
        <v>45523</v>
      </c>
      <c r="M558" s="7" t="s">
        <v>71</v>
      </c>
      <c r="N558" s="48">
        <v>1.4999999999999999E-2</v>
      </c>
      <c r="O558" s="7" t="s">
        <v>58</v>
      </c>
      <c r="P558" s="49">
        <v>0</v>
      </c>
      <c r="Q558" s="50"/>
      <c r="R558" s="50" t="s">
        <v>1977</v>
      </c>
      <c r="S558" s="7" t="s">
        <v>199</v>
      </c>
      <c r="T558" s="7" t="s">
        <v>1978</v>
      </c>
      <c r="U558" s="7" t="s">
        <v>68</v>
      </c>
      <c r="V558" s="46" t="e">
        <f t="shared" ca="1" si="24"/>
        <v>#NAME?</v>
      </c>
      <c r="W558" s="7"/>
      <c r="X558" s="7"/>
      <c r="Y558" s="51" t="s">
        <v>312</v>
      </c>
      <c r="Z558" s="52"/>
      <c r="AA558" s="53">
        <v>45180</v>
      </c>
      <c r="AB558" s="54">
        <v>49075100012628</v>
      </c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4216123.96</v>
      </c>
      <c r="AT558" s="52">
        <v>4295934.78</v>
      </c>
      <c r="AU558" s="52">
        <v>2815971.09</v>
      </c>
      <c r="AV558" s="52">
        <v>1780224</v>
      </c>
      <c r="AW558" s="52">
        <v>1162155</v>
      </c>
      <c r="AX558" s="52">
        <v>10787.94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62" t="s">
        <v>1975</v>
      </c>
      <c r="C559" s="180" t="s">
        <v>1979</v>
      </c>
      <c r="D559" s="7" t="s">
        <v>19</v>
      </c>
      <c r="E559" s="7" t="s">
        <v>68</v>
      </c>
      <c r="F559" s="7" t="s">
        <v>879</v>
      </c>
      <c r="G559" s="7" t="e">
        <f t="shared" ca="1" si="23"/>
        <v>#NAME?</v>
      </c>
      <c r="H559" s="46" t="s">
        <v>195</v>
      </c>
      <c r="I559" s="46" t="s">
        <v>58</v>
      </c>
      <c r="J559" s="7" t="str">
        <f t="shared" si="25"/>
        <v>Não</v>
      </c>
      <c r="K559" s="47">
        <v>45177</v>
      </c>
      <c r="L559" s="47">
        <v>45523</v>
      </c>
      <c r="M559" s="7" t="s">
        <v>57</v>
      </c>
      <c r="N559" s="48">
        <v>7.0000000000000001E-3</v>
      </c>
      <c r="O559" s="7" t="s">
        <v>58</v>
      </c>
      <c r="P559" s="49">
        <v>0</v>
      </c>
      <c r="Q559" s="50"/>
      <c r="R559" s="50" t="s">
        <v>1977</v>
      </c>
      <c r="S559" s="7" t="s">
        <v>199</v>
      </c>
      <c r="T559" s="7" t="s">
        <v>1978</v>
      </c>
      <c r="U559" s="7" t="s">
        <v>68</v>
      </c>
      <c r="V559" s="46" t="e">
        <f t="shared" ca="1" si="24"/>
        <v>#NAME?</v>
      </c>
      <c r="W559" s="7"/>
      <c r="X559" s="7"/>
      <c r="Y559" s="51" t="s">
        <v>312</v>
      </c>
      <c r="Z559" s="52"/>
      <c r="AA559" s="53">
        <v>45177</v>
      </c>
      <c r="AB559" s="54">
        <v>49075100011664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>
        <v>0</v>
      </c>
      <c r="AN559" s="52">
        <v>0</v>
      </c>
      <c r="AO559" s="52">
        <v>0</v>
      </c>
      <c r="AP559" s="52">
        <v>0</v>
      </c>
      <c r="AQ559" s="52">
        <v>0</v>
      </c>
      <c r="AR559" s="52">
        <v>0</v>
      </c>
      <c r="AS559" s="52">
        <v>827196.2</v>
      </c>
      <c r="AT559" s="52">
        <v>829370.48</v>
      </c>
      <c r="AU559" s="52">
        <v>2180207.6</v>
      </c>
      <c r="AV559" s="52">
        <v>2377484</v>
      </c>
      <c r="AW559" s="52">
        <v>2717400</v>
      </c>
      <c r="AX559" s="52">
        <v>3308747</v>
      </c>
      <c r="AY559" s="52">
        <v>0</v>
      </c>
      <c r="AZ559" s="52">
        <v>0</v>
      </c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3" t="s">
        <v>1980</v>
      </c>
      <c r="C560" s="4" t="s">
        <v>1981</v>
      </c>
      <c r="D560" s="7" t="s">
        <v>19</v>
      </c>
      <c r="E560" s="7" t="s">
        <v>68</v>
      </c>
      <c r="F560" s="7" t="s">
        <v>289</v>
      </c>
      <c r="G560" s="7" t="e">
        <f t="shared" ca="1" si="23"/>
        <v>#NAME?</v>
      </c>
      <c r="H560" s="46" t="s">
        <v>205</v>
      </c>
      <c r="I560" s="46" t="s">
        <v>58</v>
      </c>
      <c r="J560" s="7" t="str">
        <f t="shared" si="25"/>
        <v>Não</v>
      </c>
      <c r="K560" s="47">
        <v>45042</v>
      </c>
      <c r="L560" s="7"/>
      <c r="M560" s="7" t="s">
        <v>71</v>
      </c>
      <c r="N560" s="48">
        <v>2.5000000000000001E-2</v>
      </c>
      <c r="O560" s="7" t="s">
        <v>236</v>
      </c>
      <c r="P560" s="49">
        <v>0.2</v>
      </c>
      <c r="Q560" s="109"/>
      <c r="R560" s="109"/>
      <c r="S560" s="7" t="s">
        <v>199</v>
      </c>
      <c r="T560" s="7" t="s">
        <v>1982</v>
      </c>
      <c r="U560" s="7" t="s">
        <v>68</v>
      </c>
      <c r="V560" s="46" t="e">
        <f t="shared" ca="1" si="24"/>
        <v>#NAME?</v>
      </c>
      <c r="W560" s="7"/>
      <c r="X560" s="7"/>
      <c r="Y560" s="51" t="s">
        <v>201</v>
      </c>
      <c r="Z560" s="52"/>
      <c r="AA560" s="53">
        <v>45042</v>
      </c>
      <c r="AB560" s="54">
        <v>49075100008248</v>
      </c>
      <c r="AC560" s="52"/>
      <c r="AD560" s="52"/>
      <c r="AE560" s="52"/>
      <c r="AF560" s="52"/>
      <c r="AG560" s="52"/>
      <c r="AH560" s="52">
        <v>0</v>
      </c>
      <c r="AI560" s="52">
        <v>53520.35</v>
      </c>
      <c r="AJ560" s="52">
        <v>54661.25</v>
      </c>
      <c r="AK560" s="52">
        <v>58707.839999999997</v>
      </c>
      <c r="AL560" s="52">
        <v>60765.599999999999</v>
      </c>
      <c r="AM560" s="52">
        <v>58978.07</v>
      </c>
      <c r="AN560" s="52">
        <v>58569.48</v>
      </c>
      <c r="AO560" s="52">
        <v>55998.07</v>
      </c>
      <c r="AP560" s="52">
        <v>60194.16</v>
      </c>
      <c r="AQ560" s="52">
        <v>63255.040000000001</v>
      </c>
      <c r="AR560" s="52">
        <v>58666.86</v>
      </c>
      <c r="AS560" s="52">
        <v>160547.06</v>
      </c>
      <c r="AT560" s="52">
        <v>163478.71</v>
      </c>
      <c r="AU560" s="52">
        <v>157336.19</v>
      </c>
      <c r="AV560" s="52">
        <v>153007.70000000001</v>
      </c>
      <c r="AW560" s="52">
        <v>153242.6</v>
      </c>
      <c r="AX560" s="52">
        <v>157397</v>
      </c>
      <c r="AY560" s="52">
        <v>160690.94</v>
      </c>
      <c r="AZ560" s="52">
        <v>157437.73000000001</v>
      </c>
      <c r="BA560" s="52">
        <v>150678.84</v>
      </c>
      <c r="BB560" s="52">
        <v>145513.15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1980</v>
      </c>
      <c r="C561" s="4" t="s">
        <v>1983</v>
      </c>
      <c r="D561" s="7" t="s">
        <v>19</v>
      </c>
      <c r="E561" s="7" t="s">
        <v>68</v>
      </c>
      <c r="F561" s="7" t="s">
        <v>289</v>
      </c>
      <c r="G561" s="7" t="e">
        <f t="shared" ca="1" si="23"/>
        <v>#NAME?</v>
      </c>
      <c r="H561" s="46" t="s">
        <v>205</v>
      </c>
      <c r="I561" s="46" t="s">
        <v>58</v>
      </c>
      <c r="J561" s="7" t="str">
        <f t="shared" si="25"/>
        <v>Não</v>
      </c>
      <c r="K561" s="47">
        <v>45006</v>
      </c>
      <c r="L561" s="7"/>
      <c r="M561" s="7" t="s">
        <v>57</v>
      </c>
      <c r="N561" s="48">
        <v>1.2E-2</v>
      </c>
      <c r="O561" s="7" t="s">
        <v>58</v>
      </c>
      <c r="P561" s="49">
        <v>0</v>
      </c>
      <c r="Q561" s="109"/>
      <c r="R561" s="109"/>
      <c r="S561" s="7" t="s">
        <v>199</v>
      </c>
      <c r="T561" s="7" t="s">
        <v>1982</v>
      </c>
      <c r="U561" s="7" t="s">
        <v>68</v>
      </c>
      <c r="V561" s="46" t="e">
        <f t="shared" ca="1" si="24"/>
        <v>#NAME?</v>
      </c>
      <c r="W561" s="7"/>
      <c r="X561" s="7"/>
      <c r="Y561" s="51" t="s">
        <v>201</v>
      </c>
      <c r="Z561" s="52"/>
      <c r="AA561" s="53">
        <v>45006</v>
      </c>
      <c r="AB561" s="54">
        <v>49075100008183</v>
      </c>
      <c r="AC561" s="52"/>
      <c r="AD561" s="52"/>
      <c r="AE561" s="52"/>
      <c r="AF561" s="52"/>
      <c r="AG561" s="52"/>
      <c r="AH561" s="52">
        <v>711474.6</v>
      </c>
      <c r="AI561" s="52">
        <v>664128.98</v>
      </c>
      <c r="AJ561" s="52">
        <v>671497.32</v>
      </c>
      <c r="AK561" s="52">
        <v>675072.26</v>
      </c>
      <c r="AL561" s="52">
        <v>680203.78</v>
      </c>
      <c r="AM561" s="52">
        <v>684676.14</v>
      </c>
      <c r="AN561" s="52">
        <v>686452.52</v>
      </c>
      <c r="AO561" s="52">
        <v>690160.78</v>
      </c>
      <c r="AP561" s="52">
        <v>697458.11</v>
      </c>
      <c r="AQ561" s="52">
        <v>704478.61</v>
      </c>
      <c r="AR561" s="52">
        <v>705505.43</v>
      </c>
      <c r="AS561" s="52">
        <v>1111761.26</v>
      </c>
      <c r="AT561" s="52">
        <v>1120231.44</v>
      </c>
      <c r="AU561" s="52">
        <v>1127213.29</v>
      </c>
      <c r="AV561" s="52">
        <v>1134918</v>
      </c>
      <c r="AW561" s="52">
        <v>1140503</v>
      </c>
      <c r="AX561" s="52">
        <v>1148605</v>
      </c>
      <c r="AY561" s="52">
        <v>1163859.73</v>
      </c>
      <c r="AZ561" s="52">
        <v>1168117.31</v>
      </c>
      <c r="BA561" s="52">
        <v>1177879</v>
      </c>
      <c r="BB561" s="52">
        <v>1186694.1000000001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62" t="s">
        <v>1984</v>
      </c>
      <c r="C562" s="161" t="s">
        <v>1985</v>
      </c>
      <c r="D562" s="7" t="s">
        <v>76</v>
      </c>
      <c r="E562" s="7" t="s">
        <v>77</v>
      </c>
      <c r="F562" s="7" t="s">
        <v>78</v>
      </c>
      <c r="G562" s="7" t="e">
        <f t="shared" ca="1" si="23"/>
        <v>#NAME?</v>
      </c>
      <c r="H562" s="46" t="s">
        <v>205</v>
      </c>
      <c r="I562" s="46" t="s">
        <v>58</v>
      </c>
      <c r="J562" s="7" t="str">
        <f t="shared" si="25"/>
        <v>Não</v>
      </c>
      <c r="K562" s="47">
        <v>45490</v>
      </c>
      <c r="L562" s="7"/>
      <c r="M562" s="7" t="s">
        <v>57</v>
      </c>
      <c r="N562" s="48">
        <v>1.2E-2</v>
      </c>
      <c r="O562" s="7" t="s">
        <v>58</v>
      </c>
      <c r="P562" s="49">
        <v>0</v>
      </c>
      <c r="Q562" s="50"/>
      <c r="R562" s="109"/>
      <c r="S562" s="7" t="s">
        <v>199</v>
      </c>
      <c r="T562" s="7" t="s">
        <v>1986</v>
      </c>
      <c r="U562" s="7" t="s">
        <v>77</v>
      </c>
      <c r="V562" s="46" t="e">
        <f t="shared" ca="1" si="24"/>
        <v>#NAME?</v>
      </c>
      <c r="W562" s="7"/>
      <c r="X562" s="7" t="s">
        <v>27</v>
      </c>
      <c r="Y562" s="51" t="s">
        <v>201</v>
      </c>
      <c r="Z562" s="52"/>
      <c r="AA562" s="53">
        <v>45490</v>
      </c>
      <c r="AB562" s="54">
        <v>49075100015430</v>
      </c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>
        <v>251041.2</v>
      </c>
      <c r="AY562" s="52">
        <v>303997.93</v>
      </c>
      <c r="AZ562" s="52">
        <v>306277.55</v>
      </c>
      <c r="BA562" s="52">
        <v>309396.03999999998</v>
      </c>
      <c r="BB562" s="52">
        <v>312155.81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1987</v>
      </c>
      <c r="C563" s="4" t="s">
        <v>1988</v>
      </c>
      <c r="D563" s="7" t="s">
        <v>109</v>
      </c>
      <c r="E563" s="7" t="s">
        <v>68</v>
      </c>
      <c r="F563" s="7" t="s">
        <v>194</v>
      </c>
      <c r="G563" s="7" t="e">
        <f t="shared" ca="1" si="23"/>
        <v>#NAME?</v>
      </c>
      <c r="H563" s="46" t="s">
        <v>195</v>
      </c>
      <c r="I563" s="46" t="s">
        <v>58</v>
      </c>
      <c r="J563" s="7" t="str">
        <f t="shared" si="25"/>
        <v>Não</v>
      </c>
      <c r="K563" s="47">
        <v>45104</v>
      </c>
      <c r="L563" s="47">
        <v>45513</v>
      </c>
      <c r="M563" s="7" t="s">
        <v>1620</v>
      </c>
      <c r="N563" s="48">
        <v>1.2E-2</v>
      </c>
      <c r="O563" s="7" t="s">
        <v>197</v>
      </c>
      <c r="P563" s="49">
        <v>0.1</v>
      </c>
      <c r="Q563" s="50"/>
      <c r="R563" s="50" t="s">
        <v>417</v>
      </c>
      <c r="S563" s="7" t="s">
        <v>199</v>
      </c>
      <c r="T563" s="7" t="s">
        <v>1989</v>
      </c>
      <c r="U563" s="7" t="s">
        <v>135</v>
      </c>
      <c r="V563" s="46" t="e">
        <f t="shared" ca="1" si="24"/>
        <v>#NAME?</v>
      </c>
      <c r="W563" s="7"/>
      <c r="X563" s="7"/>
      <c r="Y563" s="51" t="s">
        <v>312</v>
      </c>
      <c r="Z563" s="52"/>
      <c r="AA563" s="53">
        <v>45104</v>
      </c>
      <c r="AB563" s="54">
        <v>49075100008035</v>
      </c>
      <c r="AC563" s="52"/>
      <c r="AD563" s="52"/>
      <c r="AE563" s="52"/>
      <c r="AF563" s="52"/>
      <c r="AG563" s="52"/>
      <c r="AH563" s="52"/>
      <c r="AI563" s="52"/>
      <c r="AJ563" s="52"/>
      <c r="AK563" s="52">
        <v>155770.65</v>
      </c>
      <c r="AL563" s="52">
        <v>286860.28000000003</v>
      </c>
      <c r="AM563" s="52">
        <v>406228.53</v>
      </c>
      <c r="AN563" s="52">
        <v>408929.28000000003</v>
      </c>
      <c r="AO563" s="52">
        <v>410236.8</v>
      </c>
      <c r="AP563" s="52">
        <v>415850.21</v>
      </c>
      <c r="AQ563" s="52">
        <v>420654.55</v>
      </c>
      <c r="AR563" s="52">
        <v>421571.79</v>
      </c>
      <c r="AS563" s="52">
        <v>424971.39</v>
      </c>
      <c r="AT563" s="52">
        <v>428542.58</v>
      </c>
      <c r="AU563" s="52">
        <v>428300.89</v>
      </c>
      <c r="AV563" s="52">
        <v>472427.2</v>
      </c>
      <c r="AW563" s="52">
        <v>483335</v>
      </c>
      <c r="AX563" s="52">
        <v>0</v>
      </c>
      <c r="AY563" s="52">
        <v>0</v>
      </c>
      <c r="AZ563" s="52">
        <v>0</v>
      </c>
      <c r="BA563" s="52">
        <v>0</v>
      </c>
      <c r="BB563" s="52">
        <v>0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1990</v>
      </c>
      <c r="C564" s="4" t="s">
        <v>1991</v>
      </c>
      <c r="D564" s="7" t="s">
        <v>19</v>
      </c>
      <c r="E564" s="7" t="s">
        <v>20</v>
      </c>
      <c r="F564" s="7" t="s">
        <v>321</v>
      </c>
      <c r="G564" s="7" t="e">
        <f t="shared" ca="1" si="23"/>
        <v>#NAME?</v>
      </c>
      <c r="H564" s="46" t="s">
        <v>216</v>
      </c>
      <c r="I564" s="46" t="s">
        <v>217</v>
      </c>
      <c r="J564" s="7" t="str">
        <f t="shared" si="25"/>
        <v>Não</v>
      </c>
      <c r="K564" s="47">
        <v>45163</v>
      </c>
      <c r="L564" s="47"/>
      <c r="M564" s="7" t="s">
        <v>256</v>
      </c>
      <c r="N564" s="48">
        <v>1.4999999999999999E-2</v>
      </c>
      <c r="O564" s="7" t="s">
        <v>197</v>
      </c>
      <c r="P564" s="49">
        <v>0.1</v>
      </c>
      <c r="Q564" s="109"/>
      <c r="R564" s="50" t="s">
        <v>1992</v>
      </c>
      <c r="S564" s="7" t="s">
        <v>199</v>
      </c>
      <c r="T564" s="7" t="s">
        <v>1993</v>
      </c>
      <c r="U564" s="7" t="s">
        <v>273</v>
      </c>
      <c r="V564" s="46" t="e">
        <f t="shared" ca="1" si="24"/>
        <v>#NAME?</v>
      </c>
      <c r="W564" s="7"/>
      <c r="X564" s="7"/>
      <c r="Y564" s="51" t="s">
        <v>201</v>
      </c>
      <c r="Z564" s="52"/>
      <c r="AA564" s="53">
        <v>45163</v>
      </c>
      <c r="AB564" s="54">
        <v>49075100011672</v>
      </c>
      <c r="AC564" s="52"/>
      <c r="AD564" s="52"/>
      <c r="AE564" s="52"/>
      <c r="AF564" s="52"/>
      <c r="AG564" s="52"/>
      <c r="AH564" s="52"/>
      <c r="AI564" s="52">
        <v>0</v>
      </c>
      <c r="AJ564" s="52">
        <v>0</v>
      </c>
      <c r="AK564" s="52">
        <v>0</v>
      </c>
      <c r="AL564" s="52">
        <v>0</v>
      </c>
      <c r="AM564" s="52">
        <v>0</v>
      </c>
      <c r="AN564" s="52">
        <v>0</v>
      </c>
      <c r="AO564" s="52">
        <v>0</v>
      </c>
      <c r="AP564" s="52">
        <v>0</v>
      </c>
      <c r="AQ564" s="52">
        <v>0</v>
      </c>
      <c r="AR564" s="52">
        <v>0</v>
      </c>
      <c r="AS564" s="52">
        <v>0</v>
      </c>
      <c r="AT564" s="52">
        <v>0</v>
      </c>
      <c r="AU564" s="52">
        <v>0</v>
      </c>
      <c r="AV564" s="52">
        <v>0</v>
      </c>
      <c r="AW564" s="52">
        <v>0</v>
      </c>
      <c r="AX564" s="52">
        <v>0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1994</v>
      </c>
      <c r="C565" s="4" t="s">
        <v>1995</v>
      </c>
      <c r="D565" s="7" t="s">
        <v>19</v>
      </c>
      <c r="E565" s="7" t="s">
        <v>77</v>
      </c>
      <c r="F565" s="7" t="s">
        <v>340</v>
      </c>
      <c r="G565" s="7" t="e">
        <f t="shared" ca="1" si="23"/>
        <v>#NAME?</v>
      </c>
      <c r="H565" s="46" t="s">
        <v>205</v>
      </c>
      <c r="I565" s="46" t="s">
        <v>58</v>
      </c>
      <c r="J565" s="7" t="str">
        <f t="shared" si="25"/>
        <v>Não</v>
      </c>
      <c r="K565" s="47">
        <v>45580</v>
      </c>
      <c r="L565" s="47"/>
      <c r="M565" s="7" t="s">
        <v>57</v>
      </c>
      <c r="N565" s="48">
        <v>1.2E-2</v>
      </c>
      <c r="O565" s="7" t="s">
        <v>58</v>
      </c>
      <c r="P565" s="49">
        <v>0</v>
      </c>
      <c r="Q565" s="109"/>
      <c r="R565" s="50"/>
      <c r="S565" s="7" t="s">
        <v>199</v>
      </c>
      <c r="T565" s="7" t="s">
        <v>1996</v>
      </c>
      <c r="U565" s="7" t="s">
        <v>77</v>
      </c>
      <c r="V565" s="46" t="e">
        <f t="shared" ca="1" si="24"/>
        <v>#NAME?</v>
      </c>
      <c r="W565" s="7"/>
      <c r="X565" s="7" t="s">
        <v>27</v>
      </c>
      <c r="Y565" s="51"/>
      <c r="Z565" s="52"/>
      <c r="AA565" s="55"/>
      <c r="AB565" s="54">
        <v>49075100015864</v>
      </c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>
        <v>0</v>
      </c>
      <c r="BB565" s="52">
        <v>0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3" t="s">
        <v>1997</v>
      </c>
      <c r="C566" s="4" t="s">
        <v>1998</v>
      </c>
      <c r="D566" s="7" t="s">
        <v>19</v>
      </c>
      <c r="E566" s="7" t="s">
        <v>77</v>
      </c>
      <c r="F566" s="7" t="s">
        <v>99</v>
      </c>
      <c r="G566" s="7" t="e">
        <f t="shared" ca="1" si="23"/>
        <v>#NAME?</v>
      </c>
      <c r="H566" s="46" t="s">
        <v>216</v>
      </c>
      <c r="I566" s="46" t="s">
        <v>217</v>
      </c>
      <c r="J566" s="7" t="str">
        <f t="shared" si="25"/>
        <v>Não</v>
      </c>
      <c r="K566" s="47">
        <v>45163</v>
      </c>
      <c r="L566" s="47"/>
      <c r="M566" s="7" t="s">
        <v>412</v>
      </c>
      <c r="N566" s="48">
        <v>0.02</v>
      </c>
      <c r="O566" s="7" t="s">
        <v>197</v>
      </c>
      <c r="P566" s="49">
        <v>0.2</v>
      </c>
      <c r="Q566" s="109"/>
      <c r="R566" s="109"/>
      <c r="S566" s="7" t="s">
        <v>199</v>
      </c>
      <c r="T566" s="7" t="s">
        <v>1999</v>
      </c>
      <c r="U566" s="7" t="s">
        <v>114</v>
      </c>
      <c r="V566" s="46" t="e">
        <f t="shared" ca="1" si="24"/>
        <v>#NAME?</v>
      </c>
      <c r="W566" s="7"/>
      <c r="X566" s="7"/>
      <c r="Y566" s="51" t="s">
        <v>201</v>
      </c>
      <c r="Z566" s="52"/>
      <c r="AA566" s="53">
        <v>45163</v>
      </c>
      <c r="AB566" s="54">
        <v>49075100011680</v>
      </c>
      <c r="AC566" s="52"/>
      <c r="AD566" s="52"/>
      <c r="AE566" s="52"/>
      <c r="AF566" s="52"/>
      <c r="AG566" s="52"/>
      <c r="AH566" s="52">
        <v>0</v>
      </c>
      <c r="AI566" s="52">
        <v>0</v>
      </c>
      <c r="AJ566" s="52">
        <v>0</v>
      </c>
      <c r="AK566" s="52">
        <v>0</v>
      </c>
      <c r="AL566" s="52">
        <v>0</v>
      </c>
      <c r="AM566" s="52">
        <v>0</v>
      </c>
      <c r="AN566" s="52">
        <v>0</v>
      </c>
      <c r="AO566" s="52">
        <v>0</v>
      </c>
      <c r="AP566" s="52">
        <v>0</v>
      </c>
      <c r="AQ566" s="52">
        <v>0</v>
      </c>
      <c r="AR566" s="52">
        <v>0</v>
      </c>
      <c r="AS566" s="52">
        <v>0</v>
      </c>
      <c r="AT566" s="52">
        <v>0</v>
      </c>
      <c r="AU566" s="52">
        <v>0</v>
      </c>
      <c r="AV566" s="52">
        <v>0</v>
      </c>
      <c r="AW566" s="52">
        <v>0</v>
      </c>
      <c r="AX566" s="52">
        <v>0</v>
      </c>
      <c r="AY566" s="52">
        <v>0</v>
      </c>
      <c r="AZ566" s="52">
        <v>0</v>
      </c>
      <c r="BA566" s="52">
        <v>0</v>
      </c>
      <c r="BB566" s="52">
        <v>0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2000</v>
      </c>
      <c r="C567" s="4" t="s">
        <v>2001</v>
      </c>
      <c r="D567" s="7" t="s">
        <v>109</v>
      </c>
      <c r="E567" s="7" t="s">
        <v>68</v>
      </c>
      <c r="F567" s="7" t="s">
        <v>194</v>
      </c>
      <c r="G567" s="7" t="e">
        <f t="shared" ca="1" si="23"/>
        <v>#NAME?</v>
      </c>
      <c r="H567" s="46" t="s">
        <v>195</v>
      </c>
      <c r="I567" s="46" t="s">
        <v>58</v>
      </c>
      <c r="J567" s="7" t="str">
        <f t="shared" si="25"/>
        <v>Não</v>
      </c>
      <c r="K567" s="47">
        <v>45142</v>
      </c>
      <c r="L567" s="47">
        <v>45525</v>
      </c>
      <c r="M567" s="7" t="s">
        <v>196</v>
      </c>
      <c r="N567" s="48">
        <v>1.2E-2</v>
      </c>
      <c r="O567" s="7" t="s">
        <v>197</v>
      </c>
      <c r="P567" s="49">
        <v>0.1</v>
      </c>
      <c r="Q567" s="109"/>
      <c r="R567" s="109"/>
      <c r="S567" s="7" t="s">
        <v>199</v>
      </c>
      <c r="T567" s="7" t="s">
        <v>2002</v>
      </c>
      <c r="U567" s="7" t="s">
        <v>68</v>
      </c>
      <c r="V567" s="46" t="e">
        <f t="shared" ca="1" si="24"/>
        <v>#NAME?</v>
      </c>
      <c r="W567" s="7"/>
      <c r="X567" s="7"/>
      <c r="Y567" s="51" t="s">
        <v>312</v>
      </c>
      <c r="Z567" s="52"/>
      <c r="AA567" s="53">
        <v>45142</v>
      </c>
      <c r="AB567" s="54">
        <v>49075100003025</v>
      </c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>
        <v>113710.95</v>
      </c>
      <c r="AN567" s="52">
        <v>140590.94</v>
      </c>
      <c r="AO567" s="52">
        <v>140857.09</v>
      </c>
      <c r="AP567" s="52">
        <v>143109.31</v>
      </c>
      <c r="AQ567" s="52">
        <v>145201.68</v>
      </c>
      <c r="AR567" s="52">
        <v>103439.6</v>
      </c>
      <c r="AS567" s="52">
        <v>104207.06</v>
      </c>
      <c r="AT567" s="52">
        <v>104868.18</v>
      </c>
      <c r="AU567" s="52">
        <v>104717.38</v>
      </c>
      <c r="AV567" s="52">
        <v>53741.27</v>
      </c>
      <c r="AW567" s="52">
        <v>54026.77</v>
      </c>
      <c r="AX567" s="52">
        <v>54726.43</v>
      </c>
      <c r="AY567" s="52">
        <v>0</v>
      </c>
      <c r="AZ567" s="52">
        <v>0</v>
      </c>
      <c r="BA567" s="52">
        <v>0</v>
      </c>
      <c r="BB567" s="52">
        <v>0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2003</v>
      </c>
      <c r="C568" s="4" t="s">
        <v>2004</v>
      </c>
      <c r="D568" s="7" t="s">
        <v>19</v>
      </c>
      <c r="E568" s="7" t="s">
        <v>77</v>
      </c>
      <c r="F568" s="7" t="s">
        <v>99</v>
      </c>
      <c r="G568" s="7" t="e">
        <f t="shared" ca="1" si="23"/>
        <v>#NAME?</v>
      </c>
      <c r="H568" s="46" t="s">
        <v>205</v>
      </c>
      <c r="I568" s="46" t="s">
        <v>58</v>
      </c>
      <c r="J568" s="7" t="str">
        <f t="shared" si="25"/>
        <v>Sim</v>
      </c>
      <c r="K568" s="47">
        <v>45061</v>
      </c>
      <c r="L568" s="7"/>
      <c r="M568" s="7" t="s">
        <v>57</v>
      </c>
      <c r="N568" s="48">
        <v>1.2E-2</v>
      </c>
      <c r="O568" s="7" t="s">
        <v>58</v>
      </c>
      <c r="P568" s="49">
        <v>0</v>
      </c>
      <c r="Q568" s="59" t="s">
        <v>2005</v>
      </c>
      <c r="R568" s="66"/>
      <c r="S568" s="7" t="s">
        <v>199</v>
      </c>
      <c r="T568" s="7" t="s">
        <v>2006</v>
      </c>
      <c r="U568" s="7" t="s">
        <v>77</v>
      </c>
      <c r="V568" s="46" t="e">
        <f t="shared" ca="1" si="24"/>
        <v>#NAME?</v>
      </c>
      <c r="W568" s="7"/>
      <c r="X568" s="7"/>
      <c r="Y568" s="51" t="s">
        <v>201</v>
      </c>
      <c r="Z568" s="52"/>
      <c r="AA568" s="53">
        <v>45061</v>
      </c>
      <c r="AB568" s="54">
        <v>49075100008957</v>
      </c>
      <c r="AC568" s="52"/>
      <c r="AD568" s="52"/>
      <c r="AE568" s="52"/>
      <c r="AF568" s="52"/>
      <c r="AG568" s="52"/>
      <c r="AH568" s="52"/>
      <c r="AI568" s="52">
        <v>0</v>
      </c>
      <c r="AJ568" s="52">
        <v>100563.06</v>
      </c>
      <c r="AK568" s="52">
        <v>101482.84</v>
      </c>
      <c r="AL568" s="52">
        <v>98285.69</v>
      </c>
      <c r="AM568" s="52">
        <v>99818.75</v>
      </c>
      <c r="AN568" s="52">
        <v>101218.18</v>
      </c>
      <c r="AO568" s="52">
        <v>102112.14</v>
      </c>
      <c r="AP568" s="52">
        <v>107887.84</v>
      </c>
      <c r="AQ568" s="52">
        <v>112538.41</v>
      </c>
      <c r="AR568" s="52">
        <v>115488.71</v>
      </c>
      <c r="AS568" s="52">
        <v>117061.56</v>
      </c>
      <c r="AT568" s="52">
        <v>124791.66</v>
      </c>
      <c r="AU568" s="52">
        <v>129535.66</v>
      </c>
      <c r="AV568" s="52">
        <v>130442</v>
      </c>
      <c r="AW568" s="52">
        <v>131948.4</v>
      </c>
      <c r="AX568" s="52">
        <v>137185</v>
      </c>
      <c r="AY568" s="52">
        <v>145993.47</v>
      </c>
      <c r="AZ568" s="52">
        <v>150133.13</v>
      </c>
      <c r="BA568" s="52">
        <v>153197.1</v>
      </c>
      <c r="BB568" s="52">
        <v>106683.23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15" t="s">
        <v>2007</v>
      </c>
      <c r="C569" s="4" t="s">
        <v>2008</v>
      </c>
      <c r="D569" s="7" t="s">
        <v>19</v>
      </c>
      <c r="E569" s="7" t="s">
        <v>68</v>
      </c>
      <c r="F569" s="7" t="s">
        <v>289</v>
      </c>
      <c r="G569" s="7" t="e">
        <f t="shared" ca="1" si="23"/>
        <v>#NAME?</v>
      </c>
      <c r="H569" s="46" t="s">
        <v>205</v>
      </c>
      <c r="I569" s="46" t="s">
        <v>58</v>
      </c>
      <c r="J569" s="7" t="str">
        <f t="shared" si="25"/>
        <v>Sim</v>
      </c>
      <c r="K569" s="47">
        <v>45163</v>
      </c>
      <c r="L569" s="47"/>
      <c r="M569" s="7" t="s">
        <v>57</v>
      </c>
      <c r="N569" s="48">
        <v>1.2E-2</v>
      </c>
      <c r="O569" s="7" t="s">
        <v>58</v>
      </c>
      <c r="P569" s="49">
        <v>0</v>
      </c>
      <c r="Q569" s="167" t="s">
        <v>2009</v>
      </c>
      <c r="R569" s="109"/>
      <c r="S569" s="7" t="s">
        <v>199</v>
      </c>
      <c r="T569" s="4" t="s">
        <v>2010</v>
      </c>
      <c r="U569" s="7" t="s">
        <v>68</v>
      </c>
      <c r="V569" s="46" t="e">
        <f t="shared" ca="1" si="24"/>
        <v>#NAME?</v>
      </c>
      <c r="W569" s="7"/>
      <c r="X569" s="7"/>
      <c r="Y569" s="51" t="s">
        <v>201</v>
      </c>
      <c r="Z569" s="52"/>
      <c r="AA569" s="53">
        <v>45163</v>
      </c>
      <c r="AB569" s="54">
        <v>49075100007527</v>
      </c>
      <c r="AC569" s="52"/>
      <c r="AD569" s="52"/>
      <c r="AE569" s="52"/>
      <c r="AF569" s="52"/>
      <c r="AG569" s="52"/>
      <c r="AH569" s="52"/>
      <c r="AI569" s="52">
        <v>0</v>
      </c>
      <c r="AJ569" s="52">
        <v>0</v>
      </c>
      <c r="AK569" s="52">
        <v>0</v>
      </c>
      <c r="AL569" s="52">
        <v>0</v>
      </c>
      <c r="AM569" s="52">
        <v>0</v>
      </c>
      <c r="AN569" s="52">
        <v>69433.98</v>
      </c>
      <c r="AO569" s="52">
        <v>119309.69</v>
      </c>
      <c r="AP569" s="52">
        <v>120232.86</v>
      </c>
      <c r="AQ569" s="52">
        <v>121160.89</v>
      </c>
      <c r="AR569" s="52">
        <v>111265.43</v>
      </c>
      <c r="AS569" s="52">
        <v>101675.26</v>
      </c>
      <c r="AT569" s="52">
        <v>94987.15</v>
      </c>
      <c r="AU569" s="52">
        <v>88119.86</v>
      </c>
      <c r="AV569" s="52">
        <v>81028.38</v>
      </c>
      <c r="AW569" s="52">
        <v>73568.12</v>
      </c>
      <c r="AX569" s="52">
        <v>66079.520000000004</v>
      </c>
      <c r="AY569" s="52">
        <v>58458.09</v>
      </c>
      <c r="AZ569" s="52">
        <v>49122.720000000001</v>
      </c>
      <c r="BA569" s="52">
        <v>301104.32</v>
      </c>
      <c r="BB569" s="52">
        <v>302399.34000000003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2011</v>
      </c>
      <c r="C570" s="4" t="s">
        <v>2012</v>
      </c>
      <c r="D570" s="7" t="s">
        <v>19</v>
      </c>
      <c r="E570" s="7" t="s">
        <v>77</v>
      </c>
      <c r="F570" s="7" t="s">
        <v>215</v>
      </c>
      <c r="G570" s="7" t="e">
        <f t="shared" ca="1" si="23"/>
        <v>#NAME?</v>
      </c>
      <c r="H570" s="46" t="s">
        <v>216</v>
      </c>
      <c r="I570" s="46" t="s">
        <v>217</v>
      </c>
      <c r="J570" s="7" t="str">
        <f t="shared" si="25"/>
        <v>Não</v>
      </c>
      <c r="K570" s="47">
        <v>45163</v>
      </c>
      <c r="L570" s="47"/>
      <c r="M570" s="7" t="s">
        <v>57</v>
      </c>
      <c r="N570" s="48">
        <v>0.01</v>
      </c>
      <c r="O570" s="7" t="s">
        <v>58</v>
      </c>
      <c r="P570" s="49">
        <v>0</v>
      </c>
      <c r="Q570" s="181"/>
      <c r="R570" s="109"/>
      <c r="S570" s="7" t="s">
        <v>199</v>
      </c>
      <c r="T570" s="7" t="s">
        <v>2013</v>
      </c>
      <c r="U570" s="7" t="s">
        <v>77</v>
      </c>
      <c r="V570" s="46" t="e">
        <f t="shared" ca="1" si="24"/>
        <v>#NAME?</v>
      </c>
      <c r="W570" s="7"/>
      <c r="X570" s="7"/>
      <c r="Y570" s="51" t="s">
        <v>201</v>
      </c>
      <c r="Z570" s="52"/>
      <c r="AA570" s="53">
        <v>45163</v>
      </c>
      <c r="AB570" s="54">
        <v>49075100011699</v>
      </c>
      <c r="AC570" s="52"/>
      <c r="AD570" s="52"/>
      <c r="AE570" s="52"/>
      <c r="AF570" s="52"/>
      <c r="AG570" s="52">
        <v>0</v>
      </c>
      <c r="AH570" s="52">
        <v>0</v>
      </c>
      <c r="AI570" s="52">
        <v>0</v>
      </c>
      <c r="AJ570" s="52">
        <v>0</v>
      </c>
      <c r="AK570" s="52">
        <v>0</v>
      </c>
      <c r="AL570" s="52">
        <v>0</v>
      </c>
      <c r="AM570" s="52">
        <v>0</v>
      </c>
      <c r="AN570" s="52">
        <v>0</v>
      </c>
      <c r="AO570" s="52">
        <v>0</v>
      </c>
      <c r="AP570" s="52">
        <v>0</v>
      </c>
      <c r="AQ570" s="52">
        <v>0</v>
      </c>
      <c r="AR570" s="52">
        <v>0</v>
      </c>
      <c r="AS570" s="52">
        <v>0</v>
      </c>
      <c r="AT570" s="52">
        <v>0</v>
      </c>
      <c r="AU570" s="52">
        <v>0</v>
      </c>
      <c r="AV570" s="52">
        <v>0</v>
      </c>
      <c r="AW570" s="52">
        <v>0</v>
      </c>
      <c r="AX570" s="52">
        <v>0</v>
      </c>
      <c r="AY570" s="52">
        <v>0</v>
      </c>
      <c r="AZ570" s="52">
        <v>0</v>
      </c>
      <c r="BA570" s="52">
        <v>0</v>
      </c>
      <c r="BB570" s="52">
        <v>0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2014</v>
      </c>
      <c r="C571" s="4" t="s">
        <v>2015</v>
      </c>
      <c r="D571" s="7" t="s">
        <v>19</v>
      </c>
      <c r="E571" s="7" t="s">
        <v>68</v>
      </c>
      <c r="F571" s="7" t="s">
        <v>255</v>
      </c>
      <c r="G571" s="7" t="e">
        <f t="shared" ca="1" si="23"/>
        <v>#NAME?</v>
      </c>
      <c r="H571" s="46" t="s">
        <v>205</v>
      </c>
      <c r="I571" s="46" t="s">
        <v>58</v>
      </c>
      <c r="J571" s="7" t="str">
        <f t="shared" si="25"/>
        <v>Não</v>
      </c>
      <c r="K571" s="47">
        <v>45048</v>
      </c>
      <c r="L571" s="7"/>
      <c r="M571" s="7" t="s">
        <v>57</v>
      </c>
      <c r="N571" s="48">
        <v>1.2E-2</v>
      </c>
      <c r="O571" s="7" t="s">
        <v>58</v>
      </c>
      <c r="P571" s="49">
        <v>0</v>
      </c>
      <c r="Q571" s="109"/>
      <c r="R571" s="109"/>
      <c r="S571" s="7" t="s">
        <v>199</v>
      </c>
      <c r="T571" s="7" t="s">
        <v>2016</v>
      </c>
      <c r="U571" s="7" t="s">
        <v>68</v>
      </c>
      <c r="V571" s="46" t="e">
        <f t="shared" ca="1" si="24"/>
        <v>#NAME?</v>
      </c>
      <c r="W571" s="7"/>
      <c r="X571" s="7"/>
      <c r="Y571" s="51" t="s">
        <v>201</v>
      </c>
      <c r="Z571" s="52"/>
      <c r="AA571" s="53">
        <v>45048</v>
      </c>
      <c r="AB571" s="54">
        <v>49075100007055</v>
      </c>
      <c r="AC571" s="52"/>
      <c r="AD571" s="52"/>
      <c r="AE571" s="52"/>
      <c r="AF571" s="52"/>
      <c r="AG571" s="52"/>
      <c r="AH571" s="52">
        <v>0</v>
      </c>
      <c r="AI571" s="52">
        <v>0</v>
      </c>
      <c r="AJ571" s="52">
        <v>230828.89</v>
      </c>
      <c r="AK571" s="52">
        <v>233457.5</v>
      </c>
      <c r="AL571" s="52">
        <v>235284.62</v>
      </c>
      <c r="AM571" s="52">
        <v>236929.21</v>
      </c>
      <c r="AN571" s="52">
        <v>236309.68</v>
      </c>
      <c r="AO571" s="52">
        <v>237754.02</v>
      </c>
      <c r="AP571" s="52">
        <v>240176.41</v>
      </c>
      <c r="AQ571" s="52">
        <v>242739.59</v>
      </c>
      <c r="AR571" s="52">
        <v>241480.57</v>
      </c>
      <c r="AS571" s="52">
        <v>243002.64</v>
      </c>
      <c r="AT571" s="52">
        <v>244225.82</v>
      </c>
      <c r="AU571" s="52">
        <v>244913.65</v>
      </c>
      <c r="AV571" s="52">
        <v>246827.4</v>
      </c>
      <c r="AW571" s="52">
        <v>247926.1</v>
      </c>
      <c r="AX571" s="52">
        <v>249319.6</v>
      </c>
      <c r="AY571" s="52">
        <v>254933.36</v>
      </c>
      <c r="AZ571" s="52">
        <v>256274.47</v>
      </c>
      <c r="BA571" s="52">
        <v>258505.64</v>
      </c>
      <c r="BB571" s="52">
        <v>259994.96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15" t="s">
        <v>2017</v>
      </c>
      <c r="C572" s="4" t="s">
        <v>2018</v>
      </c>
      <c r="D572" s="7" t="s">
        <v>109</v>
      </c>
      <c r="E572" s="7" t="s">
        <v>68</v>
      </c>
      <c r="F572" s="7" t="s">
        <v>2019</v>
      </c>
      <c r="G572" s="7" t="e">
        <f t="shared" ca="1" si="23"/>
        <v>#NAME?</v>
      </c>
      <c r="H572" s="46" t="s">
        <v>195</v>
      </c>
      <c r="I572" s="46" t="s">
        <v>58</v>
      </c>
      <c r="J572" s="7" t="s">
        <v>1237</v>
      </c>
      <c r="K572" s="47">
        <v>45337</v>
      </c>
      <c r="L572" s="47">
        <v>45532</v>
      </c>
      <c r="M572" s="7" t="s">
        <v>347</v>
      </c>
      <c r="N572" s="48">
        <v>1.4E-2</v>
      </c>
      <c r="O572" s="7" t="s">
        <v>197</v>
      </c>
      <c r="P572" s="49">
        <v>0.1</v>
      </c>
      <c r="Q572" s="109"/>
      <c r="R572" s="109"/>
      <c r="S572" s="7" t="s">
        <v>199</v>
      </c>
      <c r="T572" s="7" t="s">
        <v>2020</v>
      </c>
      <c r="U572" s="7" t="s">
        <v>68</v>
      </c>
      <c r="V572" s="46" t="e">
        <f t="shared" ca="1" si="24"/>
        <v>#NAME?</v>
      </c>
      <c r="W572" s="7"/>
      <c r="X572" s="7"/>
      <c r="Y572" s="51"/>
      <c r="Z572" s="52"/>
      <c r="AA572" s="53">
        <v>45337</v>
      </c>
      <c r="AB572" s="54">
        <v>49075100013391</v>
      </c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>
        <v>396577.13</v>
      </c>
      <c r="AT572" s="52">
        <v>501159.88</v>
      </c>
      <c r="AU572" s="52">
        <v>679243.23</v>
      </c>
      <c r="AV572" s="52">
        <v>799332.7</v>
      </c>
      <c r="AW572" s="52">
        <v>803953.7</v>
      </c>
      <c r="AX572" s="52">
        <v>1118595</v>
      </c>
      <c r="AY572" s="52">
        <v>0</v>
      </c>
      <c r="AZ572" s="52">
        <v>0</v>
      </c>
      <c r="BA572" s="52">
        <v>0</v>
      </c>
      <c r="BB572" s="52">
        <v>0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2021</v>
      </c>
      <c r="C573" s="4" t="s">
        <v>2022</v>
      </c>
      <c r="D573" s="7" t="s">
        <v>19</v>
      </c>
      <c r="E573" s="7" t="s">
        <v>77</v>
      </c>
      <c r="F573" s="7" t="s">
        <v>123</v>
      </c>
      <c r="G573" s="7" t="e">
        <f t="shared" ca="1" si="23"/>
        <v>#NAME?</v>
      </c>
      <c r="H573" s="46" t="s">
        <v>205</v>
      </c>
      <c r="I573" s="46" t="s">
        <v>58</v>
      </c>
      <c r="J573" s="7" t="str">
        <f t="shared" ref="J573:J606" si="26">IF(Q573=0,"Não","Sim")</f>
        <v>Sim</v>
      </c>
      <c r="K573" s="47">
        <v>45630</v>
      </c>
      <c r="L573" s="47"/>
      <c r="M573" s="7" t="s">
        <v>57</v>
      </c>
      <c r="N573" s="48">
        <v>1.2E-2</v>
      </c>
      <c r="O573" s="7" t="s">
        <v>58</v>
      </c>
      <c r="P573" s="49">
        <v>0</v>
      </c>
      <c r="Q573" s="50" t="s">
        <v>2023</v>
      </c>
      <c r="R573" s="50"/>
      <c r="S573" s="7" t="s">
        <v>199</v>
      </c>
      <c r="T573" s="7" t="s">
        <v>2024</v>
      </c>
      <c r="U573" s="7" t="s">
        <v>77</v>
      </c>
      <c r="V573" s="46" t="e">
        <f t="shared" ca="1" si="24"/>
        <v>#NAME?</v>
      </c>
      <c r="W573" s="7"/>
      <c r="X573" s="7" t="s">
        <v>24</v>
      </c>
      <c r="Y573" s="51"/>
      <c r="Z573" s="52"/>
      <c r="AA573" s="55"/>
      <c r="AB573" s="54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15" t="s">
        <v>2025</v>
      </c>
      <c r="C574" s="4" t="s">
        <v>2026</v>
      </c>
      <c r="D574" s="7" t="s">
        <v>19</v>
      </c>
      <c r="E574" s="7" t="s">
        <v>77</v>
      </c>
      <c r="F574" s="7" t="s">
        <v>340</v>
      </c>
      <c r="G574" s="7" t="e">
        <f t="shared" ca="1" si="23"/>
        <v>#NAME?</v>
      </c>
      <c r="H574" s="46" t="s">
        <v>216</v>
      </c>
      <c r="I574" s="46" t="s">
        <v>217</v>
      </c>
      <c r="J574" s="7" t="str">
        <f t="shared" si="26"/>
        <v>Não</v>
      </c>
      <c r="K574" s="47">
        <v>45029</v>
      </c>
      <c r="L574" s="7"/>
      <c r="M574" s="7" t="s">
        <v>71</v>
      </c>
      <c r="N574" s="48">
        <v>2.5000000000000001E-2</v>
      </c>
      <c r="O574" s="7" t="s">
        <v>236</v>
      </c>
      <c r="P574" s="49">
        <v>0.2</v>
      </c>
      <c r="Q574" s="109"/>
      <c r="R574" s="50" t="s">
        <v>2027</v>
      </c>
      <c r="S574" s="7" t="s">
        <v>199</v>
      </c>
      <c r="T574" s="7" t="s">
        <v>2028</v>
      </c>
      <c r="U574" s="7" t="s">
        <v>77</v>
      </c>
      <c r="V574" s="46" t="e">
        <f t="shared" ca="1" si="24"/>
        <v>#NAME?</v>
      </c>
      <c r="W574" s="7"/>
      <c r="X574" s="7"/>
      <c r="Y574" s="51" t="s">
        <v>312</v>
      </c>
      <c r="Z574" s="52"/>
      <c r="AA574" s="53">
        <v>45029</v>
      </c>
      <c r="AB574" s="54">
        <v>49075100009198</v>
      </c>
      <c r="AC574" s="52"/>
      <c r="AD574" s="52"/>
      <c r="AE574" s="52"/>
      <c r="AF574" s="52">
        <v>0</v>
      </c>
      <c r="AG574" s="52">
        <v>0</v>
      </c>
      <c r="AH574" s="52">
        <v>0</v>
      </c>
      <c r="AI574" s="52">
        <v>286046.33</v>
      </c>
      <c r="AJ574" s="52">
        <v>289366.31</v>
      </c>
      <c r="AK574" s="52">
        <v>292898.11</v>
      </c>
      <c r="AL574" s="52">
        <v>295833.26</v>
      </c>
      <c r="AM574" s="52">
        <v>297702.8</v>
      </c>
      <c r="AN574" s="52">
        <v>300124.34999999998</v>
      </c>
      <c r="AO574" s="52">
        <v>302212.93</v>
      </c>
      <c r="AP574" s="52">
        <v>305456.62</v>
      </c>
      <c r="AQ574" s="52">
        <v>308888.3</v>
      </c>
      <c r="AR574" s="52">
        <v>309347.39</v>
      </c>
      <c r="AS574" s="52">
        <v>225.73</v>
      </c>
      <c r="AT574" s="52">
        <v>68.39</v>
      </c>
      <c r="AU574" s="52">
        <v>68.39</v>
      </c>
      <c r="AV574" s="52">
        <v>68.39</v>
      </c>
      <c r="AW574" s="52">
        <v>68.430000000000007</v>
      </c>
      <c r="AX574" s="52">
        <v>68.430000000000007</v>
      </c>
      <c r="AY574" s="52">
        <v>68.430000000000007</v>
      </c>
      <c r="AZ574" s="52">
        <v>68.430000000000007</v>
      </c>
      <c r="BA574" s="52">
        <v>68.430000000000007</v>
      </c>
      <c r="BB574" s="52">
        <v>0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3" t="s">
        <v>2029</v>
      </c>
      <c r="C575" s="4" t="s">
        <v>2030</v>
      </c>
      <c r="D575" s="7" t="s">
        <v>19</v>
      </c>
      <c r="E575" s="7" t="s">
        <v>68</v>
      </c>
      <c r="F575" s="7" t="s">
        <v>255</v>
      </c>
      <c r="G575" s="7" t="e">
        <f t="shared" ca="1" si="23"/>
        <v>#NAME?</v>
      </c>
      <c r="H575" s="46" t="s">
        <v>205</v>
      </c>
      <c r="I575" s="46" t="s">
        <v>58</v>
      </c>
      <c r="J575" s="7" t="str">
        <f t="shared" si="26"/>
        <v>Não</v>
      </c>
      <c r="K575" s="47">
        <v>44995</v>
      </c>
      <c r="L575" s="7"/>
      <c r="M575" s="7" t="s">
        <v>71</v>
      </c>
      <c r="N575" s="48">
        <v>2.5000000000000001E-2</v>
      </c>
      <c r="O575" s="7" t="s">
        <v>236</v>
      </c>
      <c r="P575" s="49">
        <v>0.2</v>
      </c>
      <c r="Q575" s="50"/>
      <c r="R575" s="50"/>
      <c r="S575" s="7" t="s">
        <v>199</v>
      </c>
      <c r="T575" s="7" t="s">
        <v>2031</v>
      </c>
      <c r="U575" s="7" t="s">
        <v>114</v>
      </c>
      <c r="V575" s="46" t="e">
        <f t="shared" ca="1" si="24"/>
        <v>#NAME?</v>
      </c>
      <c r="W575" s="7"/>
      <c r="X575" s="7"/>
      <c r="Y575" s="51" t="s">
        <v>201</v>
      </c>
      <c r="Z575" s="52"/>
      <c r="AA575" s="53">
        <v>44995</v>
      </c>
      <c r="AB575" s="54">
        <v>49075100012644</v>
      </c>
      <c r="AC575" s="52"/>
      <c r="AD575" s="52"/>
      <c r="AE575" s="52"/>
      <c r="AF575" s="52"/>
      <c r="AG575" s="52"/>
      <c r="AH575" s="52">
        <v>367764.99</v>
      </c>
      <c r="AI575" s="52">
        <v>367686.19</v>
      </c>
      <c r="AJ575" s="52">
        <v>406919.01</v>
      </c>
      <c r="AK575" s="52">
        <v>438425.42</v>
      </c>
      <c r="AL575" s="52">
        <v>436082.42</v>
      </c>
      <c r="AM575" s="52">
        <v>416674.53</v>
      </c>
      <c r="AN575" s="52">
        <v>366586.03</v>
      </c>
      <c r="AO575" s="52">
        <v>348048.83</v>
      </c>
      <c r="AP575" s="52">
        <v>374041.62</v>
      </c>
      <c r="AQ575" s="52">
        <v>391888.29</v>
      </c>
      <c r="AR575" s="52">
        <v>364856.23</v>
      </c>
      <c r="AS575" s="52">
        <v>369881.45</v>
      </c>
      <c r="AT575" s="52">
        <v>376620.2</v>
      </c>
      <c r="AU575" s="52">
        <v>362153.74</v>
      </c>
      <c r="AV575" s="52">
        <v>350348.5</v>
      </c>
      <c r="AW575" s="52">
        <v>350873.1</v>
      </c>
      <c r="AX575" s="52">
        <v>327219.8</v>
      </c>
      <c r="AY575" s="52">
        <v>335190.99</v>
      </c>
      <c r="AZ575" s="52">
        <v>328933.71999999997</v>
      </c>
      <c r="BA575" s="52">
        <v>314184.19</v>
      </c>
      <c r="BB575" s="52">
        <v>302746.93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3" t="s">
        <v>2029</v>
      </c>
      <c r="C576" s="4" t="s">
        <v>2032</v>
      </c>
      <c r="D576" s="7" t="s">
        <v>19</v>
      </c>
      <c r="E576" s="7" t="s">
        <v>68</v>
      </c>
      <c r="F576" s="7" t="s">
        <v>255</v>
      </c>
      <c r="G576" s="7" t="e">
        <f t="shared" ca="1" si="23"/>
        <v>#NAME?</v>
      </c>
      <c r="H576" s="46" t="s">
        <v>205</v>
      </c>
      <c r="I576" s="46" t="s">
        <v>58</v>
      </c>
      <c r="J576" s="7" t="str">
        <f t="shared" si="26"/>
        <v>Não</v>
      </c>
      <c r="K576" s="47">
        <v>44995</v>
      </c>
      <c r="L576" s="7"/>
      <c r="M576" s="7" t="s">
        <v>571</v>
      </c>
      <c r="N576" s="48">
        <v>0.02</v>
      </c>
      <c r="O576" s="7" t="s">
        <v>236</v>
      </c>
      <c r="P576" s="49">
        <v>0.2</v>
      </c>
      <c r="Q576" s="50"/>
      <c r="R576" s="50"/>
      <c r="S576" s="7" t="s">
        <v>199</v>
      </c>
      <c r="T576" s="7" t="s">
        <v>2031</v>
      </c>
      <c r="U576" s="7" t="s">
        <v>114</v>
      </c>
      <c r="V576" s="46" t="e">
        <f t="shared" ca="1" si="24"/>
        <v>#NAME?</v>
      </c>
      <c r="W576" s="7"/>
      <c r="X576" s="7"/>
      <c r="Y576" s="51" t="s">
        <v>201</v>
      </c>
      <c r="Z576" s="52"/>
      <c r="AA576" s="53">
        <v>44995</v>
      </c>
      <c r="AB576" s="54">
        <v>49075100012652</v>
      </c>
      <c r="AC576" s="52"/>
      <c r="AD576" s="52"/>
      <c r="AE576" s="52"/>
      <c r="AF576" s="52"/>
      <c r="AG576" s="52"/>
      <c r="AH576" s="52">
        <v>156498.64000000001</v>
      </c>
      <c r="AI576" s="52">
        <v>159700.37</v>
      </c>
      <c r="AJ576" s="52">
        <v>174038.01</v>
      </c>
      <c r="AK576" s="52">
        <v>187209.86</v>
      </c>
      <c r="AL576" s="52">
        <v>201894.44</v>
      </c>
      <c r="AM576" s="52">
        <v>203267.32</v>
      </c>
      <c r="AN576" s="52">
        <v>200471.45</v>
      </c>
      <c r="AO576" s="52">
        <v>183105.1</v>
      </c>
      <c r="AP576" s="52">
        <v>196445.33</v>
      </c>
      <c r="AQ576" s="52">
        <v>207938.86</v>
      </c>
      <c r="AR576" s="52">
        <v>191185.99</v>
      </c>
      <c r="AS576" s="52">
        <v>189479.82</v>
      </c>
      <c r="AT576" s="52">
        <v>196353.37</v>
      </c>
      <c r="AU576" s="52">
        <v>180285.43</v>
      </c>
      <c r="AV576" s="52">
        <v>166397.29999999999</v>
      </c>
      <c r="AW576" s="52">
        <v>165460.1</v>
      </c>
      <c r="AX576" s="52">
        <v>155488.79999999999</v>
      </c>
      <c r="AY576" s="52">
        <v>157920.94</v>
      </c>
      <c r="AZ576" s="52">
        <v>150832.6</v>
      </c>
      <c r="BA576" s="52">
        <v>146915.79999999999</v>
      </c>
      <c r="BB576" s="52">
        <v>141910.97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3" t="s">
        <v>2033</v>
      </c>
      <c r="C577" s="4" t="s">
        <v>2034</v>
      </c>
      <c r="D577" s="7" t="s">
        <v>19</v>
      </c>
      <c r="E577" s="7" t="s">
        <v>20</v>
      </c>
      <c r="F577" s="7" t="s">
        <v>321</v>
      </c>
      <c r="G577" s="7" t="e">
        <f t="shared" ca="1" si="23"/>
        <v>#NAME?</v>
      </c>
      <c r="H577" s="46" t="s">
        <v>205</v>
      </c>
      <c r="I577" s="46" t="s">
        <v>58</v>
      </c>
      <c r="J577" s="7" t="str">
        <f t="shared" si="26"/>
        <v>Não</v>
      </c>
      <c r="K577" s="47">
        <v>45002</v>
      </c>
      <c r="L577" s="7"/>
      <c r="M577" s="7" t="s">
        <v>196</v>
      </c>
      <c r="N577" s="48">
        <v>0.01</v>
      </c>
      <c r="O577" s="7" t="s">
        <v>58</v>
      </c>
      <c r="P577" s="49">
        <v>0</v>
      </c>
      <c r="Q577" s="109"/>
      <c r="R577" s="109"/>
      <c r="S577" s="7" t="s">
        <v>199</v>
      </c>
      <c r="T577" s="7" t="s">
        <v>2035</v>
      </c>
      <c r="U577" s="7" t="s">
        <v>73</v>
      </c>
      <c r="V577" s="46" t="e">
        <f t="shared" ca="1" si="24"/>
        <v>#NAME?</v>
      </c>
      <c r="W577" s="7"/>
      <c r="X577" s="7"/>
      <c r="Y577" s="51" t="s">
        <v>201</v>
      </c>
      <c r="Z577" s="52"/>
      <c r="AA577" s="53">
        <v>45002</v>
      </c>
      <c r="AB577" s="54">
        <v>49075100006776</v>
      </c>
      <c r="AC577" s="52"/>
      <c r="AD577" s="52"/>
      <c r="AE577" s="52"/>
      <c r="AF577" s="52"/>
      <c r="AG577" s="52"/>
      <c r="AH577" s="52">
        <v>943347.36</v>
      </c>
      <c r="AI577" s="52">
        <v>950389.54</v>
      </c>
      <c r="AJ577" s="52">
        <v>1089087.97</v>
      </c>
      <c r="AK577" s="52">
        <v>1096279.8700000001</v>
      </c>
      <c r="AL577" s="52">
        <v>1104974.04</v>
      </c>
      <c r="AM577" s="52">
        <v>1113323.77</v>
      </c>
      <c r="AN577" s="52">
        <v>1400497.04</v>
      </c>
      <c r="AO577" s="52">
        <v>1401599.23</v>
      </c>
      <c r="AP577" s="52">
        <v>1425706</v>
      </c>
      <c r="AQ577" s="52">
        <v>1441206.32</v>
      </c>
      <c r="AR577" s="52">
        <v>1439806.42</v>
      </c>
      <c r="AS577" s="52">
        <v>1446953.94</v>
      </c>
      <c r="AT577" s="52">
        <v>1459910.2</v>
      </c>
      <c r="AU577" s="52">
        <v>1449446.83</v>
      </c>
      <c r="AV577" s="52">
        <v>1453175</v>
      </c>
      <c r="AW577" s="52">
        <v>1464827</v>
      </c>
      <c r="AX577" s="52">
        <v>1481819</v>
      </c>
      <c r="AY577" s="52">
        <v>1497943.68</v>
      </c>
      <c r="AZ577" s="52">
        <v>1499949.69</v>
      </c>
      <c r="BA577" s="52">
        <v>1502031.64</v>
      </c>
      <c r="BB577" s="52">
        <v>1507142.45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60" t="s">
        <v>2036</v>
      </c>
      <c r="C578" s="61" t="s">
        <v>2037</v>
      </c>
      <c r="D578" s="7" t="s">
        <v>19</v>
      </c>
      <c r="E578" s="7" t="s">
        <v>77</v>
      </c>
      <c r="F578" s="7" t="s">
        <v>340</v>
      </c>
      <c r="G578" s="7" t="e">
        <f t="shared" ca="1" si="23"/>
        <v>#NAME?</v>
      </c>
      <c r="H578" s="46" t="s">
        <v>205</v>
      </c>
      <c r="I578" s="46" t="s">
        <v>58</v>
      </c>
      <c r="J578" s="7" t="str">
        <f t="shared" si="26"/>
        <v>Não</v>
      </c>
      <c r="K578" s="47">
        <v>45390</v>
      </c>
      <c r="L578" s="7"/>
      <c r="M578" s="7" t="s">
        <v>100</v>
      </c>
      <c r="N578" s="48">
        <v>0.02</v>
      </c>
      <c r="O578" s="7" t="s">
        <v>58</v>
      </c>
      <c r="P578" s="49">
        <v>0</v>
      </c>
      <c r="Q578" s="50"/>
      <c r="R578" s="109"/>
      <c r="S578" s="7" t="s">
        <v>199</v>
      </c>
      <c r="T578" s="6" t="s">
        <v>2038</v>
      </c>
      <c r="U578" s="7" t="s">
        <v>77</v>
      </c>
      <c r="V578" s="46" t="e">
        <f t="shared" ca="1" si="24"/>
        <v>#NAME?</v>
      </c>
      <c r="W578" s="7"/>
      <c r="X578" s="7"/>
      <c r="Y578" s="51" t="s">
        <v>201</v>
      </c>
      <c r="Z578" s="52"/>
      <c r="AA578" s="53">
        <v>45390</v>
      </c>
      <c r="AB578" s="54">
        <v>49075100014094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>
        <v>1314611.1299999999</v>
      </c>
      <c r="AV578" s="52">
        <v>0</v>
      </c>
      <c r="AW578" s="52">
        <v>10.89</v>
      </c>
      <c r="AX578" s="52">
        <v>10.89</v>
      </c>
      <c r="AY578" s="52">
        <v>10.89</v>
      </c>
      <c r="AZ578" s="52">
        <v>10.89</v>
      </c>
      <c r="BA578" s="52">
        <v>10.89</v>
      </c>
      <c r="BB578" s="52">
        <v>10.89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15" t="s">
        <v>2039</v>
      </c>
      <c r="C579" s="4" t="s">
        <v>2040</v>
      </c>
      <c r="D579" s="7" t="s">
        <v>19</v>
      </c>
      <c r="E579" s="7" t="s">
        <v>68</v>
      </c>
      <c r="F579" s="7" t="s">
        <v>438</v>
      </c>
      <c r="G579" s="7" t="e">
        <f t="shared" ca="1" si="23"/>
        <v>#NAME?</v>
      </c>
      <c r="H579" s="46" t="s">
        <v>195</v>
      </c>
      <c r="I579" s="46" t="s">
        <v>58</v>
      </c>
      <c r="J579" s="7" t="str">
        <f t="shared" si="26"/>
        <v>Não</v>
      </c>
      <c r="K579" s="47">
        <v>44908</v>
      </c>
      <c r="L579" s="95">
        <v>45614</v>
      </c>
      <c r="M579" s="7" t="s">
        <v>71</v>
      </c>
      <c r="N579" s="48">
        <v>0.02</v>
      </c>
      <c r="O579" s="7" t="s">
        <v>236</v>
      </c>
      <c r="P579" s="49">
        <v>0.2</v>
      </c>
      <c r="Q579" s="182"/>
      <c r="R579" s="50" t="s">
        <v>2041</v>
      </c>
      <c r="S579" s="7" t="s">
        <v>199</v>
      </c>
      <c r="T579" s="7" t="s">
        <v>2042</v>
      </c>
      <c r="U579" s="7" t="s">
        <v>68</v>
      </c>
      <c r="V579" s="46" t="e">
        <f t="shared" ca="1" si="24"/>
        <v>#NAME?</v>
      </c>
      <c r="W579" s="7"/>
      <c r="X579" s="7"/>
      <c r="Y579" s="51" t="s">
        <v>201</v>
      </c>
      <c r="Z579" s="52"/>
      <c r="AA579" s="53">
        <v>44908</v>
      </c>
      <c r="AB579" s="54">
        <v>49075100006148</v>
      </c>
      <c r="AC579" s="52"/>
      <c r="AD579" s="52"/>
      <c r="AE579" s="52">
        <v>818196.58</v>
      </c>
      <c r="AF579" s="52">
        <v>828082.58</v>
      </c>
      <c r="AG579" s="52">
        <v>990968.05</v>
      </c>
      <c r="AH579" s="52">
        <v>1038419.02</v>
      </c>
      <c r="AI579" s="52">
        <v>1044490.68</v>
      </c>
      <c r="AJ579" s="52">
        <v>1140148.3899999999</v>
      </c>
      <c r="AK579" s="52">
        <v>1175009.74</v>
      </c>
      <c r="AL579" s="52">
        <v>1266407.6399999999</v>
      </c>
      <c r="AM579" s="52">
        <v>1248695.8899999999</v>
      </c>
      <c r="AN579" s="52">
        <v>1251801.6299999999</v>
      </c>
      <c r="AO579" s="52">
        <v>1230464.75</v>
      </c>
      <c r="AP579" s="52">
        <v>1260351.3600000001</v>
      </c>
      <c r="AQ579" s="52">
        <v>1280008.1499999999</v>
      </c>
      <c r="AR579" s="52">
        <v>1284055.75</v>
      </c>
      <c r="AS579" s="52">
        <v>1307211.23</v>
      </c>
      <c r="AT579" s="52">
        <v>802110.67</v>
      </c>
      <c r="AU579" s="52">
        <v>586142.46</v>
      </c>
      <c r="AV579" s="52">
        <v>564140.4</v>
      </c>
      <c r="AW579" s="52">
        <v>594395.19999999995</v>
      </c>
      <c r="AX579" s="52">
        <v>613107.69999999995</v>
      </c>
      <c r="AY579" s="52">
        <v>627606.23</v>
      </c>
      <c r="AZ579" s="52">
        <v>615559.68999999994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15" t="s">
        <v>2039</v>
      </c>
      <c r="C580" s="4" t="s">
        <v>2043</v>
      </c>
      <c r="D580" s="7" t="s">
        <v>19</v>
      </c>
      <c r="E580" s="7" t="s">
        <v>68</v>
      </c>
      <c r="F580" s="7" t="s">
        <v>438</v>
      </c>
      <c r="G580" s="7" t="e">
        <f t="shared" ca="1" si="23"/>
        <v>#NAME?</v>
      </c>
      <c r="H580" s="46" t="s">
        <v>195</v>
      </c>
      <c r="I580" s="46" t="s">
        <v>58</v>
      </c>
      <c r="J580" s="7" t="str">
        <f t="shared" si="26"/>
        <v>Não</v>
      </c>
      <c r="K580" s="47">
        <v>45330</v>
      </c>
      <c r="L580" s="95">
        <v>45614</v>
      </c>
      <c r="M580" s="7" t="s">
        <v>57</v>
      </c>
      <c r="N580" s="48">
        <v>1.2E-2</v>
      </c>
      <c r="O580" s="7" t="s">
        <v>58</v>
      </c>
      <c r="P580" s="49">
        <v>0</v>
      </c>
      <c r="Q580" s="50"/>
      <c r="R580" s="65" t="s">
        <v>2044</v>
      </c>
      <c r="S580" s="7" t="s">
        <v>199</v>
      </c>
      <c r="T580" s="7" t="s">
        <v>2042</v>
      </c>
      <c r="U580" s="7" t="s">
        <v>68</v>
      </c>
      <c r="V580" s="46" t="e">
        <f t="shared" ca="1" si="24"/>
        <v>#NAME?</v>
      </c>
      <c r="W580" s="7"/>
      <c r="X580" s="7"/>
      <c r="Y580" s="51" t="s">
        <v>201</v>
      </c>
      <c r="Z580" s="52"/>
      <c r="AA580" s="53">
        <v>45330</v>
      </c>
      <c r="AB580" s="54">
        <v>49075100013403</v>
      </c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>
        <v>0</v>
      </c>
      <c r="AT580" s="52">
        <v>527081.27</v>
      </c>
      <c r="AU580" s="52">
        <v>715155.64</v>
      </c>
      <c r="AV580" s="52">
        <v>718123.2</v>
      </c>
      <c r="AW580" s="52">
        <v>724373.3</v>
      </c>
      <c r="AX580" s="52">
        <v>831701.9</v>
      </c>
      <c r="AY580" s="52">
        <v>917997.9</v>
      </c>
      <c r="AZ580" s="52">
        <v>924501.84</v>
      </c>
      <c r="BA580" s="52">
        <v>0</v>
      </c>
      <c r="BB580" s="52">
        <v>0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2045</v>
      </c>
      <c r="C581" s="4" t="s">
        <v>2046</v>
      </c>
      <c r="D581" s="7" t="s">
        <v>19</v>
      </c>
      <c r="E581" s="7" t="s">
        <v>77</v>
      </c>
      <c r="F581" s="7" t="s">
        <v>340</v>
      </c>
      <c r="G581" s="7" t="e">
        <f t="shared" ca="1" si="23"/>
        <v>#NAME?</v>
      </c>
      <c r="H581" s="46" t="s">
        <v>205</v>
      </c>
      <c r="I581" s="46" t="s">
        <v>58</v>
      </c>
      <c r="J581" s="7" t="str">
        <f t="shared" si="26"/>
        <v>Não</v>
      </c>
      <c r="K581" s="47">
        <v>45118</v>
      </c>
      <c r="L581" s="7"/>
      <c r="M581" s="7" t="s">
        <v>57</v>
      </c>
      <c r="N581" s="48">
        <v>1.2E-2</v>
      </c>
      <c r="O581" s="7" t="s">
        <v>58</v>
      </c>
      <c r="P581" s="49">
        <v>0</v>
      </c>
      <c r="Q581" s="50"/>
      <c r="R581" s="50"/>
      <c r="S581" s="7" t="s">
        <v>199</v>
      </c>
      <c r="T581" s="7" t="s">
        <v>2047</v>
      </c>
      <c r="U581" s="7" t="s">
        <v>77</v>
      </c>
      <c r="V581" s="46" t="e">
        <f t="shared" ca="1" si="24"/>
        <v>#NAME?</v>
      </c>
      <c r="W581" s="7"/>
      <c r="X581" s="7"/>
      <c r="Y581" s="51" t="s">
        <v>201</v>
      </c>
      <c r="Z581" s="52"/>
      <c r="AA581" s="53">
        <v>45118</v>
      </c>
      <c r="AB581" s="54">
        <v>49075100012660</v>
      </c>
      <c r="AC581" s="52"/>
      <c r="AD581" s="52"/>
      <c r="AE581" s="52"/>
      <c r="AF581" s="52"/>
      <c r="AG581" s="52"/>
      <c r="AH581" s="52"/>
      <c r="AI581" s="52"/>
      <c r="AJ581" s="52"/>
      <c r="AK581" s="52">
        <v>0</v>
      </c>
      <c r="AL581" s="52">
        <v>236912.56</v>
      </c>
      <c r="AM581" s="52">
        <v>239432.92</v>
      </c>
      <c r="AN581" s="52">
        <v>268544.31</v>
      </c>
      <c r="AO581" s="52">
        <v>279721.99</v>
      </c>
      <c r="AP581" s="52">
        <v>281711.45</v>
      </c>
      <c r="AQ581" s="52">
        <v>316793.96000000002</v>
      </c>
      <c r="AR581" s="52">
        <v>319594.49</v>
      </c>
      <c r="AS581" s="52">
        <v>317694.94</v>
      </c>
      <c r="AT581" s="52">
        <v>316403.92</v>
      </c>
      <c r="AU581" s="52">
        <v>323401.14</v>
      </c>
      <c r="AV581" s="52">
        <v>337965.1</v>
      </c>
      <c r="AW581" s="52">
        <v>362639.4</v>
      </c>
      <c r="AX581" s="52">
        <v>375015.7</v>
      </c>
      <c r="AY581" s="52">
        <v>378255.55</v>
      </c>
      <c r="AZ581" s="52">
        <v>392839.56</v>
      </c>
      <c r="BA581" s="52">
        <v>406367.87</v>
      </c>
      <c r="BB581" s="52">
        <v>409365.81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2048</v>
      </c>
      <c r="C582" s="4" t="s">
        <v>2049</v>
      </c>
      <c r="D582" s="7" t="s">
        <v>19</v>
      </c>
      <c r="E582" s="7" t="s">
        <v>20</v>
      </c>
      <c r="F582" s="7" t="s">
        <v>270</v>
      </c>
      <c r="G582" s="7" t="e">
        <f t="shared" ca="1" si="23"/>
        <v>#NAME?</v>
      </c>
      <c r="H582" s="46" t="s">
        <v>216</v>
      </c>
      <c r="I582" s="46" t="s">
        <v>217</v>
      </c>
      <c r="J582" s="7" t="str">
        <f t="shared" si="26"/>
        <v>Não</v>
      </c>
      <c r="K582" s="47">
        <v>45127</v>
      </c>
      <c r="L582" s="47"/>
      <c r="M582" s="7" t="s">
        <v>71</v>
      </c>
      <c r="N582" s="48">
        <v>2.5000000000000001E-2</v>
      </c>
      <c r="O582" s="7" t="s">
        <v>236</v>
      </c>
      <c r="P582" s="49">
        <v>0.2</v>
      </c>
      <c r="Q582" s="109"/>
      <c r="R582" s="109"/>
      <c r="S582" s="7" t="s">
        <v>199</v>
      </c>
      <c r="T582" s="7" t="s">
        <v>2050</v>
      </c>
      <c r="U582" s="7" t="s">
        <v>273</v>
      </c>
      <c r="V582" s="46" t="e">
        <f t="shared" ca="1" si="24"/>
        <v>#NAME?</v>
      </c>
      <c r="W582" s="7"/>
      <c r="X582" s="7"/>
      <c r="Y582" s="51" t="s">
        <v>201</v>
      </c>
      <c r="Z582" s="52"/>
      <c r="AA582" s="53">
        <v>45127</v>
      </c>
      <c r="AB582" s="54">
        <v>49075100009831</v>
      </c>
      <c r="AC582" s="52"/>
      <c r="AD582" s="52"/>
      <c r="AE582" s="52"/>
      <c r="AF582" s="52"/>
      <c r="AG582" s="52"/>
      <c r="AH582" s="52"/>
      <c r="AI582" s="52"/>
      <c r="AJ582" s="52"/>
      <c r="AK582" s="52">
        <v>0</v>
      </c>
      <c r="AL582" s="52">
        <v>51761.9</v>
      </c>
      <c r="AM582" s="52">
        <v>51743.98</v>
      </c>
      <c r="AN582" s="52">
        <v>50555.96</v>
      </c>
      <c r="AO582" s="52">
        <v>48256.800000000003</v>
      </c>
      <c r="AP582" s="52">
        <v>51908.81</v>
      </c>
      <c r="AQ582" s="52">
        <v>49827.07</v>
      </c>
      <c r="AR582" s="52">
        <v>47231.72</v>
      </c>
      <c r="AS582" s="52">
        <v>47847.12</v>
      </c>
      <c r="AT582" s="52">
        <v>48585.14</v>
      </c>
      <c r="AU582" s="52">
        <v>46484.02</v>
      </c>
      <c r="AV582" s="52">
        <v>452.33</v>
      </c>
      <c r="AW582" s="52">
        <v>454.32</v>
      </c>
      <c r="AX582" s="52">
        <v>455.35</v>
      </c>
      <c r="AY582" s="52">
        <v>456.34</v>
      </c>
      <c r="AZ582" s="52">
        <v>457.55</v>
      </c>
      <c r="BA582" s="52">
        <v>459.65</v>
      </c>
      <c r="BB582" s="52">
        <v>460.28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3" t="s">
        <v>2048</v>
      </c>
      <c r="C583" s="4" t="s">
        <v>2051</v>
      </c>
      <c r="D583" s="7" t="s">
        <v>19</v>
      </c>
      <c r="E583" s="7" t="s">
        <v>20</v>
      </c>
      <c r="F583" s="7" t="s">
        <v>270</v>
      </c>
      <c r="G583" s="7" t="e">
        <f t="shared" ca="1" si="23"/>
        <v>#NAME?</v>
      </c>
      <c r="H583" s="46" t="s">
        <v>216</v>
      </c>
      <c r="I583" s="46" t="s">
        <v>217</v>
      </c>
      <c r="J583" s="7" t="str">
        <f t="shared" si="26"/>
        <v>Não</v>
      </c>
      <c r="K583" s="47">
        <v>45064</v>
      </c>
      <c r="L583" s="47"/>
      <c r="M583" s="7" t="s">
        <v>57</v>
      </c>
      <c r="N583" s="48">
        <v>1.2E-2</v>
      </c>
      <c r="O583" s="7" t="s">
        <v>58</v>
      </c>
      <c r="P583" s="49">
        <v>0</v>
      </c>
      <c r="Q583" s="50"/>
      <c r="R583" s="109"/>
      <c r="S583" s="7" t="s">
        <v>199</v>
      </c>
      <c r="T583" s="7" t="s">
        <v>2050</v>
      </c>
      <c r="U583" s="7" t="s">
        <v>273</v>
      </c>
      <c r="V583" s="46" t="e">
        <f t="shared" ca="1" si="24"/>
        <v>#NAME?</v>
      </c>
      <c r="W583" s="7"/>
      <c r="X583" s="7"/>
      <c r="Y583" s="51" t="s">
        <v>201</v>
      </c>
      <c r="Z583" s="52"/>
      <c r="AA583" s="53">
        <v>45064</v>
      </c>
      <c r="AB583" s="54">
        <v>49075100005508</v>
      </c>
      <c r="AC583" s="52"/>
      <c r="AD583" s="52"/>
      <c r="AE583" s="52"/>
      <c r="AF583" s="52"/>
      <c r="AG583" s="52"/>
      <c r="AH583" s="52">
        <v>0</v>
      </c>
      <c r="AI583" s="52">
        <v>0</v>
      </c>
      <c r="AJ583" s="52">
        <v>0</v>
      </c>
      <c r="AK583" s="52">
        <v>177711.3</v>
      </c>
      <c r="AL583" s="52">
        <v>128735.41</v>
      </c>
      <c r="AM583" s="52">
        <v>130008.98</v>
      </c>
      <c r="AN583" s="52">
        <v>131025.4</v>
      </c>
      <c r="AO583" s="52">
        <v>132166.66</v>
      </c>
      <c r="AP583" s="52">
        <v>133117.54</v>
      </c>
      <c r="AQ583" s="52">
        <v>118089.24</v>
      </c>
      <c r="AR583" s="52">
        <v>102899.13</v>
      </c>
      <c r="AS583" s="52">
        <v>103738.25</v>
      </c>
      <c r="AT583" s="52">
        <v>104723.2</v>
      </c>
      <c r="AU583" s="52">
        <v>105554.87</v>
      </c>
      <c r="AV583" s="52">
        <v>0</v>
      </c>
      <c r="AW583" s="52">
        <v>4.4000000000000004</v>
      </c>
      <c r="AX583" s="52">
        <v>4.4000000000000004</v>
      </c>
      <c r="AY583" s="52">
        <v>4.4000000000000004</v>
      </c>
      <c r="AZ583" s="52">
        <v>4.4000000000000004</v>
      </c>
      <c r="BA583" s="52">
        <v>4.4000000000000004</v>
      </c>
      <c r="BB583" s="52">
        <v>4.4000000000000004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3" t="s">
        <v>2052</v>
      </c>
      <c r="C584" s="4" t="s">
        <v>2053</v>
      </c>
      <c r="D584" s="7" t="s">
        <v>210</v>
      </c>
      <c r="E584" s="7" t="s">
        <v>68</v>
      </c>
      <c r="F584" s="7" t="s">
        <v>2054</v>
      </c>
      <c r="G584" s="7" t="e">
        <f t="shared" ca="1" si="23"/>
        <v>#NAME?</v>
      </c>
      <c r="H584" s="46" t="s">
        <v>205</v>
      </c>
      <c r="I584" s="46" t="s">
        <v>58</v>
      </c>
      <c r="J584" s="7" t="str">
        <f t="shared" si="26"/>
        <v>Sim</v>
      </c>
      <c r="K584" s="47">
        <v>45603</v>
      </c>
      <c r="L584" s="47"/>
      <c r="M584" s="7" t="s">
        <v>57</v>
      </c>
      <c r="N584" s="48">
        <v>1.2E-2</v>
      </c>
      <c r="O584" s="7" t="s">
        <v>58</v>
      </c>
      <c r="P584" s="49">
        <v>0</v>
      </c>
      <c r="Q584" s="50" t="s">
        <v>2055</v>
      </c>
      <c r="R584" s="109"/>
      <c r="S584" s="7" t="s">
        <v>199</v>
      </c>
      <c r="T584" s="7" t="s">
        <v>2056</v>
      </c>
      <c r="U584" s="7" t="s">
        <v>68</v>
      </c>
      <c r="V584" s="46" t="e">
        <f t="shared" ca="1" si="24"/>
        <v>#NAME?</v>
      </c>
      <c r="W584" s="7"/>
      <c r="X584" s="7" t="s">
        <v>27</v>
      </c>
      <c r="Y584" s="51"/>
      <c r="Z584" s="52"/>
      <c r="AA584" s="53">
        <v>45603</v>
      </c>
      <c r="AB584" s="54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>
        <v>452894.54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15" t="s">
        <v>2057</v>
      </c>
      <c r="C585" s="4" t="s">
        <v>2058</v>
      </c>
      <c r="D585" s="7" t="s">
        <v>109</v>
      </c>
      <c r="E585" s="7" t="s">
        <v>68</v>
      </c>
      <c r="F585" s="7" t="s">
        <v>194</v>
      </c>
      <c r="G585" s="7" t="e">
        <f t="shared" ca="1" si="23"/>
        <v>#NAME?</v>
      </c>
      <c r="H585" s="46" t="s">
        <v>195</v>
      </c>
      <c r="I585" s="46" t="s">
        <v>58</v>
      </c>
      <c r="J585" s="7" t="str">
        <f t="shared" si="26"/>
        <v>Não</v>
      </c>
      <c r="K585" s="47">
        <v>45105</v>
      </c>
      <c r="L585" s="47">
        <v>45513</v>
      </c>
      <c r="M585" s="7" t="s">
        <v>256</v>
      </c>
      <c r="N585" s="48">
        <v>1.4999999999999999E-2</v>
      </c>
      <c r="O585" s="7" t="s">
        <v>197</v>
      </c>
      <c r="P585" s="49">
        <v>0.1</v>
      </c>
      <c r="Q585" s="50"/>
      <c r="R585" s="50" t="s">
        <v>1579</v>
      </c>
      <c r="S585" s="7" t="s">
        <v>199</v>
      </c>
      <c r="T585" s="7" t="s">
        <v>2059</v>
      </c>
      <c r="U585" s="7" t="s">
        <v>68</v>
      </c>
      <c r="V585" s="46" t="e">
        <f t="shared" ca="1" si="24"/>
        <v>#NAME?</v>
      </c>
      <c r="W585" s="7"/>
      <c r="X585" s="7"/>
      <c r="Y585" s="51" t="s">
        <v>312</v>
      </c>
      <c r="Z585" s="52"/>
      <c r="AA585" s="53">
        <v>45105</v>
      </c>
      <c r="AB585" s="54">
        <v>49075100007209</v>
      </c>
      <c r="AC585" s="52"/>
      <c r="AD585" s="52"/>
      <c r="AE585" s="52"/>
      <c r="AF585" s="52"/>
      <c r="AG585" s="52"/>
      <c r="AH585" s="52"/>
      <c r="AI585" s="52"/>
      <c r="AJ585" s="52"/>
      <c r="AK585" s="52">
        <v>144597.64000000001</v>
      </c>
      <c r="AL585" s="52">
        <v>249151.62</v>
      </c>
      <c r="AM585" s="52">
        <v>240637.98</v>
      </c>
      <c r="AN585" s="52">
        <v>222998.54</v>
      </c>
      <c r="AO585" s="52">
        <v>206781.25</v>
      </c>
      <c r="AP585" s="52">
        <v>204344.21</v>
      </c>
      <c r="AQ585" s="52">
        <v>208352.87</v>
      </c>
      <c r="AR585" s="52">
        <v>255201.5</v>
      </c>
      <c r="AS585" s="52">
        <v>249479.85</v>
      </c>
      <c r="AT585" s="52">
        <v>243986.61</v>
      </c>
      <c r="AU585" s="52">
        <v>233685.22</v>
      </c>
      <c r="AV585" s="52">
        <v>232346.8</v>
      </c>
      <c r="AW585" s="52">
        <v>232504.7</v>
      </c>
      <c r="AX585" s="52">
        <v>0</v>
      </c>
      <c r="AY585" s="52">
        <v>0</v>
      </c>
      <c r="AZ585" s="52">
        <v>0</v>
      </c>
      <c r="BA585" s="52">
        <v>0</v>
      </c>
      <c r="BB585" s="52">
        <v>0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15" t="s">
        <v>2060</v>
      </c>
      <c r="C586" s="14" t="s">
        <v>2061</v>
      </c>
      <c r="D586" s="7" t="s">
        <v>109</v>
      </c>
      <c r="E586" s="7" t="s">
        <v>68</v>
      </c>
      <c r="F586" s="7" t="s">
        <v>194</v>
      </c>
      <c r="G586" s="7" t="e">
        <f t="shared" ca="1" si="23"/>
        <v>#NAME?</v>
      </c>
      <c r="H586" s="46" t="s">
        <v>195</v>
      </c>
      <c r="I586" s="46" t="s">
        <v>58</v>
      </c>
      <c r="J586" s="7" t="str">
        <f t="shared" si="26"/>
        <v>Não</v>
      </c>
      <c r="K586" s="47">
        <v>45345</v>
      </c>
      <c r="L586" s="47">
        <v>45540</v>
      </c>
      <c r="M586" s="7" t="s">
        <v>57</v>
      </c>
      <c r="N586" s="48">
        <v>1.2E-2</v>
      </c>
      <c r="O586" s="7" t="s">
        <v>58</v>
      </c>
      <c r="P586" s="49">
        <v>0</v>
      </c>
      <c r="Q586" s="50"/>
      <c r="R586" s="50" t="s">
        <v>1579</v>
      </c>
      <c r="S586" s="7" t="s">
        <v>199</v>
      </c>
      <c r="T586" s="12" t="s">
        <v>2059</v>
      </c>
      <c r="U586" s="7" t="s">
        <v>68</v>
      </c>
      <c r="V586" s="46" t="e">
        <f t="shared" ca="1" si="24"/>
        <v>#NAME?</v>
      </c>
      <c r="W586" s="7"/>
      <c r="X586" s="7"/>
      <c r="Y586" s="51" t="s">
        <v>312</v>
      </c>
      <c r="Z586" s="52"/>
      <c r="AA586" s="53">
        <v>45345</v>
      </c>
      <c r="AB586" s="54">
        <v>49075100013411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>
        <v>0</v>
      </c>
      <c r="AT586" s="52">
        <v>0</v>
      </c>
      <c r="AU586" s="52">
        <v>0</v>
      </c>
      <c r="AV586" s="52">
        <v>0</v>
      </c>
      <c r="AW586" s="52">
        <v>0</v>
      </c>
      <c r="AX586" s="52">
        <v>0</v>
      </c>
      <c r="AY586" s="52">
        <v>0</v>
      </c>
      <c r="AZ586" s="52">
        <v>0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15" t="s">
        <v>2062</v>
      </c>
      <c r="C587" s="14" t="s">
        <v>2063</v>
      </c>
      <c r="D587" s="7" t="s">
        <v>19</v>
      </c>
      <c r="E587" s="7" t="s">
        <v>68</v>
      </c>
      <c r="F587" s="7" t="s">
        <v>438</v>
      </c>
      <c r="G587" s="7" t="e">
        <f t="shared" ca="1" si="23"/>
        <v>#NAME?</v>
      </c>
      <c r="H587" s="46" t="s">
        <v>195</v>
      </c>
      <c r="I587" s="46" t="s">
        <v>58</v>
      </c>
      <c r="J587" s="7" t="str">
        <f t="shared" si="26"/>
        <v>Não</v>
      </c>
      <c r="K587" s="47">
        <v>45453</v>
      </c>
      <c r="L587" s="47">
        <v>45562</v>
      </c>
      <c r="M587" s="7" t="s">
        <v>57</v>
      </c>
      <c r="N587" s="48">
        <v>1.2E-2</v>
      </c>
      <c r="O587" s="7" t="s">
        <v>58</v>
      </c>
      <c r="P587" s="49">
        <v>0</v>
      </c>
      <c r="Q587" s="50"/>
      <c r="R587" s="50"/>
      <c r="S587" s="7" t="s">
        <v>199</v>
      </c>
      <c r="T587" s="12" t="s">
        <v>2064</v>
      </c>
      <c r="U587" s="7" t="s">
        <v>68</v>
      </c>
      <c r="V587" s="46" t="e">
        <f t="shared" ca="1" si="24"/>
        <v>#NAME?</v>
      </c>
      <c r="W587" s="7"/>
      <c r="X587" s="7" t="s">
        <v>24</v>
      </c>
      <c r="Y587" s="51" t="s">
        <v>201</v>
      </c>
      <c r="Z587" s="52"/>
      <c r="AA587" s="53">
        <v>45453</v>
      </c>
      <c r="AB587" s="54">
        <v>49075100015112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>
        <v>694317.1</v>
      </c>
      <c r="AX587" s="52">
        <v>700710.6</v>
      </c>
      <c r="AY587" s="52">
        <v>707238.48</v>
      </c>
      <c r="AZ587" s="52">
        <v>711912.1</v>
      </c>
      <c r="BA587" s="52">
        <v>0</v>
      </c>
      <c r="BB587" s="52">
        <v>0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97" t="s">
        <v>2065</v>
      </c>
      <c r="C588" s="4" t="s">
        <v>2066</v>
      </c>
      <c r="D588" s="7" t="s">
        <v>109</v>
      </c>
      <c r="E588" s="7" t="s">
        <v>68</v>
      </c>
      <c r="F588" s="7" t="s">
        <v>565</v>
      </c>
      <c r="G588" s="7" t="e">
        <f t="shared" ca="1" si="23"/>
        <v>#NAME?</v>
      </c>
      <c r="H588" s="46" t="s">
        <v>195</v>
      </c>
      <c r="I588" s="46" t="s">
        <v>58</v>
      </c>
      <c r="J588" s="7" t="str">
        <f t="shared" si="26"/>
        <v>Não</v>
      </c>
      <c r="K588" s="47">
        <v>45105</v>
      </c>
      <c r="L588" s="47">
        <v>45513</v>
      </c>
      <c r="M588" s="7" t="s">
        <v>57</v>
      </c>
      <c r="N588" s="48">
        <v>8.5000000000000006E-3</v>
      </c>
      <c r="O588" s="7" t="s">
        <v>58</v>
      </c>
      <c r="P588" s="49">
        <v>0</v>
      </c>
      <c r="Q588" s="50"/>
      <c r="R588" s="50" t="s">
        <v>780</v>
      </c>
      <c r="S588" s="7" t="s">
        <v>199</v>
      </c>
      <c r="T588" s="7" t="s">
        <v>2067</v>
      </c>
      <c r="U588" s="7" t="s">
        <v>73</v>
      </c>
      <c r="V588" s="46" t="e">
        <f t="shared" ca="1" si="24"/>
        <v>#NAME?</v>
      </c>
      <c r="W588" s="7"/>
      <c r="X588" s="7"/>
      <c r="Y588" s="51" t="s">
        <v>201</v>
      </c>
      <c r="Z588" s="52"/>
      <c r="AA588" s="53">
        <v>45105</v>
      </c>
      <c r="AB588" s="54">
        <v>49075100010153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>
        <v>791856.43</v>
      </c>
      <c r="AM588" s="52">
        <v>817625.14</v>
      </c>
      <c r="AN588" s="52">
        <v>819516.43</v>
      </c>
      <c r="AO588" s="52">
        <v>885191.86</v>
      </c>
      <c r="AP588" s="52">
        <v>886981.65</v>
      </c>
      <c r="AQ588" s="52">
        <v>892805.98</v>
      </c>
      <c r="AR588" s="52">
        <v>883088.38</v>
      </c>
      <c r="AS588" s="52">
        <v>890559.72</v>
      </c>
      <c r="AT588" s="52">
        <v>898278.39</v>
      </c>
      <c r="AU588" s="52">
        <v>984105.29</v>
      </c>
      <c r="AV588" s="52">
        <v>992243.5</v>
      </c>
      <c r="AW588" s="52">
        <v>1000850</v>
      </c>
      <c r="AX588" s="52">
        <v>0</v>
      </c>
      <c r="AY588" s="52">
        <v>0</v>
      </c>
      <c r="AZ588" s="52">
        <v>0</v>
      </c>
      <c r="BA588" s="52">
        <v>0</v>
      </c>
      <c r="BB588" s="52">
        <v>0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97" t="s">
        <v>2068</v>
      </c>
      <c r="C589" s="4" t="s">
        <v>2069</v>
      </c>
      <c r="D589" s="7" t="s">
        <v>109</v>
      </c>
      <c r="E589" s="7" t="s">
        <v>68</v>
      </c>
      <c r="F589" s="7" t="s">
        <v>2070</v>
      </c>
      <c r="G589" s="7" t="e">
        <f t="shared" ca="1" si="23"/>
        <v>#NAME?</v>
      </c>
      <c r="H589" s="46" t="s">
        <v>205</v>
      </c>
      <c r="I589" s="46" t="s">
        <v>58</v>
      </c>
      <c r="J589" s="7" t="str">
        <f t="shared" si="26"/>
        <v>Não</v>
      </c>
      <c r="K589" s="47">
        <v>45476</v>
      </c>
      <c r="L589" s="47"/>
      <c r="M589" s="7" t="s">
        <v>57</v>
      </c>
      <c r="N589" s="48">
        <v>1.2E-2</v>
      </c>
      <c r="O589" s="7" t="s">
        <v>58</v>
      </c>
      <c r="P589" s="49">
        <v>0</v>
      </c>
      <c r="Q589" s="50"/>
      <c r="R589" s="50"/>
      <c r="S589" s="7" t="s">
        <v>199</v>
      </c>
      <c r="T589" s="7" t="s">
        <v>2071</v>
      </c>
      <c r="U589" s="7" t="s">
        <v>114</v>
      </c>
      <c r="V589" s="46" t="e">
        <f t="shared" ca="1" si="24"/>
        <v>#NAME?</v>
      </c>
      <c r="W589" s="7"/>
      <c r="X589" s="7" t="s">
        <v>27</v>
      </c>
      <c r="Y589" s="51" t="s">
        <v>509</v>
      </c>
      <c r="Z589" s="52"/>
      <c r="AA589" s="53">
        <v>45476</v>
      </c>
      <c r="AB589" s="54">
        <v>49075100015368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>
        <v>668651.19999999995</v>
      </c>
      <c r="AY589" s="52">
        <v>674921.15</v>
      </c>
      <c r="AZ589" s="52">
        <v>679682.94</v>
      </c>
      <c r="BA589" s="52">
        <v>685885.05</v>
      </c>
      <c r="BB589" s="52">
        <v>691312.75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15" t="s">
        <v>2072</v>
      </c>
      <c r="C590" s="4" t="s">
        <v>2073</v>
      </c>
      <c r="D590" s="7" t="s">
        <v>109</v>
      </c>
      <c r="E590" s="7" t="s">
        <v>68</v>
      </c>
      <c r="F590" s="7" t="s">
        <v>194</v>
      </c>
      <c r="G590" s="7" t="e">
        <f t="shared" ca="1" si="23"/>
        <v>#NAME?</v>
      </c>
      <c r="H590" s="46" t="s">
        <v>216</v>
      </c>
      <c r="I590" s="46" t="s">
        <v>266</v>
      </c>
      <c r="J590" s="7" t="str">
        <f t="shared" si="26"/>
        <v>Não</v>
      </c>
      <c r="K590" s="47">
        <v>45132</v>
      </c>
      <c r="L590" s="47"/>
      <c r="M590" s="7" t="s">
        <v>57</v>
      </c>
      <c r="N590" s="48">
        <v>7.0000000000000001E-3</v>
      </c>
      <c r="O590" s="7" t="s">
        <v>58</v>
      </c>
      <c r="P590" s="49">
        <v>0</v>
      </c>
      <c r="Q590" s="50"/>
      <c r="R590" s="50" t="s">
        <v>780</v>
      </c>
      <c r="S590" s="7" t="s">
        <v>199</v>
      </c>
      <c r="T590" s="7" t="s">
        <v>2074</v>
      </c>
      <c r="U590" s="7" t="s">
        <v>73</v>
      </c>
      <c r="V590" s="46" t="e">
        <f t="shared" ca="1" si="24"/>
        <v>#NAME?</v>
      </c>
      <c r="W590" s="7"/>
      <c r="X590" s="7"/>
      <c r="Y590" s="51" t="s">
        <v>312</v>
      </c>
      <c r="Z590" s="52"/>
      <c r="AA590" s="53">
        <v>45132</v>
      </c>
      <c r="AB590" s="54">
        <v>49075100007217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>
        <v>565393.68000000005</v>
      </c>
      <c r="AM590" s="52">
        <v>544900.06999999995</v>
      </c>
      <c r="AN590" s="52">
        <v>512555.95</v>
      </c>
      <c r="AO590" s="52">
        <v>500246.61</v>
      </c>
      <c r="AP590" s="52">
        <v>486733.81</v>
      </c>
      <c r="AQ590" s="52">
        <v>463036.36</v>
      </c>
      <c r="AR590" s="52">
        <v>419820.89</v>
      </c>
      <c r="AS590" s="52">
        <v>396521.35</v>
      </c>
      <c r="AT590" s="52">
        <v>388775</v>
      </c>
      <c r="AU590" s="52">
        <v>369081.1</v>
      </c>
      <c r="AV590" s="52">
        <v>355948.6</v>
      </c>
      <c r="AW590" s="52">
        <v>443221.3</v>
      </c>
      <c r="AX590" s="52">
        <v>0</v>
      </c>
      <c r="AY590" s="52">
        <v>0</v>
      </c>
      <c r="AZ590" s="52">
        <v>0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15" t="s">
        <v>2075</v>
      </c>
      <c r="C591" s="4" t="s">
        <v>2076</v>
      </c>
      <c r="D591" s="7" t="s">
        <v>19</v>
      </c>
      <c r="E591" s="7" t="s">
        <v>68</v>
      </c>
      <c r="F591" s="7" t="s">
        <v>438</v>
      </c>
      <c r="G591" s="7" t="e">
        <f t="shared" ca="1" si="23"/>
        <v>#NAME?</v>
      </c>
      <c r="H591" s="46" t="s">
        <v>205</v>
      </c>
      <c r="I591" s="46" t="s">
        <v>58</v>
      </c>
      <c r="J591" s="7" t="str">
        <f t="shared" si="26"/>
        <v>Não</v>
      </c>
      <c r="K591" s="47">
        <v>45158</v>
      </c>
      <c r="L591" s="47"/>
      <c r="M591" s="7" t="s">
        <v>962</v>
      </c>
      <c r="N591" s="48">
        <v>8.0000000000000002E-3</v>
      </c>
      <c r="O591" s="7" t="s">
        <v>58</v>
      </c>
      <c r="P591" s="49">
        <v>0</v>
      </c>
      <c r="Q591" s="50"/>
      <c r="R591" s="109"/>
      <c r="S591" s="7" t="s">
        <v>199</v>
      </c>
      <c r="T591" s="7" t="s">
        <v>2077</v>
      </c>
      <c r="U591" s="7" t="s">
        <v>68</v>
      </c>
      <c r="V591" s="46" t="e">
        <f t="shared" ca="1" si="24"/>
        <v>#NAME?</v>
      </c>
      <c r="W591" s="7"/>
      <c r="X591" s="7"/>
      <c r="Y591" s="51" t="s">
        <v>201</v>
      </c>
      <c r="Z591" s="52"/>
      <c r="AA591" s="53">
        <v>45158</v>
      </c>
      <c r="AB591" s="54">
        <v>49075100008418</v>
      </c>
      <c r="AC591" s="52"/>
      <c r="AD591" s="52"/>
      <c r="AE591" s="52"/>
      <c r="AF591" s="52"/>
      <c r="AG591" s="52"/>
      <c r="AH591" s="52"/>
      <c r="AI591" s="52">
        <v>0</v>
      </c>
      <c r="AJ591" s="52">
        <v>0</v>
      </c>
      <c r="AK591" s="52">
        <v>0</v>
      </c>
      <c r="AL591" s="52">
        <v>0</v>
      </c>
      <c r="AM591" s="52">
        <v>1194211.6200000001</v>
      </c>
      <c r="AN591" s="52">
        <v>1208400.83</v>
      </c>
      <c r="AO591" s="52">
        <v>1219197.6299999999</v>
      </c>
      <c r="AP591" s="52">
        <v>1229323.33</v>
      </c>
      <c r="AQ591" s="52">
        <v>1244149.42</v>
      </c>
      <c r="AR591" s="52">
        <v>1255754.27</v>
      </c>
      <c r="AS591" s="52">
        <v>1264467.51</v>
      </c>
      <c r="AT591" s="52">
        <v>1277140.44</v>
      </c>
      <c r="AU591" s="52">
        <v>1282517.68</v>
      </c>
      <c r="AV591" s="52">
        <v>1291567</v>
      </c>
      <c r="AW591" s="52">
        <v>1300141</v>
      </c>
      <c r="AX591" s="52">
        <v>1312629</v>
      </c>
      <c r="AY591" s="52">
        <v>1322982.42</v>
      </c>
      <c r="AZ591" s="52">
        <v>1335383.78</v>
      </c>
      <c r="BA591" s="52">
        <v>1347181.19</v>
      </c>
      <c r="BB591" s="52">
        <v>1361048.94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15" t="s">
        <v>2075</v>
      </c>
      <c r="C592" s="4" t="s">
        <v>2078</v>
      </c>
      <c r="D592" s="7" t="s">
        <v>19</v>
      </c>
      <c r="E592" s="7" t="s">
        <v>68</v>
      </c>
      <c r="F592" s="7" t="s">
        <v>438</v>
      </c>
      <c r="G592" s="7" t="e">
        <f t="shared" ca="1" si="23"/>
        <v>#NAME?</v>
      </c>
      <c r="H592" s="46" t="s">
        <v>216</v>
      </c>
      <c r="I592" s="46" t="s">
        <v>217</v>
      </c>
      <c r="J592" s="7" t="str">
        <f t="shared" si="26"/>
        <v>Não</v>
      </c>
      <c r="K592" s="47">
        <v>45163</v>
      </c>
      <c r="L592" s="47"/>
      <c r="M592" s="7" t="s">
        <v>57</v>
      </c>
      <c r="N592" s="48">
        <v>1.2E-2</v>
      </c>
      <c r="O592" s="7" t="s">
        <v>58</v>
      </c>
      <c r="P592" s="49">
        <v>0</v>
      </c>
      <c r="Q592" s="50"/>
      <c r="R592" s="50" t="s">
        <v>2079</v>
      </c>
      <c r="S592" s="7" t="s">
        <v>199</v>
      </c>
      <c r="T592" s="7" t="s">
        <v>2077</v>
      </c>
      <c r="U592" s="7" t="s">
        <v>68</v>
      </c>
      <c r="V592" s="46" t="e">
        <f t="shared" ca="1" si="24"/>
        <v>#NAME?</v>
      </c>
      <c r="W592" s="7"/>
      <c r="X592" s="7"/>
      <c r="Y592" s="51" t="s">
        <v>201</v>
      </c>
      <c r="Z592" s="52"/>
      <c r="AA592" s="53">
        <v>45163</v>
      </c>
      <c r="AB592" s="54">
        <v>49075100011702</v>
      </c>
      <c r="AC592" s="52"/>
      <c r="AD592" s="52"/>
      <c r="AE592" s="52"/>
      <c r="AF592" s="52"/>
      <c r="AG592" s="52"/>
      <c r="AH592" s="52"/>
      <c r="AI592" s="52"/>
      <c r="AJ592" s="52"/>
      <c r="AK592" s="52">
        <v>0</v>
      </c>
      <c r="AL592" s="52">
        <v>0</v>
      </c>
      <c r="AM592" s="52">
        <v>0</v>
      </c>
      <c r="AN592" s="52">
        <v>0</v>
      </c>
      <c r="AO592" s="52">
        <v>0</v>
      </c>
      <c r="AP592" s="52">
        <v>0</v>
      </c>
      <c r="AQ592" s="52">
        <v>0</v>
      </c>
      <c r="AR592" s="52">
        <v>0</v>
      </c>
      <c r="AS592" s="52">
        <v>0</v>
      </c>
      <c r="AT592" s="52">
        <v>0</v>
      </c>
      <c r="AU592" s="52">
        <v>0</v>
      </c>
      <c r="AV592" s="52">
        <v>0</v>
      </c>
      <c r="AW592" s="52">
        <v>0</v>
      </c>
      <c r="AX592" s="52">
        <v>0</v>
      </c>
      <c r="AY592" s="52">
        <v>0</v>
      </c>
      <c r="AZ592" s="52">
        <v>0</v>
      </c>
      <c r="BA592" s="52">
        <v>0</v>
      </c>
      <c r="BB592" s="52">
        <v>0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60" t="s">
        <v>2080</v>
      </c>
      <c r="C593" s="61" t="s">
        <v>2081</v>
      </c>
      <c r="D593" s="7" t="s">
        <v>76</v>
      </c>
      <c r="E593" s="7" t="s">
        <v>77</v>
      </c>
      <c r="F593" s="7" t="s">
        <v>78</v>
      </c>
      <c r="G593" s="7" t="e">
        <f t="shared" ca="1" si="23"/>
        <v>#NAME?</v>
      </c>
      <c r="H593" s="46" t="s">
        <v>205</v>
      </c>
      <c r="I593" s="46" t="s">
        <v>58</v>
      </c>
      <c r="J593" s="7" t="str">
        <f t="shared" si="26"/>
        <v>Não</v>
      </c>
      <c r="K593" s="47">
        <v>45387</v>
      </c>
      <c r="L593" s="47"/>
      <c r="M593" s="7" t="s">
        <v>57</v>
      </c>
      <c r="N593" s="48">
        <v>1.2E-2</v>
      </c>
      <c r="O593" s="7" t="s">
        <v>58</v>
      </c>
      <c r="P593" s="49">
        <v>0</v>
      </c>
      <c r="Q593" s="109"/>
      <c r="R593" s="109"/>
      <c r="S593" s="7" t="s">
        <v>199</v>
      </c>
      <c r="T593" s="6" t="s">
        <v>2082</v>
      </c>
      <c r="U593" s="7" t="s">
        <v>77</v>
      </c>
      <c r="V593" s="46" t="e">
        <f t="shared" ca="1" si="24"/>
        <v>#NAME?</v>
      </c>
      <c r="W593" s="7"/>
      <c r="X593" s="7"/>
      <c r="Y593" s="51" t="s">
        <v>201</v>
      </c>
      <c r="Z593" s="52"/>
      <c r="AA593" s="53">
        <v>45387</v>
      </c>
      <c r="AB593" s="54">
        <v>49075100014108</v>
      </c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>
        <v>419685.46</v>
      </c>
      <c r="AV593" s="52">
        <v>424040.7</v>
      </c>
      <c r="AW593" s="52">
        <v>423929</v>
      </c>
      <c r="AX593" s="52">
        <v>431118</v>
      </c>
      <c r="AY593" s="52">
        <v>459531.92</v>
      </c>
      <c r="AZ593" s="52">
        <v>464967.78</v>
      </c>
      <c r="BA593" s="52">
        <v>472770.54</v>
      </c>
      <c r="BB593" s="52">
        <v>470732.02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60" t="s">
        <v>2083</v>
      </c>
      <c r="C594" s="61" t="s">
        <v>2084</v>
      </c>
      <c r="D594" s="7" t="s">
        <v>19</v>
      </c>
      <c r="E594" s="7" t="s">
        <v>68</v>
      </c>
      <c r="F594" s="7" t="s">
        <v>1082</v>
      </c>
      <c r="G594" s="7" t="e">
        <f t="shared" ca="1" si="23"/>
        <v>#NAME?</v>
      </c>
      <c r="H594" s="46" t="s">
        <v>195</v>
      </c>
      <c r="I594" s="46" t="s">
        <v>58</v>
      </c>
      <c r="J594" s="7" t="str">
        <f t="shared" si="26"/>
        <v>Não</v>
      </c>
      <c r="K594" s="47">
        <v>45401</v>
      </c>
      <c r="L594" s="47">
        <v>45581</v>
      </c>
      <c r="M594" s="7" t="s">
        <v>196</v>
      </c>
      <c r="N594" s="48">
        <v>1.2E-2</v>
      </c>
      <c r="O594" s="7" t="s">
        <v>197</v>
      </c>
      <c r="P594" s="49">
        <v>0.1</v>
      </c>
      <c r="Q594" s="50"/>
      <c r="R594" s="109"/>
      <c r="S594" s="7" t="s">
        <v>199</v>
      </c>
      <c r="T594" s="6" t="s">
        <v>2085</v>
      </c>
      <c r="U594" s="7" t="s">
        <v>68</v>
      </c>
      <c r="V594" s="46" t="e">
        <f t="shared" ca="1" si="24"/>
        <v>#NAME?</v>
      </c>
      <c r="W594" s="7"/>
      <c r="X594" s="7" t="s">
        <v>27</v>
      </c>
      <c r="Y594" s="51" t="s">
        <v>201</v>
      </c>
      <c r="Z594" s="52"/>
      <c r="AA594" s="53">
        <v>45401</v>
      </c>
      <c r="AB594" s="54">
        <v>49075100014116</v>
      </c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>
        <v>967127.32</v>
      </c>
      <c r="AV594" s="52">
        <v>942343.1</v>
      </c>
      <c r="AW594" s="52">
        <v>936256.9</v>
      </c>
      <c r="AX594" s="52">
        <v>936541</v>
      </c>
      <c r="AY594" s="52">
        <v>946771.21</v>
      </c>
      <c r="AZ594" s="52">
        <v>925356.59</v>
      </c>
      <c r="BA594" s="52">
        <v>0</v>
      </c>
      <c r="BB594" s="52">
        <v>0</v>
      </c>
      <c r="BC594" s="52" t="e">
        <f t="array" aca="1" ref="BC594" ca="1">_xludf.XLOOKUP(C594,'PL TOTAL D0'!A:A,'PL TOTAL D0'!C:C,"")</f>
        <v>#NAME?</v>
      </c>
    </row>
    <row r="595" spans="1:55" ht="15" customHeight="1">
      <c r="A595" s="45" t="s">
        <v>18</v>
      </c>
      <c r="B595" s="15" t="s">
        <v>2086</v>
      </c>
      <c r="C595" s="4" t="s">
        <v>2087</v>
      </c>
      <c r="D595" s="7" t="s">
        <v>19</v>
      </c>
      <c r="E595" s="7" t="s">
        <v>77</v>
      </c>
      <c r="F595" s="7" t="s">
        <v>123</v>
      </c>
      <c r="G595" s="7" t="e">
        <f t="shared" ca="1" si="23"/>
        <v>#NAME?</v>
      </c>
      <c r="H595" s="46" t="s">
        <v>205</v>
      </c>
      <c r="I595" s="46" t="s">
        <v>58</v>
      </c>
      <c r="J595" s="7" t="str">
        <f t="shared" si="26"/>
        <v>Sim</v>
      </c>
      <c r="K595" s="47">
        <v>44957</v>
      </c>
      <c r="L595" s="7"/>
      <c r="M595" s="7" t="s">
        <v>57</v>
      </c>
      <c r="N595" s="48">
        <v>0.01</v>
      </c>
      <c r="O595" s="7" t="s">
        <v>58</v>
      </c>
      <c r="P595" s="49">
        <v>0</v>
      </c>
      <c r="Q595" s="183" t="s">
        <v>2088</v>
      </c>
      <c r="R595" s="50" t="s">
        <v>2089</v>
      </c>
      <c r="S595" s="7" t="s">
        <v>199</v>
      </c>
      <c r="T595" s="7" t="s">
        <v>2090</v>
      </c>
      <c r="U595" s="7" t="s">
        <v>77</v>
      </c>
      <c r="V595" s="46" t="e">
        <f t="shared" ca="1" si="24"/>
        <v>#NAME?</v>
      </c>
      <c r="W595" s="7"/>
      <c r="X595" s="7" t="s">
        <v>24</v>
      </c>
      <c r="Y595" s="51" t="s">
        <v>201</v>
      </c>
      <c r="Z595" s="52"/>
      <c r="AA595" s="53">
        <v>44957</v>
      </c>
      <c r="AB595" s="54">
        <v>49075100006156</v>
      </c>
      <c r="AC595" s="52"/>
      <c r="AD595" s="52"/>
      <c r="AE595" s="52"/>
      <c r="AF595" s="52">
        <v>817484.12</v>
      </c>
      <c r="AG595" s="52">
        <v>2780380.17</v>
      </c>
      <c r="AH595" s="52">
        <v>2812325.28</v>
      </c>
      <c r="AI595" s="52">
        <v>3204638.15</v>
      </c>
      <c r="AJ595" s="52">
        <v>3239178.93</v>
      </c>
      <c r="AK595" s="52">
        <v>3268216.61</v>
      </c>
      <c r="AL595" s="52">
        <v>3297963.12</v>
      </c>
      <c r="AM595" s="52">
        <v>3323567.62</v>
      </c>
      <c r="AN595" s="52">
        <v>3322940.36</v>
      </c>
      <c r="AO595" s="52">
        <v>3316293.09</v>
      </c>
      <c r="AP595" s="52">
        <v>3365051.12</v>
      </c>
      <c r="AQ595" s="52">
        <v>3412356.99</v>
      </c>
      <c r="AR595" s="52">
        <v>3403625.52</v>
      </c>
      <c r="AS595" s="52">
        <v>3428944.68</v>
      </c>
      <c r="AT595" s="52">
        <v>3431369.99</v>
      </c>
      <c r="AU595" s="52">
        <v>3288861.95</v>
      </c>
      <c r="AV595" s="52">
        <v>2799431</v>
      </c>
      <c r="AW595" s="52">
        <v>2816108</v>
      </c>
      <c r="AX595" s="52">
        <v>2835090</v>
      </c>
      <c r="AY595" s="52">
        <v>2827092.43</v>
      </c>
      <c r="AZ595" s="52">
        <v>2845704</v>
      </c>
      <c r="BA595" s="52">
        <v>3102839.49</v>
      </c>
      <c r="BB595" s="52">
        <v>3226267.96</v>
      </c>
      <c r="BC595" s="52" t="e">
        <f t="array" aca="1" ref="BC595" ca="1">_xludf.XLOOKUP(C595,'PL TOTAL D0'!A:A,'PL TOTAL D0'!C:C,"")</f>
        <v>#NAME?</v>
      </c>
    </row>
    <row r="596" spans="1:55" ht="15" customHeight="1">
      <c r="A596" s="45" t="s">
        <v>18</v>
      </c>
      <c r="B596" s="15" t="s">
        <v>2086</v>
      </c>
      <c r="C596" s="4" t="s">
        <v>2091</v>
      </c>
      <c r="D596" s="7" t="s">
        <v>19</v>
      </c>
      <c r="E596" s="7" t="s">
        <v>77</v>
      </c>
      <c r="F596" s="7" t="s">
        <v>123</v>
      </c>
      <c r="G596" s="7" t="e">
        <f t="shared" ca="1" si="23"/>
        <v>#NAME?</v>
      </c>
      <c r="H596" s="46" t="s">
        <v>216</v>
      </c>
      <c r="I596" s="46" t="s">
        <v>2092</v>
      </c>
      <c r="J596" s="7" t="str">
        <f t="shared" si="26"/>
        <v>Sim</v>
      </c>
      <c r="K596" s="47">
        <v>44957</v>
      </c>
      <c r="L596" s="7"/>
      <c r="M596" s="7" t="s">
        <v>71</v>
      </c>
      <c r="N596" s="48">
        <v>1.2E-2</v>
      </c>
      <c r="O596" s="7" t="s">
        <v>236</v>
      </c>
      <c r="P596" s="49">
        <v>0.2</v>
      </c>
      <c r="Q596" s="184" t="s">
        <v>2093</v>
      </c>
      <c r="R596" s="50" t="s">
        <v>1958</v>
      </c>
      <c r="S596" s="7" t="s">
        <v>199</v>
      </c>
      <c r="T596" s="7" t="s">
        <v>2090</v>
      </c>
      <c r="U596" s="7" t="s">
        <v>77</v>
      </c>
      <c r="V596" s="46" t="e">
        <f t="shared" ca="1" si="24"/>
        <v>#NAME?</v>
      </c>
      <c r="W596" s="7"/>
      <c r="X596" s="7" t="s">
        <v>24</v>
      </c>
      <c r="Y596" s="51" t="s">
        <v>201</v>
      </c>
      <c r="Z596" s="52"/>
      <c r="AA596" s="53">
        <v>44957</v>
      </c>
      <c r="AB596" s="54">
        <v>49075100006164</v>
      </c>
      <c r="AC596" s="52"/>
      <c r="AD596" s="52"/>
      <c r="AE596" s="52"/>
      <c r="AF596" s="52">
        <v>11787.84</v>
      </c>
      <c r="AG596" s="52">
        <v>22682.07</v>
      </c>
      <c r="AH596" s="52">
        <v>26103.99</v>
      </c>
      <c r="AI596" s="52">
        <v>56051.76</v>
      </c>
      <c r="AJ596" s="52">
        <v>52222.99</v>
      </c>
      <c r="AK596" s="52">
        <v>54504.69</v>
      </c>
      <c r="AL596" s="52">
        <v>52409.24</v>
      </c>
      <c r="AM596" s="52">
        <v>49494.51</v>
      </c>
      <c r="AN596" s="52">
        <v>1410.83</v>
      </c>
      <c r="AO596" s="52">
        <v>397.94</v>
      </c>
      <c r="AP596" s="52">
        <v>452.52</v>
      </c>
      <c r="AQ596" s="52">
        <v>514.44000000000005</v>
      </c>
      <c r="AR596" s="52">
        <v>495.5</v>
      </c>
      <c r="AS596" s="52">
        <v>557.09</v>
      </c>
      <c r="AT596" s="52">
        <v>33853.440000000002</v>
      </c>
      <c r="AU596" s="52">
        <v>131448.95000000001</v>
      </c>
      <c r="AV596" s="52">
        <v>640452.80000000005</v>
      </c>
      <c r="AW596" s="52">
        <v>634993.9</v>
      </c>
      <c r="AX596" s="52">
        <v>660723.9</v>
      </c>
      <c r="AY596" s="52">
        <v>683641.81</v>
      </c>
      <c r="AZ596" s="52">
        <v>684619.83</v>
      </c>
      <c r="BA596" s="52">
        <v>482227.31</v>
      </c>
      <c r="BB596" s="52">
        <v>382085.98</v>
      </c>
      <c r="BC596" s="52" t="e">
        <f t="array" aca="1" ref="BC596" ca="1">_xludf.XLOOKUP(C596,'PL TOTAL D0'!A:A,'PL TOTAL D0'!C:C,"")</f>
        <v>#NAME?</v>
      </c>
    </row>
    <row r="597" spans="1:55" ht="15" customHeight="1">
      <c r="A597" s="45" t="s">
        <v>18</v>
      </c>
      <c r="B597" s="15" t="s">
        <v>2094</v>
      </c>
      <c r="C597" s="4" t="s">
        <v>2095</v>
      </c>
      <c r="D597" s="7" t="s">
        <v>210</v>
      </c>
      <c r="E597" s="7" t="s">
        <v>68</v>
      </c>
      <c r="F597" s="7" t="s">
        <v>403</v>
      </c>
      <c r="G597" s="7" t="e">
        <f t="shared" ca="1" si="23"/>
        <v>#NAME?</v>
      </c>
      <c r="H597" s="46" t="s">
        <v>205</v>
      </c>
      <c r="I597" s="46" t="s">
        <v>58</v>
      </c>
      <c r="J597" s="7" t="str">
        <f t="shared" si="26"/>
        <v>Não</v>
      </c>
      <c r="K597" s="47">
        <v>45518</v>
      </c>
      <c r="L597" s="7"/>
      <c r="M597" s="7" t="s">
        <v>57</v>
      </c>
      <c r="N597" s="48">
        <v>1.2E-2</v>
      </c>
      <c r="O597" s="7" t="s">
        <v>58</v>
      </c>
      <c r="P597" s="49">
        <v>0</v>
      </c>
      <c r="Q597" s="45"/>
      <c r="R597" s="50"/>
      <c r="S597" s="7" t="s">
        <v>199</v>
      </c>
      <c r="T597" s="7" t="s">
        <v>2096</v>
      </c>
      <c r="U597" s="7" t="s">
        <v>68</v>
      </c>
      <c r="V597" s="46" t="e">
        <f t="shared" ca="1" si="24"/>
        <v>#NAME?</v>
      </c>
      <c r="W597" s="7"/>
      <c r="X597" s="7" t="s">
        <v>27</v>
      </c>
      <c r="Y597" s="51" t="s">
        <v>201</v>
      </c>
      <c r="Z597" s="52"/>
      <c r="AA597" s="52"/>
      <c r="AB597" s="54">
        <v>49075100015546</v>
      </c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>
        <v>201972.21</v>
      </c>
      <c r="AZ597" s="52">
        <v>203364.18</v>
      </c>
      <c r="BA597" s="52">
        <v>205228.66</v>
      </c>
      <c r="BB597" s="52">
        <v>206713.65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3" t="s">
        <v>2097</v>
      </c>
      <c r="C598" s="4" t="s">
        <v>2098</v>
      </c>
      <c r="D598" s="7" t="s">
        <v>19</v>
      </c>
      <c r="E598" s="7" t="s">
        <v>77</v>
      </c>
      <c r="F598" s="7" t="s">
        <v>215</v>
      </c>
      <c r="G598" s="7" t="e">
        <f t="shared" ca="1" si="23"/>
        <v>#NAME?</v>
      </c>
      <c r="H598" s="46" t="s">
        <v>216</v>
      </c>
      <c r="I598" s="46" t="s">
        <v>217</v>
      </c>
      <c r="J598" s="7" t="str">
        <f t="shared" si="26"/>
        <v>Não</v>
      </c>
      <c r="K598" s="47">
        <v>45163</v>
      </c>
      <c r="L598" s="7"/>
      <c r="M598" s="7" t="s">
        <v>57</v>
      </c>
      <c r="N598" s="48">
        <v>1.2E-2</v>
      </c>
      <c r="O598" s="7" t="s">
        <v>58</v>
      </c>
      <c r="P598" s="49">
        <v>0</v>
      </c>
      <c r="Q598" s="66"/>
      <c r="R598" s="66"/>
      <c r="S598" s="7" t="s">
        <v>199</v>
      </c>
      <c r="T598" s="7" t="s">
        <v>2099</v>
      </c>
      <c r="U598" s="7" t="s">
        <v>77</v>
      </c>
      <c r="V598" s="46" t="e">
        <f t="shared" ca="1" si="24"/>
        <v>#NAME?</v>
      </c>
      <c r="W598" s="7"/>
      <c r="X598" s="7"/>
      <c r="Y598" s="51" t="s">
        <v>201</v>
      </c>
      <c r="Z598" s="52"/>
      <c r="AA598" s="53">
        <v>45163</v>
      </c>
      <c r="AB598" s="54">
        <v>49075100011710</v>
      </c>
      <c r="AC598" s="52"/>
      <c r="AD598" s="52"/>
      <c r="AE598" s="52"/>
      <c r="AF598" s="52"/>
      <c r="AG598" s="52"/>
      <c r="AH598" s="52"/>
      <c r="AI598" s="52"/>
      <c r="AJ598" s="52"/>
      <c r="AK598" s="52"/>
      <c r="AL598" s="52">
        <v>0</v>
      </c>
      <c r="AM598" s="52">
        <v>0</v>
      </c>
      <c r="AN598" s="52">
        <v>0</v>
      </c>
      <c r="AO598" s="52">
        <v>0</v>
      </c>
      <c r="AP598" s="52">
        <v>0</v>
      </c>
      <c r="AQ598" s="52">
        <v>0</v>
      </c>
      <c r="AR598" s="52">
        <v>0</v>
      </c>
      <c r="AS598" s="52">
        <v>0</v>
      </c>
      <c r="AT598" s="52">
        <v>0</v>
      </c>
      <c r="AU598" s="52">
        <v>0</v>
      </c>
      <c r="AV598" s="52">
        <v>0</v>
      </c>
      <c r="AW598" s="52">
        <v>0</v>
      </c>
      <c r="AX598" s="52">
        <v>0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.75" customHeight="1">
      <c r="A599" s="45" t="s">
        <v>18</v>
      </c>
      <c r="B599" s="15" t="s">
        <v>2100</v>
      </c>
      <c r="C599" s="4" t="s">
        <v>2101</v>
      </c>
      <c r="D599" s="7" t="s">
        <v>19</v>
      </c>
      <c r="E599" s="7" t="s">
        <v>20</v>
      </c>
      <c r="F599" s="7" t="s">
        <v>321</v>
      </c>
      <c r="G599" s="7" t="e">
        <f t="shared" ca="1" si="23"/>
        <v>#NAME?</v>
      </c>
      <c r="H599" s="46" t="s">
        <v>216</v>
      </c>
      <c r="I599" s="46" t="s">
        <v>217</v>
      </c>
      <c r="J599" s="7" t="str">
        <f t="shared" si="26"/>
        <v>Não</v>
      </c>
      <c r="K599" s="47">
        <v>45163</v>
      </c>
      <c r="L599" s="47"/>
      <c r="M599" s="7" t="s">
        <v>57</v>
      </c>
      <c r="N599" s="48">
        <v>1.2E-2</v>
      </c>
      <c r="O599" s="7" t="s">
        <v>58</v>
      </c>
      <c r="P599" s="49">
        <v>0</v>
      </c>
      <c r="Q599" s="109"/>
      <c r="R599" s="50" t="s">
        <v>1992</v>
      </c>
      <c r="S599" s="7" t="s">
        <v>199</v>
      </c>
      <c r="T599" s="7" t="s">
        <v>2102</v>
      </c>
      <c r="U599" s="7" t="s">
        <v>273</v>
      </c>
      <c r="V599" s="46" t="e">
        <f t="shared" ca="1" si="24"/>
        <v>#NAME?</v>
      </c>
      <c r="W599" s="7"/>
      <c r="X599" s="7"/>
      <c r="Y599" s="51" t="s">
        <v>201</v>
      </c>
      <c r="Z599" s="52"/>
      <c r="AA599" s="53">
        <v>45163</v>
      </c>
      <c r="AB599" s="54">
        <v>49075100011729</v>
      </c>
      <c r="AC599" s="52"/>
      <c r="AD599" s="52"/>
      <c r="AE599" s="52"/>
      <c r="AF599" s="52"/>
      <c r="AG599" s="52"/>
      <c r="AH599" s="52"/>
      <c r="AI599" s="52">
        <v>0</v>
      </c>
      <c r="AJ599" s="52">
        <v>0</v>
      </c>
      <c r="AK599" s="52">
        <v>0</v>
      </c>
      <c r="AL599" s="52">
        <v>0</v>
      </c>
      <c r="AM599" s="52">
        <v>0</v>
      </c>
      <c r="AN599" s="52">
        <v>0</v>
      </c>
      <c r="AO599" s="52">
        <v>0</v>
      </c>
      <c r="AP599" s="52">
        <v>0</v>
      </c>
      <c r="AQ599" s="52">
        <v>0</v>
      </c>
      <c r="AR599" s="52">
        <v>0</v>
      </c>
      <c r="AS599" s="52">
        <v>0</v>
      </c>
      <c r="AT599" s="52">
        <v>0</v>
      </c>
      <c r="AU599" s="52">
        <v>0</v>
      </c>
      <c r="AV599" s="52">
        <v>0</v>
      </c>
      <c r="AW599" s="52">
        <v>0</v>
      </c>
      <c r="AX599" s="52">
        <v>0</v>
      </c>
      <c r="AY599" s="52">
        <v>0</v>
      </c>
      <c r="AZ599" s="52">
        <v>0</v>
      </c>
      <c r="BA599" s="52">
        <v>0</v>
      </c>
      <c r="BB599" s="52">
        <v>0</v>
      </c>
      <c r="BC599" s="52" t="e">
        <f t="array" aca="1" ref="BC599" ca="1">_xludf.XLOOKUP(C599,'PL TOTAL D0'!A:A,'PL TOTAL D0'!C:C,"")</f>
        <v>#NAME?</v>
      </c>
    </row>
    <row r="600" spans="1:55" ht="15.75" customHeight="1">
      <c r="A600" s="45" t="s">
        <v>18</v>
      </c>
      <c r="B600" s="15" t="s">
        <v>2103</v>
      </c>
      <c r="C600" s="63" t="s">
        <v>2104</v>
      </c>
      <c r="D600" s="7" t="s">
        <v>19</v>
      </c>
      <c r="E600" s="7" t="s">
        <v>77</v>
      </c>
      <c r="F600" s="185" t="s">
        <v>215</v>
      </c>
      <c r="G600" s="7" t="e">
        <f t="shared" ca="1" si="23"/>
        <v>#NAME?</v>
      </c>
      <c r="H600" s="46" t="s">
        <v>216</v>
      </c>
      <c r="I600" s="46" t="s">
        <v>217</v>
      </c>
      <c r="J600" s="7" t="str">
        <f t="shared" si="26"/>
        <v>Não</v>
      </c>
      <c r="K600" s="47">
        <v>45173</v>
      </c>
      <c r="L600" s="48"/>
      <c r="M600" s="7" t="s">
        <v>57</v>
      </c>
      <c r="N600" s="48">
        <v>1.2E-2</v>
      </c>
      <c r="O600" s="7" t="s">
        <v>58</v>
      </c>
      <c r="P600" s="49">
        <v>0</v>
      </c>
      <c r="Q600" s="186"/>
      <c r="R600" s="50"/>
      <c r="S600" s="7" t="s">
        <v>199</v>
      </c>
      <c r="T600" s="7" t="s">
        <v>2105</v>
      </c>
      <c r="U600" s="98" t="s">
        <v>77</v>
      </c>
      <c r="V600" s="46" t="e">
        <f t="shared" ca="1" si="24"/>
        <v>#NAME?</v>
      </c>
      <c r="W600" s="186"/>
      <c r="X600" s="186"/>
      <c r="Y600" s="50" t="s">
        <v>201</v>
      </c>
      <c r="Z600" s="186"/>
      <c r="AA600" s="187">
        <v>45173</v>
      </c>
      <c r="AB600" s="188">
        <v>49075100011737</v>
      </c>
      <c r="AC600" s="189"/>
      <c r="AD600" s="189"/>
      <c r="AE600" s="189"/>
      <c r="AF600" s="189"/>
      <c r="AG600" s="189"/>
      <c r="AH600" s="189"/>
      <c r="AI600" s="189"/>
      <c r="AJ600" s="189"/>
      <c r="AK600" s="189"/>
      <c r="AL600" s="189"/>
      <c r="AM600" s="190">
        <v>0</v>
      </c>
      <c r="AN600" s="52">
        <v>70505.919999999998</v>
      </c>
      <c r="AO600" s="52">
        <v>71100.929999999993</v>
      </c>
      <c r="AP600" s="52">
        <v>71586.33</v>
      </c>
      <c r="AQ600" s="52">
        <v>72109.81</v>
      </c>
      <c r="AR600" s="52">
        <v>72717.95</v>
      </c>
      <c r="AS600" s="52">
        <v>73256.820000000007</v>
      </c>
      <c r="AT600" s="52">
        <v>73840.23</v>
      </c>
      <c r="AU600" s="52">
        <v>74216.2</v>
      </c>
      <c r="AV600" s="52">
        <v>74779.009999999995</v>
      </c>
      <c r="AW600" s="52">
        <v>75375.78</v>
      </c>
      <c r="AX600" s="52">
        <v>76015.42</v>
      </c>
      <c r="AY600" s="52">
        <v>0</v>
      </c>
      <c r="AZ600" s="52">
        <v>0</v>
      </c>
      <c r="BA600" s="52">
        <v>0</v>
      </c>
      <c r="BB600" s="52">
        <v>0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15" t="s">
        <v>2106</v>
      </c>
      <c r="C601" s="4" t="s">
        <v>2107</v>
      </c>
      <c r="D601" s="7" t="s">
        <v>19</v>
      </c>
      <c r="E601" s="7" t="s">
        <v>68</v>
      </c>
      <c r="F601" s="7" t="s">
        <v>879</v>
      </c>
      <c r="G601" s="7" t="e">
        <f t="shared" ca="1" si="23"/>
        <v>#NAME?</v>
      </c>
      <c r="H601" s="46" t="s">
        <v>205</v>
      </c>
      <c r="I601" s="46" t="s">
        <v>58</v>
      </c>
      <c r="J601" s="7" t="str">
        <f t="shared" si="26"/>
        <v>Não</v>
      </c>
      <c r="K601" s="47">
        <v>44993</v>
      </c>
      <c r="L601" s="7"/>
      <c r="M601" s="7" t="s">
        <v>57</v>
      </c>
      <c r="N601" s="48">
        <v>7.0000000000000001E-3</v>
      </c>
      <c r="O601" s="7" t="s">
        <v>58</v>
      </c>
      <c r="P601" s="49">
        <v>0</v>
      </c>
      <c r="Q601" s="50"/>
      <c r="R601" s="109"/>
      <c r="S601" s="7" t="s">
        <v>199</v>
      </c>
      <c r="T601" s="7" t="s">
        <v>2108</v>
      </c>
      <c r="U601" s="7" t="s">
        <v>77</v>
      </c>
      <c r="V601" s="46" t="e">
        <f t="shared" ca="1" si="24"/>
        <v>#NAME?</v>
      </c>
      <c r="W601" s="7"/>
      <c r="X601" s="7"/>
      <c r="Y601" s="51" t="s">
        <v>201</v>
      </c>
      <c r="Z601" s="52"/>
      <c r="AA601" s="53">
        <v>44993</v>
      </c>
      <c r="AB601" s="54">
        <v>49075100009546</v>
      </c>
      <c r="AC601" s="52"/>
      <c r="AD601" s="52"/>
      <c r="AE601" s="52"/>
      <c r="AF601" s="52"/>
      <c r="AG601" s="52">
        <v>0</v>
      </c>
      <c r="AH601" s="52">
        <v>1604739.39</v>
      </c>
      <c r="AI601" s="52">
        <v>1473903.2</v>
      </c>
      <c r="AJ601" s="52">
        <v>1481389.2</v>
      </c>
      <c r="AK601" s="52">
        <v>1491823.87</v>
      </c>
      <c r="AL601" s="52">
        <v>1242237.8999999999</v>
      </c>
      <c r="AM601" s="52">
        <v>1248948.75</v>
      </c>
      <c r="AN601" s="52">
        <v>1248278.3500000001</v>
      </c>
      <c r="AO601" s="52">
        <v>1249070.19</v>
      </c>
      <c r="AP601" s="52">
        <v>1262605.28</v>
      </c>
      <c r="AQ601" s="52">
        <v>1269804.17</v>
      </c>
      <c r="AR601" s="52">
        <v>1268448.4099999999</v>
      </c>
      <c r="AS601" s="52">
        <v>1277858.49</v>
      </c>
      <c r="AT601" s="52">
        <v>1200219.25</v>
      </c>
      <c r="AU601" s="52">
        <v>1203299.21</v>
      </c>
      <c r="AV601" s="52">
        <v>1212906</v>
      </c>
      <c r="AW601" s="52">
        <v>1223279</v>
      </c>
      <c r="AX601" s="52">
        <v>1233758</v>
      </c>
      <c r="AY601" s="52">
        <v>1241548.74</v>
      </c>
      <c r="AZ601" s="52">
        <v>1248892.6100000001</v>
      </c>
      <c r="BA601" s="52">
        <v>1219590.08</v>
      </c>
      <c r="BB601" s="52">
        <v>1229518.75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62" t="s">
        <v>2109</v>
      </c>
      <c r="C602" s="63" t="s">
        <v>2110</v>
      </c>
      <c r="D602" s="7" t="s">
        <v>109</v>
      </c>
      <c r="E602" s="7" t="s">
        <v>68</v>
      </c>
      <c r="F602" s="7" t="s">
        <v>194</v>
      </c>
      <c r="G602" s="7" t="e">
        <f t="shared" ca="1" si="23"/>
        <v>#NAME?</v>
      </c>
      <c r="H602" s="46" t="s">
        <v>195</v>
      </c>
      <c r="I602" s="46" t="s">
        <v>58</v>
      </c>
      <c r="J602" s="7" t="str">
        <f t="shared" si="26"/>
        <v>Não</v>
      </c>
      <c r="K602" s="47">
        <v>45184</v>
      </c>
      <c r="L602" s="47">
        <v>45525</v>
      </c>
      <c r="M602" s="7" t="s">
        <v>57</v>
      </c>
      <c r="N602" s="48">
        <v>8.0000000000000002E-3</v>
      </c>
      <c r="O602" s="7" t="s">
        <v>58</v>
      </c>
      <c r="P602" s="49">
        <v>0</v>
      </c>
      <c r="Q602" s="45"/>
      <c r="R602" s="89"/>
      <c r="S602" s="7" t="s">
        <v>199</v>
      </c>
      <c r="T602" s="7" t="s">
        <v>2111</v>
      </c>
      <c r="U602" s="98" t="s">
        <v>68</v>
      </c>
      <c r="V602" s="46" t="e">
        <f t="shared" ca="1" si="24"/>
        <v>#NAME?</v>
      </c>
      <c r="W602" s="186"/>
      <c r="X602" s="186"/>
      <c r="Y602" s="50" t="s">
        <v>201</v>
      </c>
      <c r="Z602" s="186"/>
      <c r="AA602" s="187">
        <v>45184</v>
      </c>
      <c r="AB602" s="188">
        <v>49075100011745</v>
      </c>
      <c r="AC602" s="189"/>
      <c r="AD602" s="189"/>
      <c r="AE602" s="189"/>
      <c r="AF602" s="189"/>
      <c r="AG602" s="189"/>
      <c r="AH602" s="189"/>
      <c r="AI602" s="189"/>
      <c r="AJ602" s="189"/>
      <c r="AK602" s="189"/>
      <c r="AL602" s="189"/>
      <c r="AM602" s="190"/>
      <c r="AN602" s="52">
        <v>2545016.37</v>
      </c>
      <c r="AO602" s="52">
        <v>3615194.62</v>
      </c>
      <c r="AP602" s="52">
        <v>4149605.23</v>
      </c>
      <c r="AQ602" s="52">
        <v>4189690.54</v>
      </c>
      <c r="AR602" s="52">
        <v>4230755.17</v>
      </c>
      <c r="AS602" s="52">
        <v>4419040.9400000004</v>
      </c>
      <c r="AT602" s="52">
        <v>4460551.74</v>
      </c>
      <c r="AU602" s="52">
        <v>4494765.13</v>
      </c>
      <c r="AV602" s="52">
        <v>4536217</v>
      </c>
      <c r="AW602" s="52">
        <v>4576159</v>
      </c>
      <c r="AX602" s="52">
        <v>4613440</v>
      </c>
      <c r="AY602" s="52">
        <v>0</v>
      </c>
      <c r="AZ602" s="52">
        <v>0</v>
      </c>
      <c r="BA602" s="52">
        <v>0</v>
      </c>
      <c r="BB602" s="52">
        <v>0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2112</v>
      </c>
      <c r="C603" s="4" t="s">
        <v>2113</v>
      </c>
      <c r="D603" s="7" t="s">
        <v>19</v>
      </c>
      <c r="E603" s="7" t="s">
        <v>77</v>
      </c>
      <c r="F603" s="7" t="s">
        <v>123</v>
      </c>
      <c r="G603" s="7" t="e">
        <f t="shared" ca="1" si="23"/>
        <v>#NAME?</v>
      </c>
      <c r="H603" s="46" t="s">
        <v>216</v>
      </c>
      <c r="I603" s="46" t="s">
        <v>217</v>
      </c>
      <c r="J603" s="7" t="str">
        <f t="shared" si="26"/>
        <v>Não</v>
      </c>
      <c r="K603" s="47">
        <v>44951</v>
      </c>
      <c r="L603" s="7"/>
      <c r="M603" s="7" t="s">
        <v>57</v>
      </c>
      <c r="N603" s="48">
        <v>7.0000000000000001E-3</v>
      </c>
      <c r="O603" s="7" t="s">
        <v>58</v>
      </c>
      <c r="P603" s="49">
        <v>0</v>
      </c>
      <c r="Q603" s="109"/>
      <c r="R603" s="109"/>
      <c r="S603" s="7" t="s">
        <v>199</v>
      </c>
      <c r="T603" s="7" t="s">
        <v>2114</v>
      </c>
      <c r="U603" s="7" t="s">
        <v>77</v>
      </c>
      <c r="V603" s="46" t="e">
        <f t="shared" ca="1" si="24"/>
        <v>#NAME?</v>
      </c>
      <c r="W603" s="7"/>
      <c r="X603" s="7"/>
      <c r="Y603" s="51" t="s">
        <v>201</v>
      </c>
      <c r="Z603" s="52"/>
      <c r="AA603" s="53">
        <v>44951</v>
      </c>
      <c r="AB603" s="54">
        <v>49075100006172</v>
      </c>
      <c r="AC603" s="52"/>
      <c r="AD603" s="52"/>
      <c r="AE603" s="52"/>
      <c r="AF603" s="52">
        <v>116998.11</v>
      </c>
      <c r="AG603" s="52">
        <v>124923.21</v>
      </c>
      <c r="AH603" s="52">
        <v>110310.81</v>
      </c>
      <c r="AI603" s="52">
        <v>109478.85</v>
      </c>
      <c r="AJ603" s="52">
        <v>86217.05</v>
      </c>
      <c r="AK603" s="52">
        <v>50580.59</v>
      </c>
      <c r="AL603" s="52">
        <v>35709.370000000003</v>
      </c>
      <c r="AM603" s="52">
        <v>25952.12</v>
      </c>
      <c r="AN603" s="52">
        <v>22046.5</v>
      </c>
      <c r="AO603" s="52">
        <v>22262.6</v>
      </c>
      <c r="AP603" s="52">
        <v>20432.400000000001</v>
      </c>
      <c r="AQ603" s="52">
        <v>26.17</v>
      </c>
      <c r="AR603" s="52">
        <v>19.079999999999998</v>
      </c>
      <c r="AS603" s="52">
        <v>20.72</v>
      </c>
      <c r="AT603" s="52">
        <v>20.72</v>
      </c>
      <c r="AU603" s="52">
        <v>20.75</v>
      </c>
      <c r="AV603" s="52">
        <v>20.75</v>
      </c>
      <c r="AW603" s="52">
        <v>20.75</v>
      </c>
      <c r="AX603" s="52">
        <v>20.75</v>
      </c>
      <c r="AY603" s="52">
        <v>20.75</v>
      </c>
      <c r="AZ603" s="52">
        <v>20.75</v>
      </c>
      <c r="BA603" s="52">
        <v>20.75</v>
      </c>
      <c r="BB603" s="52">
        <v>20.75</v>
      </c>
      <c r="BC603" s="52" t="e">
        <f t="array" aca="1" ref="BC603" ca="1">_xludf.XLOOKUP(C603,'PL TOTAL D0'!A:A,'PL TOTAL D0'!C:C,"")</f>
        <v>#NAME?</v>
      </c>
    </row>
    <row r="604" spans="1:55" ht="17.25" customHeight="1">
      <c r="A604" s="45" t="s">
        <v>18</v>
      </c>
      <c r="B604" s="15" t="s">
        <v>2115</v>
      </c>
      <c r="C604" s="4" t="s">
        <v>2116</v>
      </c>
      <c r="D604" s="7" t="s">
        <v>19</v>
      </c>
      <c r="E604" s="7" t="s">
        <v>77</v>
      </c>
      <c r="F604" s="7" t="s">
        <v>123</v>
      </c>
      <c r="G604" s="7" t="e">
        <f t="shared" ca="1" si="23"/>
        <v>#NAME?</v>
      </c>
      <c r="H604" s="46" t="s">
        <v>205</v>
      </c>
      <c r="I604" s="46" t="s">
        <v>58</v>
      </c>
      <c r="J604" s="7" t="str">
        <f t="shared" si="26"/>
        <v>Não</v>
      </c>
      <c r="K604" s="47">
        <v>44949</v>
      </c>
      <c r="L604" s="7"/>
      <c r="M604" s="7" t="s">
        <v>57</v>
      </c>
      <c r="N604" s="48">
        <v>1.2E-2</v>
      </c>
      <c r="O604" s="7" t="s">
        <v>58</v>
      </c>
      <c r="P604" s="49">
        <v>0</v>
      </c>
      <c r="Q604" s="45"/>
      <c r="R604" s="50" t="s">
        <v>2117</v>
      </c>
      <c r="S604" s="7" t="s">
        <v>199</v>
      </c>
      <c r="T604" s="7" t="s">
        <v>2118</v>
      </c>
      <c r="U604" s="7" t="s">
        <v>77</v>
      </c>
      <c r="V604" s="46" t="e">
        <f t="shared" ca="1" si="24"/>
        <v>#NAME?</v>
      </c>
      <c r="W604" s="7"/>
      <c r="X604" s="7" t="s">
        <v>27</v>
      </c>
      <c r="Y604" s="51" t="s">
        <v>201</v>
      </c>
      <c r="Z604" s="52"/>
      <c r="AA604" s="53">
        <v>44949</v>
      </c>
      <c r="AB604" s="54">
        <v>49075100006180</v>
      </c>
      <c r="AC604" s="52"/>
      <c r="AD604" s="52"/>
      <c r="AE604" s="52"/>
      <c r="AF604" s="52">
        <v>1652218.89</v>
      </c>
      <c r="AG604" s="52">
        <v>1718110.98</v>
      </c>
      <c r="AH604" s="52">
        <v>1737740.56</v>
      </c>
      <c r="AI604" s="52">
        <v>1751867.31</v>
      </c>
      <c r="AJ604" s="52">
        <v>1769481.97</v>
      </c>
      <c r="AK604" s="52">
        <v>1781611.74</v>
      </c>
      <c r="AL604" s="52">
        <v>1795213.42</v>
      </c>
      <c r="AM604" s="52">
        <v>1805336.03</v>
      </c>
      <c r="AN604" s="52">
        <v>1810474.77</v>
      </c>
      <c r="AO604" s="52">
        <v>1815036.86</v>
      </c>
      <c r="AP604" s="52">
        <v>1842147.25</v>
      </c>
      <c r="AQ604" s="52">
        <v>1867845.05</v>
      </c>
      <c r="AR604" s="52">
        <v>1848323.25</v>
      </c>
      <c r="AS604" s="52">
        <v>1862905.58</v>
      </c>
      <c r="AT604" s="52">
        <v>1882119.94</v>
      </c>
      <c r="AU604" s="52">
        <v>1878261.46</v>
      </c>
      <c r="AV604" s="52">
        <v>1875811</v>
      </c>
      <c r="AW604" s="52">
        <v>1632139</v>
      </c>
      <c r="AX604" s="52">
        <v>1613226</v>
      </c>
      <c r="AY604" s="52">
        <v>1623777.3</v>
      </c>
      <c r="AZ604" s="52">
        <v>1635856.96</v>
      </c>
      <c r="BA604" s="52">
        <v>1829175.06</v>
      </c>
      <c r="BB604" s="52">
        <v>1873741.37</v>
      </c>
      <c r="BC604" s="52" t="e">
        <f t="array" aca="1" ref="BC604" ca="1">_xludf.XLOOKUP(C604,'PL TOTAL D0'!A:A,'PL TOTAL D0'!C:C,"")</f>
        <v>#NAME?</v>
      </c>
    </row>
    <row r="605" spans="1:55" ht="17.25" customHeight="1">
      <c r="A605" s="45" t="s">
        <v>18</v>
      </c>
      <c r="B605" s="15" t="s">
        <v>2115</v>
      </c>
      <c r="C605" s="4" t="s">
        <v>2119</v>
      </c>
      <c r="D605" s="7" t="s">
        <v>19</v>
      </c>
      <c r="E605" s="7" t="s">
        <v>77</v>
      </c>
      <c r="F605" s="7" t="s">
        <v>123</v>
      </c>
      <c r="G605" s="7" t="e">
        <f t="shared" ca="1" si="23"/>
        <v>#NAME?</v>
      </c>
      <c r="H605" s="46" t="s">
        <v>216</v>
      </c>
      <c r="I605" s="46" t="s">
        <v>58</v>
      </c>
      <c r="J605" s="7" t="str">
        <f t="shared" si="26"/>
        <v>Não</v>
      </c>
      <c r="K605" s="47">
        <v>45432</v>
      </c>
      <c r="L605" s="7"/>
      <c r="M605" s="7" t="s">
        <v>71</v>
      </c>
      <c r="N605" s="48">
        <v>1.0999999999999999E-2</v>
      </c>
      <c r="O605" s="7" t="s">
        <v>236</v>
      </c>
      <c r="P605" s="49">
        <v>0.2</v>
      </c>
      <c r="Q605" s="45"/>
      <c r="R605" s="50"/>
      <c r="S605" s="7" t="s">
        <v>199</v>
      </c>
      <c r="T605" s="7" t="s">
        <v>2118</v>
      </c>
      <c r="U605" s="7" t="s">
        <v>77</v>
      </c>
      <c r="V605" s="46" t="e">
        <f t="shared" ca="1" si="24"/>
        <v>#NAME?</v>
      </c>
      <c r="W605" s="7"/>
      <c r="X605" s="7" t="s">
        <v>27</v>
      </c>
      <c r="Y605" s="51" t="s">
        <v>201</v>
      </c>
      <c r="Z605" s="52"/>
      <c r="AA605" s="53">
        <v>45432</v>
      </c>
      <c r="AB605" s="54">
        <v>49075100014590</v>
      </c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>
        <v>0</v>
      </c>
      <c r="AW605" s="52">
        <v>252060.9</v>
      </c>
      <c r="AX605" s="52">
        <v>275648.90000000002</v>
      </c>
      <c r="AY605" s="52">
        <v>281905.65999999997</v>
      </c>
      <c r="AZ605" s="52">
        <v>276392.7</v>
      </c>
      <c r="BA605" s="52">
        <v>89761.16</v>
      </c>
      <c r="BB605" s="52">
        <v>69238.53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2120</v>
      </c>
      <c r="C606" s="4" t="s">
        <v>2121</v>
      </c>
      <c r="D606" s="7" t="s">
        <v>19</v>
      </c>
      <c r="E606" s="7" t="s">
        <v>77</v>
      </c>
      <c r="F606" s="7" t="s">
        <v>215</v>
      </c>
      <c r="G606" s="7" t="e">
        <f t="shared" ca="1" si="23"/>
        <v>#NAME?</v>
      </c>
      <c r="H606" s="46" t="s">
        <v>205</v>
      </c>
      <c r="I606" s="46" t="s">
        <v>58</v>
      </c>
      <c r="J606" s="7" t="str">
        <f t="shared" si="26"/>
        <v>Sim</v>
      </c>
      <c r="K606" s="47">
        <v>44957</v>
      </c>
      <c r="L606" s="7"/>
      <c r="M606" s="7" t="s">
        <v>57</v>
      </c>
      <c r="N606" s="48">
        <v>0.01</v>
      </c>
      <c r="O606" s="7" t="s">
        <v>58</v>
      </c>
      <c r="P606" s="49">
        <v>0</v>
      </c>
      <c r="Q606" s="50" t="s">
        <v>2122</v>
      </c>
      <c r="R606" s="50"/>
      <c r="S606" s="7" t="s">
        <v>199</v>
      </c>
      <c r="T606" s="7" t="s">
        <v>2123</v>
      </c>
      <c r="U606" s="7" t="s">
        <v>77</v>
      </c>
      <c r="V606" s="46" t="e">
        <f t="shared" ca="1" si="24"/>
        <v>#NAME?</v>
      </c>
      <c r="W606" s="7"/>
      <c r="X606" s="7"/>
      <c r="Y606" s="51" t="s">
        <v>201</v>
      </c>
      <c r="Z606" s="52"/>
      <c r="AA606" s="53">
        <v>44957</v>
      </c>
      <c r="AB606" s="54">
        <v>49075100006199</v>
      </c>
      <c r="AC606" s="52"/>
      <c r="AD606" s="52"/>
      <c r="AE606" s="52"/>
      <c r="AF606" s="52">
        <v>77520.320000000007</v>
      </c>
      <c r="AG606" s="52">
        <v>78310.67</v>
      </c>
      <c r="AH606" s="52">
        <v>79413.38</v>
      </c>
      <c r="AI606" s="52">
        <v>84128.08</v>
      </c>
      <c r="AJ606" s="52">
        <v>80132.509999999995</v>
      </c>
      <c r="AK606" s="52">
        <v>70966.44</v>
      </c>
      <c r="AL606" s="52">
        <v>71598.240000000005</v>
      </c>
      <c r="AM606" s="52">
        <v>67173.2</v>
      </c>
      <c r="AN606" s="52">
        <v>46567.55</v>
      </c>
      <c r="AO606" s="52">
        <v>86670.15</v>
      </c>
      <c r="AP606" s="52">
        <v>90825.27</v>
      </c>
      <c r="AQ606" s="52">
        <v>75577.759999999995</v>
      </c>
      <c r="AR606" s="52">
        <v>73095.179999999993</v>
      </c>
      <c r="AS606" s="52">
        <v>56074.58</v>
      </c>
      <c r="AT606" s="52">
        <v>53505.91</v>
      </c>
      <c r="AU606" s="52">
        <v>50057.03</v>
      </c>
      <c r="AV606" s="52">
        <v>45394.28</v>
      </c>
      <c r="AW606" s="52">
        <v>35310.379999999997</v>
      </c>
      <c r="AX606" s="52">
        <v>35609.629999999997</v>
      </c>
      <c r="AY606" s="52">
        <v>55024.88</v>
      </c>
      <c r="AZ606" s="52">
        <v>40156.18</v>
      </c>
      <c r="BA606" s="52">
        <v>35150.9</v>
      </c>
      <c r="BB606" s="52">
        <v>35327.14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2124</v>
      </c>
      <c r="C607" s="4" t="s">
        <v>2125</v>
      </c>
      <c r="D607" s="7" t="s">
        <v>109</v>
      </c>
      <c r="E607" s="7" t="s">
        <v>68</v>
      </c>
      <c r="F607" s="7" t="s">
        <v>565</v>
      </c>
      <c r="G607" s="7" t="e">
        <f t="shared" ca="1" si="23"/>
        <v>#NAME?</v>
      </c>
      <c r="H607" s="46" t="s">
        <v>216</v>
      </c>
      <c r="I607" s="46" t="s">
        <v>266</v>
      </c>
      <c r="J607" s="7" t="s">
        <v>234</v>
      </c>
      <c r="K607" s="47">
        <v>45349</v>
      </c>
      <c r="L607" s="7"/>
      <c r="M607" s="7" t="s">
        <v>140</v>
      </c>
      <c r="N607" s="48">
        <v>5.0000000000000001E-3</v>
      </c>
      <c r="O607" s="7" t="s">
        <v>58</v>
      </c>
      <c r="P607" s="49">
        <v>0</v>
      </c>
      <c r="Q607" s="50"/>
      <c r="R607" s="50"/>
      <c r="S607" s="7" t="s">
        <v>199</v>
      </c>
      <c r="T607" s="7" t="s">
        <v>2126</v>
      </c>
      <c r="U607" s="7"/>
      <c r="V607" s="46" t="e">
        <f t="shared" ca="1" si="24"/>
        <v>#NAME?</v>
      </c>
      <c r="W607" s="7"/>
      <c r="X607" s="7"/>
      <c r="Y607" s="51"/>
      <c r="Z607" s="52"/>
      <c r="AA607" s="53">
        <v>45349</v>
      </c>
      <c r="AB607" s="54">
        <v>49075100013608</v>
      </c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>
        <v>446964.19</v>
      </c>
      <c r="AT607" s="52">
        <v>450866.14</v>
      </c>
      <c r="AU607" s="52">
        <v>453991.84</v>
      </c>
      <c r="AV607" s="52">
        <v>457590.4</v>
      </c>
      <c r="AW607" s="52">
        <v>460874.1</v>
      </c>
      <c r="AX607" s="52">
        <v>0</v>
      </c>
      <c r="AY607" s="52">
        <v>0</v>
      </c>
      <c r="AZ607" s="52">
        <v>0</v>
      </c>
      <c r="BA607" s="52">
        <v>0</v>
      </c>
      <c r="BB607" s="52">
        <v>0</v>
      </c>
      <c r="BC607" s="52" t="e">
        <f t="array" aca="1" ref="BC607" ca="1">_xludf.XLOOKUP(C607,'PL TOTAL D0'!A:A,'PL TOTAL D0'!C:C,"")</f>
        <v>#NAME?</v>
      </c>
    </row>
    <row r="608" spans="1:55" ht="15" customHeight="1">
      <c r="A608" s="45" t="s">
        <v>18</v>
      </c>
      <c r="B608" s="62" t="s">
        <v>2127</v>
      </c>
      <c r="C608" s="63" t="s">
        <v>2128</v>
      </c>
      <c r="D608" s="7" t="s">
        <v>19</v>
      </c>
      <c r="E608" s="7" t="s">
        <v>20</v>
      </c>
      <c r="F608" s="7" t="s">
        <v>321</v>
      </c>
      <c r="G608" s="7" t="e">
        <f t="shared" ca="1" si="23"/>
        <v>#NAME?</v>
      </c>
      <c r="H608" s="46" t="s">
        <v>205</v>
      </c>
      <c r="I608" s="46" t="s">
        <v>58</v>
      </c>
      <c r="J608" s="7" t="str">
        <f t="shared" ref="J608:J620" si="27">IF(Q608=0,"Não","Sim")</f>
        <v>Sim</v>
      </c>
      <c r="K608" s="47">
        <v>45188</v>
      </c>
      <c r="L608" s="47"/>
      <c r="M608" s="7" t="s">
        <v>57</v>
      </c>
      <c r="N608" s="48">
        <v>1.2E-2</v>
      </c>
      <c r="O608" s="7" t="s">
        <v>58</v>
      </c>
      <c r="P608" s="49">
        <v>0</v>
      </c>
      <c r="Q608" s="50" t="s">
        <v>2129</v>
      </c>
      <c r="R608" s="109"/>
      <c r="S608" s="7" t="s">
        <v>199</v>
      </c>
      <c r="T608" s="7" t="s">
        <v>2130</v>
      </c>
      <c r="U608" s="7" t="s">
        <v>273</v>
      </c>
      <c r="V608" s="46" t="e">
        <f t="shared" ca="1" si="24"/>
        <v>#NAME?</v>
      </c>
      <c r="W608" s="7"/>
      <c r="X608" s="7"/>
      <c r="Y608" s="51" t="s">
        <v>201</v>
      </c>
      <c r="Z608" s="52"/>
      <c r="AA608" s="53">
        <v>45188</v>
      </c>
      <c r="AB608" s="54">
        <v>49075100011761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>
        <v>0</v>
      </c>
      <c r="AO608" s="52">
        <v>0</v>
      </c>
      <c r="AP608" s="52">
        <v>51205.919999999998</v>
      </c>
      <c r="AQ608" s="52">
        <v>55414.38</v>
      </c>
      <c r="AR608" s="52">
        <v>55914.48</v>
      </c>
      <c r="AS608" s="52">
        <v>56330.84</v>
      </c>
      <c r="AT608" s="52">
        <v>56802</v>
      </c>
      <c r="AU608" s="52">
        <v>58242.94</v>
      </c>
      <c r="AV608" s="52">
        <v>59719.43</v>
      </c>
      <c r="AW608" s="52">
        <v>68125.42</v>
      </c>
      <c r="AX608" s="52">
        <v>123569</v>
      </c>
      <c r="AY608" s="52">
        <v>129444.74</v>
      </c>
      <c r="AZ608" s="52">
        <v>133897.38</v>
      </c>
      <c r="BA608" s="52">
        <v>140163.72</v>
      </c>
      <c r="BB608" s="52">
        <v>145298.49</v>
      </c>
      <c r="BC608" s="52" t="e">
        <f t="array" aca="1" ref="BC608" ca="1">_xludf.XLOOKUP(C608,'PL TOTAL D0'!A:A,'PL TOTAL D0'!C:C,"")</f>
        <v>#NAME?</v>
      </c>
    </row>
    <row r="609" spans="1:55" ht="15" customHeight="1">
      <c r="A609" s="45" t="s">
        <v>18</v>
      </c>
      <c r="B609" s="59" t="s">
        <v>2127</v>
      </c>
      <c r="C609" s="57" t="s">
        <v>2131</v>
      </c>
      <c r="D609" s="7" t="s">
        <v>19</v>
      </c>
      <c r="E609" s="7" t="s">
        <v>20</v>
      </c>
      <c r="F609" s="7" t="s">
        <v>321</v>
      </c>
      <c r="G609" s="7" t="e">
        <f t="shared" ca="1" si="23"/>
        <v>#NAME?</v>
      </c>
      <c r="H609" s="46" t="s">
        <v>205</v>
      </c>
      <c r="I609" s="46" t="s">
        <v>58</v>
      </c>
      <c r="J609" s="7" t="str">
        <f t="shared" si="27"/>
        <v>Sim</v>
      </c>
      <c r="K609" s="47">
        <v>45212</v>
      </c>
      <c r="L609" s="47"/>
      <c r="M609" s="7" t="s">
        <v>57</v>
      </c>
      <c r="N609" s="48">
        <v>1.2E-2</v>
      </c>
      <c r="O609" s="7" t="s">
        <v>58</v>
      </c>
      <c r="P609" s="49">
        <v>0</v>
      </c>
      <c r="Q609" s="50" t="s">
        <v>2129</v>
      </c>
      <c r="R609" s="109"/>
      <c r="S609" s="7" t="s">
        <v>199</v>
      </c>
      <c r="T609" s="7" t="s">
        <v>2130</v>
      </c>
      <c r="U609" s="7" t="s">
        <v>273</v>
      </c>
      <c r="V609" s="46" t="e">
        <f t="shared" ca="1" si="24"/>
        <v>#NAME?</v>
      </c>
      <c r="W609" s="7"/>
      <c r="X609" s="7"/>
      <c r="Y609" s="51" t="s">
        <v>201</v>
      </c>
      <c r="Z609" s="52"/>
      <c r="AA609" s="53">
        <v>45212</v>
      </c>
      <c r="AB609" s="54">
        <v>49075100012679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>
        <v>0</v>
      </c>
      <c r="AP609" s="52">
        <v>54117.31</v>
      </c>
      <c r="AQ609" s="52">
        <v>54555.82</v>
      </c>
      <c r="AR609" s="52">
        <v>64099.99</v>
      </c>
      <c r="AS609" s="52">
        <v>143730.62</v>
      </c>
      <c r="AT609" s="52">
        <v>162158.76999999999</v>
      </c>
      <c r="AU609" s="52">
        <v>173441.07</v>
      </c>
      <c r="AV609" s="52">
        <v>181127.2</v>
      </c>
      <c r="AW609" s="52">
        <v>202441.3</v>
      </c>
      <c r="AX609" s="52">
        <v>206684.7</v>
      </c>
      <c r="AY609" s="52">
        <v>224889.24</v>
      </c>
      <c r="AZ609" s="52">
        <v>230075.41</v>
      </c>
      <c r="BA609" s="52">
        <v>235140.43</v>
      </c>
      <c r="BB609" s="52">
        <v>236788.72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2132</v>
      </c>
      <c r="C610" s="4" t="s">
        <v>2133</v>
      </c>
      <c r="D610" s="7" t="s">
        <v>19</v>
      </c>
      <c r="E610" s="7" t="s">
        <v>77</v>
      </c>
      <c r="F610" s="7" t="s">
        <v>340</v>
      </c>
      <c r="G610" s="7" t="e">
        <f t="shared" ca="1" si="23"/>
        <v>#NAME?</v>
      </c>
      <c r="H610" s="46" t="s">
        <v>216</v>
      </c>
      <c r="I610" s="46" t="s">
        <v>217</v>
      </c>
      <c r="J610" s="7" t="str">
        <f t="shared" si="27"/>
        <v>Não</v>
      </c>
      <c r="K610" s="47">
        <v>45356</v>
      </c>
      <c r="L610" s="47"/>
      <c r="M610" s="7" t="s">
        <v>57</v>
      </c>
      <c r="N610" s="48">
        <v>1.2E-2</v>
      </c>
      <c r="O610" s="7" t="s">
        <v>58</v>
      </c>
      <c r="P610" s="49">
        <v>0</v>
      </c>
      <c r="Q610" s="50"/>
      <c r="R610" s="50"/>
      <c r="S610" s="7" t="s">
        <v>199</v>
      </c>
      <c r="T610" s="6" t="s">
        <v>2134</v>
      </c>
      <c r="U610" s="7" t="s">
        <v>114</v>
      </c>
      <c r="V610" s="46" t="e">
        <f t="shared" ca="1" si="24"/>
        <v>#NAME?</v>
      </c>
      <c r="W610" s="7"/>
      <c r="X610" s="7"/>
      <c r="Y610" s="51" t="s">
        <v>201</v>
      </c>
      <c r="Z610" s="52"/>
      <c r="AA610" s="53">
        <v>45356</v>
      </c>
      <c r="AB610" s="54">
        <v>49075100013871</v>
      </c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>
        <v>0</v>
      </c>
      <c r="AT610" s="52">
        <v>0</v>
      </c>
      <c r="AU610" s="52">
        <v>0</v>
      </c>
      <c r="AV610" s="52">
        <v>0</v>
      </c>
      <c r="AW610" s="52">
        <v>0</v>
      </c>
      <c r="AX610" s="52">
        <v>0</v>
      </c>
      <c r="AY610" s="52">
        <v>0</v>
      </c>
      <c r="AZ610" s="52">
        <v>0</v>
      </c>
      <c r="BA610" s="52">
        <v>0</v>
      </c>
      <c r="BB610" s="52">
        <v>0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2135</v>
      </c>
      <c r="C611" s="67" t="s">
        <v>2136</v>
      </c>
      <c r="D611" s="7" t="s">
        <v>19</v>
      </c>
      <c r="E611" s="7" t="s">
        <v>20</v>
      </c>
      <c r="F611" s="7" t="s">
        <v>697</v>
      </c>
      <c r="G611" s="7" t="e">
        <f t="shared" ca="1" si="23"/>
        <v>#NAME?</v>
      </c>
      <c r="H611" s="46" t="s">
        <v>205</v>
      </c>
      <c r="I611" s="46" t="s">
        <v>58</v>
      </c>
      <c r="J611" s="7" t="str">
        <f t="shared" si="27"/>
        <v>Não</v>
      </c>
      <c r="K611" s="47">
        <v>45163</v>
      </c>
      <c r="L611" s="47"/>
      <c r="M611" s="7" t="s">
        <v>57</v>
      </c>
      <c r="N611" s="48">
        <v>7.0000000000000001E-3</v>
      </c>
      <c r="O611" s="7" t="s">
        <v>58</v>
      </c>
      <c r="P611" s="49">
        <v>0</v>
      </c>
      <c r="Q611" s="109"/>
      <c r="R611" s="50" t="s">
        <v>1248</v>
      </c>
      <c r="S611" s="7" t="s">
        <v>199</v>
      </c>
      <c r="T611" s="7" t="s">
        <v>2137</v>
      </c>
      <c r="U611" s="7" t="s">
        <v>73</v>
      </c>
      <c r="V611" s="46" t="e">
        <f t="shared" ca="1" si="24"/>
        <v>#NAME?</v>
      </c>
      <c r="W611" s="7"/>
      <c r="X611" s="7"/>
      <c r="Y611" s="51" t="s">
        <v>201</v>
      </c>
      <c r="Z611" s="52"/>
      <c r="AA611" s="53">
        <v>45163</v>
      </c>
      <c r="AB611" s="54">
        <v>49075100011753</v>
      </c>
      <c r="AC611" s="52"/>
      <c r="AD611" s="52"/>
      <c r="AE611" s="52"/>
      <c r="AF611" s="52"/>
      <c r="AG611" s="52"/>
      <c r="AH611" s="52"/>
      <c r="AI611" s="52">
        <v>0</v>
      </c>
      <c r="AJ611" s="52">
        <v>0</v>
      </c>
      <c r="AK611" s="52">
        <v>0</v>
      </c>
      <c r="AL611" s="52">
        <v>0</v>
      </c>
      <c r="AM611" s="52">
        <v>0</v>
      </c>
      <c r="AN611" s="52">
        <v>0</v>
      </c>
      <c r="AO611" s="52">
        <v>0</v>
      </c>
      <c r="AP611" s="52">
        <v>0</v>
      </c>
      <c r="AQ611" s="52">
        <v>0</v>
      </c>
      <c r="AR611" s="52">
        <v>0</v>
      </c>
      <c r="AS611" s="52">
        <v>0</v>
      </c>
      <c r="AT611" s="52">
        <v>0</v>
      </c>
      <c r="AU611" s="52">
        <v>0</v>
      </c>
      <c r="AV611" s="52">
        <v>0</v>
      </c>
      <c r="AW611" s="52">
        <v>0</v>
      </c>
      <c r="AX611" s="52">
        <v>0</v>
      </c>
      <c r="AY611" s="52">
        <v>0</v>
      </c>
      <c r="AZ611" s="52">
        <v>0</v>
      </c>
      <c r="BA611" s="52">
        <v>0</v>
      </c>
      <c r="BB611" s="52">
        <v>2067348.69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2138</v>
      </c>
      <c r="C612" s="4" t="s">
        <v>2139</v>
      </c>
      <c r="D612" s="7" t="s">
        <v>19</v>
      </c>
      <c r="E612" s="7" t="s">
        <v>68</v>
      </c>
      <c r="F612" s="7" t="s">
        <v>255</v>
      </c>
      <c r="G612" s="7" t="e">
        <f t="shared" ca="1" si="23"/>
        <v>#NAME?</v>
      </c>
      <c r="H612" s="46" t="s">
        <v>205</v>
      </c>
      <c r="I612" s="46" t="s">
        <v>58</v>
      </c>
      <c r="J612" s="7" t="str">
        <f t="shared" si="27"/>
        <v>Não</v>
      </c>
      <c r="K612" s="47">
        <v>45162</v>
      </c>
      <c r="L612" s="47"/>
      <c r="M612" s="7" t="s">
        <v>57</v>
      </c>
      <c r="N612" s="48">
        <v>7.0000000000000001E-3</v>
      </c>
      <c r="O612" s="7" t="s">
        <v>58</v>
      </c>
      <c r="P612" s="49">
        <v>0</v>
      </c>
      <c r="Q612" s="109"/>
      <c r="R612" s="109"/>
      <c r="S612" s="7" t="s">
        <v>199</v>
      </c>
      <c r="T612" s="7" t="s">
        <v>2140</v>
      </c>
      <c r="U612" s="7" t="s">
        <v>77</v>
      </c>
      <c r="V612" s="46" t="e">
        <f t="shared" ca="1" si="24"/>
        <v>#NAME?</v>
      </c>
      <c r="W612" s="7"/>
      <c r="X612" s="7"/>
      <c r="Y612" s="51" t="s">
        <v>201</v>
      </c>
      <c r="Z612" s="52"/>
      <c r="AA612" s="53">
        <v>45162</v>
      </c>
      <c r="AB612" s="54">
        <v>49075100003211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>
        <v>135422.26999999999</v>
      </c>
      <c r="AN612" s="52">
        <v>136497.06</v>
      </c>
      <c r="AO612" s="52">
        <v>137637.89000000001</v>
      </c>
      <c r="AP612" s="52">
        <v>138604.85999999999</v>
      </c>
      <c r="AQ612" s="52">
        <v>139642.28</v>
      </c>
      <c r="AR612" s="52">
        <v>140837.20000000001</v>
      </c>
      <c r="AS612" s="52">
        <v>141885.54999999999</v>
      </c>
      <c r="AT612" s="52">
        <v>142733.51999999999</v>
      </c>
      <c r="AU612" s="52">
        <v>143940.23000000001</v>
      </c>
      <c r="AV612" s="52">
        <v>145046.39999999999</v>
      </c>
      <c r="AW612" s="52">
        <v>146173.6</v>
      </c>
      <c r="AX612" s="52">
        <v>147414.1</v>
      </c>
      <c r="AY612" s="52">
        <v>148114.06</v>
      </c>
      <c r="AZ612" s="52">
        <v>149153.94</v>
      </c>
      <c r="BA612" s="52">
        <v>150607.13</v>
      </c>
      <c r="BB612" s="52">
        <v>151822.79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2141</v>
      </c>
      <c r="C613" s="4" t="s">
        <v>2142</v>
      </c>
      <c r="D613" s="7" t="s">
        <v>19</v>
      </c>
      <c r="E613" s="7" t="s">
        <v>77</v>
      </c>
      <c r="F613" s="7" t="s">
        <v>123</v>
      </c>
      <c r="G613" s="7" t="e">
        <f t="shared" ca="1" si="23"/>
        <v>#NAME?</v>
      </c>
      <c r="H613" s="46" t="s">
        <v>205</v>
      </c>
      <c r="I613" s="46" t="s">
        <v>58</v>
      </c>
      <c r="J613" s="7" t="str">
        <f t="shared" si="27"/>
        <v>Não</v>
      </c>
      <c r="K613" s="47">
        <v>45520</v>
      </c>
      <c r="L613" s="47"/>
      <c r="M613" s="7" t="s">
        <v>227</v>
      </c>
      <c r="N613" s="48">
        <v>0</v>
      </c>
      <c r="O613" s="7" t="s">
        <v>58</v>
      </c>
      <c r="P613" s="49">
        <v>0</v>
      </c>
      <c r="Q613" s="109"/>
      <c r="R613" s="109"/>
      <c r="S613" s="7" t="s">
        <v>199</v>
      </c>
      <c r="T613" s="7" t="s">
        <v>2143</v>
      </c>
      <c r="U613" s="7" t="s">
        <v>77</v>
      </c>
      <c r="V613" s="46" t="e">
        <f t="shared" ca="1" si="24"/>
        <v>#NAME?</v>
      </c>
      <c r="W613" s="7"/>
      <c r="X613" s="7" t="s">
        <v>106</v>
      </c>
      <c r="Y613" s="51" t="s">
        <v>312</v>
      </c>
      <c r="Z613" s="52"/>
      <c r="AA613" s="52"/>
      <c r="AB613" s="54">
        <v>49075100015619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>
        <v>26591.13</v>
      </c>
      <c r="AZ613" s="52">
        <v>27945.61</v>
      </c>
      <c r="BA613" s="52">
        <v>28708.95</v>
      </c>
      <c r="BB613" s="52">
        <v>29098.31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2144</v>
      </c>
      <c r="C614" s="4" t="s">
        <v>2145</v>
      </c>
      <c r="D614" s="7" t="s">
        <v>19</v>
      </c>
      <c r="E614" s="7" t="s">
        <v>77</v>
      </c>
      <c r="F614" s="7" t="s">
        <v>215</v>
      </c>
      <c r="G614" s="7" t="e">
        <f t="shared" ca="1" si="23"/>
        <v>#NAME?</v>
      </c>
      <c r="H614" s="46" t="s">
        <v>195</v>
      </c>
      <c r="I614" s="46" t="s">
        <v>58</v>
      </c>
      <c r="J614" s="7" t="str">
        <f t="shared" si="27"/>
        <v>Não</v>
      </c>
      <c r="K614" s="47">
        <v>44966</v>
      </c>
      <c r="L614" s="47">
        <v>45119</v>
      </c>
      <c r="M614" s="7" t="s">
        <v>196</v>
      </c>
      <c r="N614" s="48">
        <v>1.2E-2</v>
      </c>
      <c r="O614" s="7" t="s">
        <v>58</v>
      </c>
      <c r="P614" s="49">
        <v>0</v>
      </c>
      <c r="Q614" s="50"/>
      <c r="R614" s="109"/>
      <c r="S614" s="7" t="s">
        <v>199</v>
      </c>
      <c r="T614" s="138" t="s">
        <v>2146</v>
      </c>
      <c r="U614" s="7" t="s">
        <v>77</v>
      </c>
      <c r="V614" s="46" t="e">
        <f t="shared" ca="1" si="24"/>
        <v>#NAME?</v>
      </c>
      <c r="W614" s="7"/>
      <c r="X614" s="7"/>
      <c r="Y614" s="51"/>
      <c r="Z614" s="52"/>
      <c r="AA614" s="53">
        <v>44966</v>
      </c>
      <c r="AB614" s="54"/>
      <c r="AC614" s="52"/>
      <c r="AD614" s="52"/>
      <c r="AE614" s="52"/>
      <c r="AF614" s="52">
        <v>0</v>
      </c>
      <c r="AG614" s="52">
        <v>423818.64</v>
      </c>
      <c r="AH614" s="52">
        <v>428408.17</v>
      </c>
      <c r="AI614" s="52">
        <v>387469.55</v>
      </c>
      <c r="AJ614" s="52">
        <v>384253.18</v>
      </c>
      <c r="AK614" s="52">
        <v>389699.92</v>
      </c>
      <c r="AL614" s="52">
        <v>0</v>
      </c>
      <c r="AM614" s="52">
        <v>0</v>
      </c>
      <c r="AN614" s="52">
        <v>0</v>
      </c>
      <c r="AO614" s="52">
        <v>0</v>
      </c>
      <c r="AP614" s="52">
        <v>0</v>
      </c>
      <c r="AQ614" s="52">
        <v>0</v>
      </c>
      <c r="AR614" s="52">
        <v>0</v>
      </c>
      <c r="AS614" s="52">
        <v>0</v>
      </c>
      <c r="AT614" s="52">
        <v>0</v>
      </c>
      <c r="AU614" s="52">
        <v>0</v>
      </c>
      <c r="AV614" s="52">
        <v>0</v>
      </c>
      <c r="AW614" s="52">
        <v>0</v>
      </c>
      <c r="AX614" s="52">
        <v>0</v>
      </c>
      <c r="AY614" s="52">
        <v>0</v>
      </c>
      <c r="AZ614" s="52">
        <v>0</v>
      </c>
      <c r="BA614" s="52">
        <v>0</v>
      </c>
      <c r="BB614" s="52">
        <v>0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2147</v>
      </c>
      <c r="C615" s="4" t="s">
        <v>2148</v>
      </c>
      <c r="D615" s="7" t="s">
        <v>19</v>
      </c>
      <c r="E615" s="7" t="s">
        <v>77</v>
      </c>
      <c r="F615" s="7" t="s">
        <v>123</v>
      </c>
      <c r="G615" s="7" t="e">
        <f t="shared" ca="1" si="23"/>
        <v>#NAME?</v>
      </c>
      <c r="H615" s="46" t="s">
        <v>205</v>
      </c>
      <c r="I615" s="46" t="s">
        <v>58</v>
      </c>
      <c r="J615" s="7" t="str">
        <f t="shared" si="27"/>
        <v>Não</v>
      </c>
      <c r="K615" s="47">
        <v>45058</v>
      </c>
      <c r="L615" s="7"/>
      <c r="M615" s="7" t="s">
        <v>57</v>
      </c>
      <c r="N615" s="48">
        <v>1.2E-2</v>
      </c>
      <c r="O615" s="7" t="s">
        <v>58</v>
      </c>
      <c r="P615" s="49">
        <v>0</v>
      </c>
      <c r="Q615" s="109"/>
      <c r="R615" s="109"/>
      <c r="S615" s="7" t="s">
        <v>199</v>
      </c>
      <c r="T615" s="7" t="s">
        <v>2149</v>
      </c>
      <c r="U615" s="7" t="s">
        <v>77</v>
      </c>
      <c r="V615" s="46" t="e">
        <f t="shared" ca="1" si="24"/>
        <v>#NAME?</v>
      </c>
      <c r="W615" s="7"/>
      <c r="X615" s="7"/>
      <c r="Y615" s="51" t="s">
        <v>201</v>
      </c>
      <c r="Z615" s="52"/>
      <c r="AA615" s="53">
        <v>45058</v>
      </c>
      <c r="AB615" s="54">
        <v>49075100008965</v>
      </c>
      <c r="AC615" s="52"/>
      <c r="AD615" s="52"/>
      <c r="AE615" s="52"/>
      <c r="AF615" s="52"/>
      <c r="AG615" s="52"/>
      <c r="AH615" s="52"/>
      <c r="AI615" s="52">
        <v>0</v>
      </c>
      <c r="AJ615" s="52">
        <v>100648.86</v>
      </c>
      <c r="AK615" s="52">
        <v>128229.47</v>
      </c>
      <c r="AL615" s="52">
        <v>134443.75</v>
      </c>
      <c r="AM615" s="52">
        <v>135795.54</v>
      </c>
      <c r="AN615" s="52">
        <v>138609.76999999999</v>
      </c>
      <c r="AO615" s="52">
        <v>240098.9</v>
      </c>
      <c r="AP615" s="52">
        <v>241952.08</v>
      </c>
      <c r="AQ615" s="52">
        <v>256163.08</v>
      </c>
      <c r="AR615" s="52">
        <v>273358.25</v>
      </c>
      <c r="AS615" s="52">
        <v>275768.05</v>
      </c>
      <c r="AT615" s="52">
        <v>323405.42</v>
      </c>
      <c r="AU615" s="52">
        <v>326434.69</v>
      </c>
      <c r="AV615" s="52">
        <v>332681.5</v>
      </c>
      <c r="AW615" s="52">
        <v>335267.59999999998</v>
      </c>
      <c r="AX615" s="52">
        <v>338213.5</v>
      </c>
      <c r="AY615" s="52">
        <v>339974.39</v>
      </c>
      <c r="AZ615" s="52">
        <v>342390.64</v>
      </c>
      <c r="BA615" s="52">
        <v>137530.89000000001</v>
      </c>
      <c r="BB615" s="52">
        <v>238811.98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2147</v>
      </c>
      <c r="C616" s="4" t="s">
        <v>2150</v>
      </c>
      <c r="D616" s="7" t="s">
        <v>19</v>
      </c>
      <c r="E616" s="7" t="s">
        <v>77</v>
      </c>
      <c r="F616" s="7" t="s">
        <v>123</v>
      </c>
      <c r="G616" s="7" t="e">
        <f t="shared" ca="1" si="23"/>
        <v>#NAME?</v>
      </c>
      <c r="H616" s="46" t="s">
        <v>205</v>
      </c>
      <c r="I616" s="46" t="s">
        <v>58</v>
      </c>
      <c r="J616" s="7" t="str">
        <f t="shared" si="27"/>
        <v>Não</v>
      </c>
      <c r="K616" s="47">
        <v>45092</v>
      </c>
      <c r="L616" s="7"/>
      <c r="M616" s="7" t="s">
        <v>57</v>
      </c>
      <c r="N616" s="48">
        <v>1.2E-2</v>
      </c>
      <c r="O616" s="7" t="s">
        <v>58</v>
      </c>
      <c r="P616" s="49">
        <v>0</v>
      </c>
      <c r="Q616" s="109"/>
      <c r="R616" s="109"/>
      <c r="S616" s="7" t="s">
        <v>199</v>
      </c>
      <c r="T616" s="7" t="s">
        <v>2149</v>
      </c>
      <c r="U616" s="7" t="s">
        <v>77</v>
      </c>
      <c r="V616" s="46" t="e">
        <f t="shared" ca="1" si="24"/>
        <v>#NAME?</v>
      </c>
      <c r="W616" s="7"/>
      <c r="X616" s="7"/>
      <c r="Y616" s="51" t="s">
        <v>201</v>
      </c>
      <c r="Z616" s="52"/>
      <c r="AA616" s="53">
        <v>45092</v>
      </c>
      <c r="AB616" s="54">
        <v>49075100008401</v>
      </c>
      <c r="AC616" s="52"/>
      <c r="AD616" s="52"/>
      <c r="AE616" s="52"/>
      <c r="AF616" s="52"/>
      <c r="AG616" s="52"/>
      <c r="AH616" s="52"/>
      <c r="AI616" s="52"/>
      <c r="AJ616" s="52"/>
      <c r="AK616" s="52">
        <v>28496.71</v>
      </c>
      <c r="AL616" s="52">
        <v>28441.96</v>
      </c>
      <c r="AM616" s="52">
        <v>28233.84</v>
      </c>
      <c r="AN616" s="52">
        <v>26446.26</v>
      </c>
      <c r="AO616" s="52">
        <v>26423.82</v>
      </c>
      <c r="AP616" s="52">
        <v>26662.78</v>
      </c>
      <c r="AQ616" s="52">
        <v>14483.77</v>
      </c>
      <c r="AR616" s="52">
        <v>14559.84</v>
      </c>
      <c r="AS616" s="52">
        <v>14628.68</v>
      </c>
      <c r="AT616" s="52">
        <v>14747.84</v>
      </c>
      <c r="AU616" s="52">
        <v>14871.88</v>
      </c>
      <c r="AV616" s="52">
        <v>14894.8</v>
      </c>
      <c r="AW616" s="52">
        <v>14906.08</v>
      </c>
      <c r="AX616" s="52">
        <v>14998.15</v>
      </c>
      <c r="AY616" s="52">
        <v>15053.01</v>
      </c>
      <c r="AZ616" s="52">
        <v>15114.97</v>
      </c>
      <c r="BA616" s="52">
        <v>15258.45</v>
      </c>
      <c r="BB616" s="52">
        <v>15369.19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2151</v>
      </c>
      <c r="C617" s="4" t="s">
        <v>2152</v>
      </c>
      <c r="D617" s="7" t="s">
        <v>19</v>
      </c>
      <c r="E617" s="7" t="s">
        <v>68</v>
      </c>
      <c r="F617" s="7" t="s">
        <v>255</v>
      </c>
      <c r="G617" s="7" t="e">
        <f t="shared" ca="1" si="23"/>
        <v>#NAME?</v>
      </c>
      <c r="H617" s="46" t="s">
        <v>205</v>
      </c>
      <c r="I617" s="46" t="s">
        <v>58</v>
      </c>
      <c r="J617" s="7" t="str">
        <f t="shared" si="27"/>
        <v>Não</v>
      </c>
      <c r="K617" s="47">
        <v>45576</v>
      </c>
      <c r="L617" s="7"/>
      <c r="M617" s="7" t="s">
        <v>227</v>
      </c>
      <c r="N617" s="48">
        <v>0</v>
      </c>
      <c r="O617" s="7" t="s">
        <v>58</v>
      </c>
      <c r="P617" s="49">
        <v>0</v>
      </c>
      <c r="Q617" s="109"/>
      <c r="R617" s="109"/>
      <c r="S617" s="7" t="s">
        <v>199</v>
      </c>
      <c r="T617" s="7" t="s">
        <v>2153</v>
      </c>
      <c r="U617" s="7" t="s">
        <v>68</v>
      </c>
      <c r="V617" s="46" t="e">
        <f t="shared" ca="1" si="24"/>
        <v>#NAME?</v>
      </c>
      <c r="W617" s="7"/>
      <c r="X617" s="7" t="s">
        <v>106</v>
      </c>
      <c r="Y617" s="51"/>
      <c r="Z617" s="52"/>
      <c r="AA617" s="55"/>
      <c r="AB617" s="54">
        <v>49075100015899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>
        <v>727.83</v>
      </c>
      <c r="BB617" s="52">
        <v>885.57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2154</v>
      </c>
      <c r="C618" s="4" t="s">
        <v>2155</v>
      </c>
      <c r="D618" s="7" t="s">
        <v>19</v>
      </c>
      <c r="E618" s="7" t="s">
        <v>77</v>
      </c>
      <c r="F618" s="7" t="s">
        <v>2156</v>
      </c>
      <c r="G618" s="7" t="e">
        <f t="shared" ca="1" si="23"/>
        <v>#NAME?</v>
      </c>
      <c r="H618" s="46" t="s">
        <v>216</v>
      </c>
      <c r="I618" s="46" t="s">
        <v>217</v>
      </c>
      <c r="J618" s="7" t="str">
        <f t="shared" si="27"/>
        <v>Não</v>
      </c>
      <c r="K618" s="47">
        <v>45166</v>
      </c>
      <c r="L618" s="47"/>
      <c r="M618" s="7" t="s">
        <v>256</v>
      </c>
      <c r="N618" s="48">
        <v>1.4999999999999999E-2</v>
      </c>
      <c r="O618" s="7" t="s">
        <v>197</v>
      </c>
      <c r="P618" s="49">
        <v>0.1</v>
      </c>
      <c r="Q618" s="109"/>
      <c r="R618" s="50"/>
      <c r="S618" s="7" t="s">
        <v>199</v>
      </c>
      <c r="T618" s="7" t="s">
        <v>2157</v>
      </c>
      <c r="U618" s="7" t="s">
        <v>1336</v>
      </c>
      <c r="V618" s="46" t="e">
        <f t="shared" ca="1" si="24"/>
        <v>#NAME?</v>
      </c>
      <c r="W618" s="7"/>
      <c r="X618" s="7"/>
      <c r="Y618" s="51" t="s">
        <v>201</v>
      </c>
      <c r="Z618" s="52"/>
      <c r="AA618" s="53">
        <v>45166</v>
      </c>
      <c r="AB618" s="54">
        <v>49075100011771</v>
      </c>
      <c r="AC618" s="52"/>
      <c r="AD618" s="52"/>
      <c r="AE618" s="52"/>
      <c r="AF618" s="52"/>
      <c r="AG618" s="52">
        <v>0</v>
      </c>
      <c r="AH618" s="52">
        <v>0</v>
      </c>
      <c r="AI618" s="52">
        <v>0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2158</v>
      </c>
      <c r="C619" s="4" t="s">
        <v>2159</v>
      </c>
      <c r="D619" s="7" t="s">
        <v>19</v>
      </c>
      <c r="E619" s="7" t="s">
        <v>68</v>
      </c>
      <c r="F619" s="7" t="s">
        <v>289</v>
      </c>
      <c r="G619" s="7" t="e">
        <f t="shared" ca="1" si="23"/>
        <v>#NAME?</v>
      </c>
      <c r="H619" s="46" t="s">
        <v>216</v>
      </c>
      <c r="I619" s="46" t="s">
        <v>217</v>
      </c>
      <c r="J619" s="7" t="str">
        <f t="shared" si="27"/>
        <v>Não</v>
      </c>
      <c r="K619" s="47">
        <v>45007</v>
      </c>
      <c r="L619" s="7"/>
      <c r="M619" s="7" t="s">
        <v>57</v>
      </c>
      <c r="N619" s="48">
        <v>1.2E-2</v>
      </c>
      <c r="O619" s="7" t="s">
        <v>58</v>
      </c>
      <c r="P619" s="49">
        <v>0</v>
      </c>
      <c r="Q619" s="109"/>
      <c r="R619" s="118" t="s">
        <v>2160</v>
      </c>
      <c r="S619" s="7" t="s">
        <v>199</v>
      </c>
      <c r="T619" s="7" t="s">
        <v>2161</v>
      </c>
      <c r="U619" s="7" t="s">
        <v>68</v>
      </c>
      <c r="V619" s="46" t="e">
        <f t="shared" ca="1" si="24"/>
        <v>#NAME?</v>
      </c>
      <c r="W619" s="7"/>
      <c r="X619" s="7"/>
      <c r="Y619" s="51" t="s">
        <v>201</v>
      </c>
      <c r="Z619" s="52"/>
      <c r="AA619" s="53">
        <v>45007</v>
      </c>
      <c r="AB619" s="54">
        <v>49075100004595</v>
      </c>
      <c r="AC619" s="52"/>
      <c r="AD619" s="52"/>
      <c r="AE619" s="52"/>
      <c r="AF619" s="52"/>
      <c r="AG619" s="52"/>
      <c r="AH619" s="52">
        <v>336439.07</v>
      </c>
      <c r="AI619" s="52">
        <v>338334.87</v>
      </c>
      <c r="AJ619" s="52">
        <v>341698.42</v>
      </c>
      <c r="AK619" s="52">
        <v>344838.06</v>
      </c>
      <c r="AL619" s="52">
        <v>347340.16</v>
      </c>
      <c r="AM619" s="52">
        <v>349927.23</v>
      </c>
      <c r="AN619" s="52">
        <v>348939.08</v>
      </c>
      <c r="AO619" s="52">
        <v>351187.59</v>
      </c>
      <c r="AP619" s="52">
        <v>354202.22</v>
      </c>
      <c r="AQ619" s="52">
        <v>357151.82</v>
      </c>
      <c r="AR619" s="52">
        <v>217220.42</v>
      </c>
      <c r="AS619" s="52">
        <v>191.05</v>
      </c>
      <c r="AT619" s="52">
        <v>73.59</v>
      </c>
      <c r="AU619" s="52">
        <v>93.87</v>
      </c>
      <c r="AV619" s="52">
        <v>93.87</v>
      </c>
      <c r="AW619" s="52">
        <v>94.24</v>
      </c>
      <c r="AX619" s="52">
        <v>94.24</v>
      </c>
      <c r="AY619" s="52">
        <v>94.24</v>
      </c>
      <c r="AZ619" s="52">
        <v>94.24</v>
      </c>
      <c r="BA619" s="52">
        <v>94.24</v>
      </c>
      <c r="BB619" s="52">
        <v>94.24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2158</v>
      </c>
      <c r="C620" s="4" t="s">
        <v>2162</v>
      </c>
      <c r="D620" s="7" t="s">
        <v>19</v>
      </c>
      <c r="E620" s="7" t="s">
        <v>68</v>
      </c>
      <c r="F620" s="7" t="s">
        <v>289</v>
      </c>
      <c r="G620" s="7" t="e">
        <f t="shared" ca="1" si="23"/>
        <v>#NAME?</v>
      </c>
      <c r="H620" s="46" t="s">
        <v>216</v>
      </c>
      <c r="I620" s="46" t="s">
        <v>217</v>
      </c>
      <c r="J620" s="7" t="str">
        <f t="shared" si="27"/>
        <v>Não</v>
      </c>
      <c r="K620" s="47">
        <v>45163</v>
      </c>
      <c r="L620" s="47"/>
      <c r="M620" s="7" t="s">
        <v>71</v>
      </c>
      <c r="N620" s="48">
        <v>2.5000000000000001E-2</v>
      </c>
      <c r="O620" s="7" t="s">
        <v>236</v>
      </c>
      <c r="P620" s="49">
        <v>0.2</v>
      </c>
      <c r="Q620" s="109"/>
      <c r="R620" s="50"/>
      <c r="S620" s="7" t="s">
        <v>199</v>
      </c>
      <c r="T620" s="7" t="s">
        <v>2161</v>
      </c>
      <c r="U620" s="7" t="s">
        <v>68</v>
      </c>
      <c r="V620" s="46" t="e">
        <f t="shared" ca="1" si="24"/>
        <v>#NAME?</v>
      </c>
      <c r="W620" s="7"/>
      <c r="X620" s="7"/>
      <c r="Y620" s="51" t="s">
        <v>201</v>
      </c>
      <c r="Z620" s="52"/>
      <c r="AA620" s="53">
        <v>45163</v>
      </c>
      <c r="AB620" s="54">
        <v>49075100011788</v>
      </c>
      <c r="AC620" s="52"/>
      <c r="AD620" s="52"/>
      <c r="AE620" s="52"/>
      <c r="AF620" s="52"/>
      <c r="AG620" s="52"/>
      <c r="AH620" s="52">
        <v>0</v>
      </c>
      <c r="AI620" s="52">
        <v>0</v>
      </c>
      <c r="AJ620" s="52">
        <v>0</v>
      </c>
      <c r="AK620" s="52">
        <v>0</v>
      </c>
      <c r="AL620" s="52">
        <v>0</v>
      </c>
      <c r="AM620" s="52">
        <v>0</v>
      </c>
      <c r="AN620" s="52">
        <v>0</v>
      </c>
      <c r="AO620" s="52">
        <v>0</v>
      </c>
      <c r="AP620" s="52">
        <v>0</v>
      </c>
      <c r="AQ620" s="52">
        <v>0</v>
      </c>
      <c r="AR620" s="52">
        <v>0</v>
      </c>
      <c r="AS620" s="52">
        <v>0</v>
      </c>
      <c r="AT620" s="52">
        <v>0</v>
      </c>
      <c r="AU620" s="52">
        <v>0</v>
      </c>
      <c r="AV620" s="52">
        <v>0</v>
      </c>
      <c r="AW620" s="52">
        <v>0</v>
      </c>
      <c r="AX620" s="52">
        <v>0</v>
      </c>
      <c r="AY620" s="52">
        <v>0</v>
      </c>
      <c r="AZ620" s="52">
        <v>0</v>
      </c>
      <c r="BA620" s="52">
        <v>0</v>
      </c>
      <c r="BB620" s="52">
        <v>0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2163</v>
      </c>
      <c r="C621" s="4" t="s">
        <v>2164</v>
      </c>
      <c r="D621" s="7" t="s">
        <v>109</v>
      </c>
      <c r="E621" s="7" t="s">
        <v>68</v>
      </c>
      <c r="F621" s="7" t="s">
        <v>194</v>
      </c>
      <c r="G621" s="7" t="e">
        <f t="shared" ca="1" si="23"/>
        <v>#NAME?</v>
      </c>
      <c r="H621" s="46" t="s">
        <v>195</v>
      </c>
      <c r="I621" s="46" t="s">
        <v>58</v>
      </c>
      <c r="J621" s="7" t="s">
        <v>1237</v>
      </c>
      <c r="K621" s="47">
        <v>45089</v>
      </c>
      <c r="L621" s="47">
        <v>45495</v>
      </c>
      <c r="M621" s="7" t="s">
        <v>2165</v>
      </c>
      <c r="N621" s="48">
        <v>0.01</v>
      </c>
      <c r="O621" s="7" t="s">
        <v>197</v>
      </c>
      <c r="P621" s="49">
        <v>0.1</v>
      </c>
      <c r="Q621" s="109"/>
      <c r="R621" s="50" t="s">
        <v>2166</v>
      </c>
      <c r="S621" s="7" t="s">
        <v>199</v>
      </c>
      <c r="T621" s="7" t="s">
        <v>2167</v>
      </c>
      <c r="U621" s="7"/>
      <c r="V621" s="46" t="e">
        <f t="shared" ca="1" si="24"/>
        <v>#NAME?</v>
      </c>
      <c r="W621" s="7"/>
      <c r="X621" s="7"/>
      <c r="Y621" s="51"/>
      <c r="Z621" s="52"/>
      <c r="AA621" s="53">
        <v>45089</v>
      </c>
      <c r="AB621" s="54">
        <v>49075100013616</v>
      </c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>
        <v>1864495.37</v>
      </c>
      <c r="AS621" s="52">
        <v>1871711.17</v>
      </c>
      <c r="AT621" s="52">
        <v>1890115.85</v>
      </c>
      <c r="AU621" s="52">
        <v>1894486.54</v>
      </c>
      <c r="AV621" s="52">
        <v>1903769</v>
      </c>
      <c r="AW621" s="52">
        <v>1917923</v>
      </c>
      <c r="AX621" s="52">
        <v>0</v>
      </c>
      <c r="AY621" s="52">
        <v>0</v>
      </c>
      <c r="AZ621" s="52">
        <v>0</v>
      </c>
      <c r="BA621" s="52">
        <v>0</v>
      </c>
      <c r="BB621" s="52">
        <v>0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2168</v>
      </c>
      <c r="C622" s="4" t="s">
        <v>2169</v>
      </c>
      <c r="D622" s="7" t="s">
        <v>19</v>
      </c>
      <c r="E622" s="7" t="s">
        <v>68</v>
      </c>
      <c r="F622" s="7" t="s">
        <v>255</v>
      </c>
      <c r="G622" s="7" t="e">
        <f t="shared" ca="1" si="23"/>
        <v>#NAME?</v>
      </c>
      <c r="H622" s="46" t="s">
        <v>195</v>
      </c>
      <c r="I622" s="46" t="s">
        <v>58</v>
      </c>
      <c r="J622" s="7" t="str">
        <f t="shared" ref="J622:J684" si="28">IF(Q622=0,"Não","Sim")</f>
        <v>Não</v>
      </c>
      <c r="K622" s="47">
        <v>45029</v>
      </c>
      <c r="L622" s="95">
        <v>45250</v>
      </c>
      <c r="M622" s="7" t="s">
        <v>57</v>
      </c>
      <c r="N622" s="48">
        <v>0.01</v>
      </c>
      <c r="O622" s="7" t="s">
        <v>58</v>
      </c>
      <c r="P622" s="49">
        <v>0</v>
      </c>
      <c r="Q622" s="109"/>
      <c r="R622" s="109"/>
      <c r="S622" s="7" t="s">
        <v>199</v>
      </c>
      <c r="T622" s="7" t="s">
        <v>2170</v>
      </c>
      <c r="U622" s="7" t="s">
        <v>2171</v>
      </c>
      <c r="V622" s="46" t="e">
        <f t="shared" ca="1" si="24"/>
        <v>#NAME?</v>
      </c>
      <c r="W622" s="7"/>
      <c r="X622" s="7"/>
      <c r="Y622" s="51"/>
      <c r="Z622" s="52"/>
      <c r="AA622" s="53">
        <v>45029</v>
      </c>
      <c r="AB622" s="54"/>
      <c r="AC622" s="52"/>
      <c r="AD622" s="52"/>
      <c r="AE622" s="52"/>
      <c r="AF622" s="52"/>
      <c r="AG622" s="52">
        <v>0</v>
      </c>
      <c r="AH622" s="52">
        <v>0</v>
      </c>
      <c r="AI622" s="52">
        <v>5431.76</v>
      </c>
      <c r="AJ622" s="52">
        <v>0</v>
      </c>
      <c r="AK622" s="52">
        <v>0</v>
      </c>
      <c r="AL622" s="52">
        <v>0</v>
      </c>
      <c r="AM622" s="52">
        <v>0</v>
      </c>
      <c r="AN622" s="52">
        <v>0</v>
      </c>
      <c r="AO622" s="52">
        <v>0</v>
      </c>
      <c r="AP622" s="52">
        <v>0</v>
      </c>
      <c r="AQ622" s="52">
        <v>0</v>
      </c>
      <c r="AR622" s="52">
        <v>0</v>
      </c>
      <c r="AS622" s="52">
        <v>0</v>
      </c>
      <c r="AT622" s="52">
        <v>0</v>
      </c>
      <c r="AU622" s="52">
        <v>0</v>
      </c>
      <c r="AV622" s="52">
        <v>0</v>
      </c>
      <c r="AW622" s="52">
        <v>0</v>
      </c>
      <c r="AX622" s="52">
        <v>0</v>
      </c>
      <c r="AY622" s="52">
        <v>0</v>
      </c>
      <c r="AZ622" s="52">
        <v>0</v>
      </c>
      <c r="BA622" s="52">
        <v>0</v>
      </c>
      <c r="BB622" s="52">
        <v>0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2172</v>
      </c>
      <c r="C623" s="4" t="s">
        <v>2173</v>
      </c>
      <c r="D623" s="7" t="s">
        <v>19</v>
      </c>
      <c r="E623" s="7" t="s">
        <v>77</v>
      </c>
      <c r="F623" s="7" t="s">
        <v>215</v>
      </c>
      <c r="G623" s="7" t="e">
        <f t="shared" ca="1" si="23"/>
        <v>#NAME?</v>
      </c>
      <c r="H623" s="46" t="s">
        <v>205</v>
      </c>
      <c r="I623" s="46" t="s">
        <v>58</v>
      </c>
      <c r="J623" s="7" t="str">
        <f t="shared" si="28"/>
        <v>Sim</v>
      </c>
      <c r="K623" s="47">
        <v>45005</v>
      </c>
      <c r="L623" s="7"/>
      <c r="M623" s="7" t="s">
        <v>256</v>
      </c>
      <c r="N623" s="48">
        <v>1.4999999999999999E-2</v>
      </c>
      <c r="O623" s="7" t="s">
        <v>197</v>
      </c>
      <c r="P623" s="49">
        <v>0.1</v>
      </c>
      <c r="Q623" s="109" t="s">
        <v>2174</v>
      </c>
      <c r="R623" s="109"/>
      <c r="S623" s="7" t="s">
        <v>199</v>
      </c>
      <c r="T623" s="7" t="s">
        <v>2175</v>
      </c>
      <c r="U623" s="7" t="s">
        <v>77</v>
      </c>
      <c r="V623" s="46" t="e">
        <f t="shared" ca="1" si="24"/>
        <v>#NAME?</v>
      </c>
      <c r="W623" s="7"/>
      <c r="X623" s="7"/>
      <c r="Y623" s="51" t="s">
        <v>201</v>
      </c>
      <c r="Z623" s="52"/>
      <c r="AA623" s="53">
        <v>45005</v>
      </c>
      <c r="AB623" s="54">
        <v>49075100008264</v>
      </c>
      <c r="AC623" s="52"/>
      <c r="AD623" s="52"/>
      <c r="AE623" s="52"/>
      <c r="AF623" s="52"/>
      <c r="AG623" s="52"/>
      <c r="AH623" s="52">
        <v>108824.42</v>
      </c>
      <c r="AI623" s="52">
        <v>47556.19</v>
      </c>
      <c r="AJ623" s="52">
        <v>64503.79</v>
      </c>
      <c r="AK623" s="52">
        <v>66263.149999999994</v>
      </c>
      <c r="AL623" s="52">
        <v>76565.75</v>
      </c>
      <c r="AM623" s="52">
        <v>89589.62</v>
      </c>
      <c r="AN623" s="52">
        <v>103189.25</v>
      </c>
      <c r="AO623" s="52">
        <v>93072.73</v>
      </c>
      <c r="AP623" s="52">
        <v>389160.11</v>
      </c>
      <c r="AQ623" s="52">
        <v>342594.29</v>
      </c>
      <c r="AR623" s="52">
        <v>342970.85</v>
      </c>
      <c r="AS623" s="52">
        <v>324593.25</v>
      </c>
      <c r="AT623" s="52">
        <v>246738.52</v>
      </c>
      <c r="AU623" s="52">
        <v>141034.35</v>
      </c>
      <c r="AV623" s="52">
        <v>35966.39</v>
      </c>
      <c r="AW623" s="52">
        <v>36072.22</v>
      </c>
      <c r="AX623" s="52">
        <v>21213.19</v>
      </c>
      <c r="AY623" s="52">
        <v>13815.12</v>
      </c>
      <c r="AZ623" s="52">
        <v>13853.9</v>
      </c>
      <c r="BA623" s="52">
        <v>13904.99</v>
      </c>
      <c r="BB623" s="52">
        <v>11399.53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2176</v>
      </c>
      <c r="C624" s="4" t="s">
        <v>2177</v>
      </c>
      <c r="D624" s="7" t="s">
        <v>19</v>
      </c>
      <c r="E624" s="7" t="s">
        <v>77</v>
      </c>
      <c r="F624" s="7" t="s">
        <v>123</v>
      </c>
      <c r="G624" s="7" t="e">
        <f t="shared" ca="1" si="23"/>
        <v>#NAME?</v>
      </c>
      <c r="H624" s="46" t="s">
        <v>205</v>
      </c>
      <c r="I624" s="46" t="s">
        <v>58</v>
      </c>
      <c r="J624" s="7" t="str">
        <f t="shared" si="28"/>
        <v>Não</v>
      </c>
      <c r="K624" s="47">
        <v>45264</v>
      </c>
      <c r="L624" s="7"/>
      <c r="M624" s="9" t="s">
        <v>100</v>
      </c>
      <c r="N624" s="10">
        <v>0.01</v>
      </c>
      <c r="O624" s="7" t="s">
        <v>58</v>
      </c>
      <c r="P624" s="11">
        <v>0</v>
      </c>
      <c r="Q624" s="109"/>
      <c r="R624" s="50" t="s">
        <v>271</v>
      </c>
      <c r="S624" s="7" t="s">
        <v>199</v>
      </c>
      <c r="T624" s="7" t="s">
        <v>2178</v>
      </c>
      <c r="U624" s="7" t="s">
        <v>77</v>
      </c>
      <c r="V624" s="46" t="e">
        <f t="shared" ca="1" si="24"/>
        <v>#NAME?</v>
      </c>
      <c r="W624" s="7"/>
      <c r="X624" s="7" t="s">
        <v>27</v>
      </c>
      <c r="Y624" s="51" t="s">
        <v>201</v>
      </c>
      <c r="Z624" s="52"/>
      <c r="AA624" s="53">
        <v>45264</v>
      </c>
      <c r="AB624" s="54">
        <v>49075100013020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>
        <v>0</v>
      </c>
      <c r="AQ624" s="52">
        <v>50262.05</v>
      </c>
      <c r="AR624" s="52">
        <v>46968.639999999999</v>
      </c>
      <c r="AS624" s="52">
        <v>47487.64</v>
      </c>
      <c r="AT624" s="52">
        <v>48297.43</v>
      </c>
      <c r="AU624" s="52">
        <v>46293.52</v>
      </c>
      <c r="AV624" s="52">
        <v>45353.05</v>
      </c>
      <c r="AW624" s="52">
        <v>45254.54</v>
      </c>
      <c r="AX624" s="52">
        <v>46308.2</v>
      </c>
      <c r="AY624" s="52">
        <v>46833.16</v>
      </c>
      <c r="AZ624" s="52">
        <v>46175.93</v>
      </c>
      <c r="BA624" s="52">
        <v>44775.83</v>
      </c>
      <c r="BB624" s="52">
        <v>43848.56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2176</v>
      </c>
      <c r="C625" s="4" t="s">
        <v>2179</v>
      </c>
      <c r="D625" s="7" t="s">
        <v>19</v>
      </c>
      <c r="E625" s="7" t="s">
        <v>77</v>
      </c>
      <c r="F625" s="7" t="s">
        <v>123</v>
      </c>
      <c r="G625" s="7" t="e">
        <f t="shared" ca="1" si="23"/>
        <v>#NAME?</v>
      </c>
      <c r="H625" s="46" t="s">
        <v>205</v>
      </c>
      <c r="I625" s="46" t="s">
        <v>58</v>
      </c>
      <c r="J625" s="7" t="str">
        <f t="shared" si="28"/>
        <v>Não</v>
      </c>
      <c r="K625" s="47">
        <v>45103</v>
      </c>
      <c r="L625" s="47"/>
      <c r="M625" s="7" t="s">
        <v>57</v>
      </c>
      <c r="N625" s="48">
        <v>1.2E-2</v>
      </c>
      <c r="O625" s="7" t="s">
        <v>58</v>
      </c>
      <c r="P625" s="49">
        <v>0</v>
      </c>
      <c r="Q625" s="109"/>
      <c r="R625" s="109"/>
      <c r="S625" s="7" t="s">
        <v>199</v>
      </c>
      <c r="T625" s="7" t="s">
        <v>2178</v>
      </c>
      <c r="U625" s="7" t="s">
        <v>77</v>
      </c>
      <c r="V625" s="46" t="e">
        <f t="shared" ca="1" si="24"/>
        <v>#NAME?</v>
      </c>
      <c r="W625" s="7"/>
      <c r="X625" s="7"/>
      <c r="Y625" s="51" t="s">
        <v>201</v>
      </c>
      <c r="Z625" s="52"/>
      <c r="AA625" s="53">
        <v>45103</v>
      </c>
      <c r="AB625" s="54">
        <v>49075100007357</v>
      </c>
      <c r="AC625" s="52"/>
      <c r="AD625" s="52"/>
      <c r="AE625" s="52"/>
      <c r="AF625" s="52"/>
      <c r="AG625" s="52"/>
      <c r="AH625" s="52"/>
      <c r="AI625" s="52"/>
      <c r="AJ625" s="52"/>
      <c r="AK625" s="52">
        <v>200323.08</v>
      </c>
      <c r="AL625" s="52">
        <v>202185.21</v>
      </c>
      <c r="AM625" s="52">
        <v>254401.12</v>
      </c>
      <c r="AN625" s="52">
        <v>256470.23</v>
      </c>
      <c r="AO625" s="52">
        <v>258614.98</v>
      </c>
      <c r="AP625" s="52">
        <v>310396.68</v>
      </c>
      <c r="AQ625" s="52">
        <v>312685.08</v>
      </c>
      <c r="AR625" s="52">
        <v>315303.3</v>
      </c>
      <c r="AS625" s="52">
        <v>342539.61</v>
      </c>
      <c r="AT625" s="52">
        <v>394597.36</v>
      </c>
      <c r="AU625" s="52">
        <v>396000.75</v>
      </c>
      <c r="AV625" s="52">
        <v>554884.69999999995</v>
      </c>
      <c r="AW625" s="52">
        <v>566615.4</v>
      </c>
      <c r="AX625" s="52">
        <v>571284.5</v>
      </c>
      <c r="AY625" s="52">
        <v>571108.5</v>
      </c>
      <c r="AZ625" s="52">
        <v>574691.35</v>
      </c>
      <c r="BA625" s="52">
        <v>579845.1</v>
      </c>
      <c r="BB625" s="52">
        <v>584114.56000000006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5" t="s">
        <v>2180</v>
      </c>
      <c r="C626" s="4" t="s">
        <v>2181</v>
      </c>
      <c r="D626" s="7" t="s">
        <v>19</v>
      </c>
      <c r="E626" s="7" t="s">
        <v>68</v>
      </c>
      <c r="F626" s="7" t="s">
        <v>1082</v>
      </c>
      <c r="G626" s="7" t="e">
        <f t="shared" ca="1" si="23"/>
        <v>#NAME?</v>
      </c>
      <c r="H626" s="46" t="s">
        <v>216</v>
      </c>
      <c r="I626" s="46" t="s">
        <v>266</v>
      </c>
      <c r="J626" s="7" t="str">
        <f t="shared" si="28"/>
        <v>Não</v>
      </c>
      <c r="K626" s="47">
        <v>45448</v>
      </c>
      <c r="L626" s="47"/>
      <c r="M626" s="7" t="s">
        <v>424</v>
      </c>
      <c r="N626" s="48">
        <v>7.0000000000000001E-3</v>
      </c>
      <c r="O626" s="7" t="s">
        <v>58</v>
      </c>
      <c r="P626" s="49">
        <v>0</v>
      </c>
      <c r="Q626" s="109"/>
      <c r="R626" s="50"/>
      <c r="S626" s="7" t="s">
        <v>199</v>
      </c>
      <c r="T626" s="7" t="s">
        <v>2182</v>
      </c>
      <c r="U626" s="7" t="s">
        <v>68</v>
      </c>
      <c r="V626" s="46" t="e">
        <f t="shared" ca="1" si="24"/>
        <v>#NAME?</v>
      </c>
      <c r="W626" s="7"/>
      <c r="X626" s="7" t="s">
        <v>27</v>
      </c>
      <c r="Y626" s="51" t="s">
        <v>201</v>
      </c>
      <c r="Z626" s="52"/>
      <c r="AA626" s="53">
        <v>45448</v>
      </c>
      <c r="AB626" s="54">
        <v>49075100015041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>
        <v>11609.16</v>
      </c>
      <c r="AX626" s="52">
        <v>11725.87</v>
      </c>
      <c r="AY626" s="52">
        <v>0</v>
      </c>
      <c r="AZ626" s="52">
        <v>0</v>
      </c>
      <c r="BA626" s="52">
        <v>0</v>
      </c>
      <c r="BB626" s="52">
        <v>0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2183</v>
      </c>
      <c r="C627" s="4" t="s">
        <v>2184</v>
      </c>
      <c r="D627" s="7" t="s">
        <v>19</v>
      </c>
      <c r="E627" s="7" t="s">
        <v>77</v>
      </c>
      <c r="F627" s="7" t="s">
        <v>340</v>
      </c>
      <c r="G627" s="7" t="e">
        <f t="shared" ca="1" si="23"/>
        <v>#NAME?</v>
      </c>
      <c r="H627" s="46" t="s">
        <v>216</v>
      </c>
      <c r="I627" s="46" t="s">
        <v>217</v>
      </c>
      <c r="J627" s="7" t="str">
        <f t="shared" si="28"/>
        <v>Não</v>
      </c>
      <c r="K627" s="47">
        <v>45163</v>
      </c>
      <c r="L627" s="47"/>
      <c r="M627" s="7" t="s">
        <v>57</v>
      </c>
      <c r="N627" s="48">
        <v>0.01</v>
      </c>
      <c r="O627" s="7" t="s">
        <v>58</v>
      </c>
      <c r="P627" s="49">
        <v>0</v>
      </c>
      <c r="Q627" s="109"/>
      <c r="R627" s="109"/>
      <c r="S627" s="7" t="s">
        <v>199</v>
      </c>
      <c r="T627" s="7" t="s">
        <v>2185</v>
      </c>
      <c r="U627" s="7" t="s">
        <v>77</v>
      </c>
      <c r="V627" s="46" t="e">
        <f t="shared" ca="1" si="24"/>
        <v>#NAME?</v>
      </c>
      <c r="W627" s="7"/>
      <c r="X627" s="7"/>
      <c r="Y627" s="51" t="s">
        <v>312</v>
      </c>
      <c r="Z627" s="52"/>
      <c r="AA627" s="53">
        <v>45163</v>
      </c>
      <c r="AB627" s="54">
        <v>49075100011801</v>
      </c>
      <c r="AC627" s="52"/>
      <c r="AD627" s="52"/>
      <c r="AE627" s="52">
        <v>51295.86</v>
      </c>
      <c r="AF627" s="52">
        <v>0</v>
      </c>
      <c r="AG627" s="52">
        <v>0</v>
      </c>
      <c r="AH627" s="52">
        <v>0</v>
      </c>
      <c r="AI627" s="52">
        <v>0</v>
      </c>
      <c r="AJ627" s="52">
        <v>0</v>
      </c>
      <c r="AK627" s="52">
        <v>0</v>
      </c>
      <c r="AL627" s="52">
        <v>0</v>
      </c>
      <c r="AM627" s="52">
        <v>0</v>
      </c>
      <c r="AN627" s="52">
        <v>0</v>
      </c>
      <c r="AO627" s="52">
        <v>0</v>
      </c>
      <c r="AP627" s="52">
        <v>0</v>
      </c>
      <c r="AQ627" s="52">
        <v>0</v>
      </c>
      <c r="AR627" s="52">
        <v>0</v>
      </c>
      <c r="AS627" s="52">
        <v>0</v>
      </c>
      <c r="AT627" s="52">
        <v>0</v>
      </c>
      <c r="AU627" s="52">
        <v>0</v>
      </c>
      <c r="AV627" s="52">
        <v>0</v>
      </c>
      <c r="AW627" s="52">
        <v>0</v>
      </c>
      <c r="AX627" s="52">
        <v>0</v>
      </c>
      <c r="AY627" s="52">
        <v>0</v>
      </c>
      <c r="AZ627" s="52">
        <v>0</v>
      </c>
      <c r="BA627" s="52">
        <v>0</v>
      </c>
      <c r="BB627" s="52">
        <v>0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2186</v>
      </c>
      <c r="C628" s="71" t="s">
        <v>2187</v>
      </c>
      <c r="D628" s="7" t="s">
        <v>19</v>
      </c>
      <c r="E628" s="7" t="s">
        <v>77</v>
      </c>
      <c r="F628" s="7" t="s">
        <v>340</v>
      </c>
      <c r="G628" s="7" t="e">
        <f t="shared" ca="1" si="23"/>
        <v>#NAME?</v>
      </c>
      <c r="H628" s="46" t="s">
        <v>195</v>
      </c>
      <c r="I628" s="46" t="s">
        <v>58</v>
      </c>
      <c r="J628" s="7" t="str">
        <f t="shared" si="28"/>
        <v>Não</v>
      </c>
      <c r="K628" s="47">
        <v>44936</v>
      </c>
      <c r="L628" s="47">
        <v>45433</v>
      </c>
      <c r="M628" s="7" t="s">
        <v>57</v>
      </c>
      <c r="N628" s="48">
        <v>0.01</v>
      </c>
      <c r="O628" s="7" t="s">
        <v>58</v>
      </c>
      <c r="P628" s="49">
        <v>0</v>
      </c>
      <c r="Q628" s="50"/>
      <c r="R628" s="109"/>
      <c r="S628" s="7" t="s">
        <v>199</v>
      </c>
      <c r="T628" s="7" t="s">
        <v>2185</v>
      </c>
      <c r="U628" s="7" t="s">
        <v>77</v>
      </c>
      <c r="V628" s="46" t="e">
        <f t="shared" ca="1" si="24"/>
        <v>#NAME?</v>
      </c>
      <c r="W628" s="7"/>
      <c r="X628" s="7"/>
      <c r="Y628" s="51" t="s">
        <v>312</v>
      </c>
      <c r="Z628" s="52"/>
      <c r="AA628" s="53">
        <v>44936</v>
      </c>
      <c r="AB628" s="54">
        <v>49075100012687</v>
      </c>
      <c r="AC628" s="52"/>
      <c r="AD628" s="52"/>
      <c r="AE628" s="52"/>
      <c r="AF628" s="52">
        <v>172068.9</v>
      </c>
      <c r="AG628" s="52">
        <v>173538.72</v>
      </c>
      <c r="AH628" s="52">
        <v>120603.37</v>
      </c>
      <c r="AI628" s="52">
        <v>141559.66</v>
      </c>
      <c r="AJ628" s="52">
        <v>147998.45000000001</v>
      </c>
      <c r="AK628" s="52">
        <v>149308.13</v>
      </c>
      <c r="AL628" s="52">
        <v>150534.88</v>
      </c>
      <c r="AM628" s="52">
        <v>181945.64</v>
      </c>
      <c r="AN628" s="52">
        <v>77673.740000000005</v>
      </c>
      <c r="AO628" s="52">
        <v>78274.95</v>
      </c>
      <c r="AP628" s="52">
        <v>78830.87</v>
      </c>
      <c r="AQ628" s="52">
        <v>79432.929999999993</v>
      </c>
      <c r="AR628" s="52">
        <v>80159.88</v>
      </c>
      <c r="AS628" s="52">
        <v>29814.84</v>
      </c>
      <c r="AT628" s="52">
        <v>0</v>
      </c>
      <c r="AU628" s="52">
        <v>0</v>
      </c>
      <c r="AV628" s="52">
        <v>0</v>
      </c>
      <c r="AW628" s="52">
        <v>0</v>
      </c>
      <c r="AX628" s="52">
        <v>0</v>
      </c>
      <c r="AY628" s="52">
        <v>0</v>
      </c>
      <c r="AZ628" s="52">
        <v>0</v>
      </c>
      <c r="BA628" s="52">
        <v>0</v>
      </c>
      <c r="BB628" s="52">
        <v>0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15" t="s">
        <v>2188</v>
      </c>
      <c r="C629" s="71" t="s">
        <v>2189</v>
      </c>
      <c r="D629" s="7" t="s">
        <v>19</v>
      </c>
      <c r="E629" s="7" t="s">
        <v>77</v>
      </c>
      <c r="F629" s="7" t="s">
        <v>123</v>
      </c>
      <c r="G629" s="7" t="e">
        <f t="shared" ca="1" si="23"/>
        <v>#NAME?</v>
      </c>
      <c r="H629" s="46" t="s">
        <v>205</v>
      </c>
      <c r="I629" s="46" t="s">
        <v>58</v>
      </c>
      <c r="J629" s="7" t="str">
        <f t="shared" si="28"/>
        <v>Sim</v>
      </c>
      <c r="K629" s="47">
        <v>45460</v>
      </c>
      <c r="L629" s="47"/>
      <c r="M629" s="7" t="s">
        <v>57</v>
      </c>
      <c r="N629" s="48">
        <v>1.2E-2</v>
      </c>
      <c r="O629" s="7" t="s">
        <v>58</v>
      </c>
      <c r="P629" s="49">
        <v>0</v>
      </c>
      <c r="Q629" s="50" t="s">
        <v>2190</v>
      </c>
      <c r="R629" s="109"/>
      <c r="S629" s="7" t="s">
        <v>199</v>
      </c>
      <c r="T629" s="7" t="s">
        <v>2191</v>
      </c>
      <c r="U629" s="7" t="s">
        <v>77</v>
      </c>
      <c r="V629" s="46" t="e">
        <f t="shared" ca="1" si="24"/>
        <v>#NAME?</v>
      </c>
      <c r="W629" s="7"/>
      <c r="X629" s="7" t="s">
        <v>27</v>
      </c>
      <c r="Y629" s="51" t="s">
        <v>201</v>
      </c>
      <c r="Z629" s="52"/>
      <c r="AA629" s="53">
        <v>45460</v>
      </c>
      <c r="AB629" s="54">
        <v>49075100015163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>
        <v>147978.20000000001</v>
      </c>
      <c r="AX629" s="52">
        <v>243732.3</v>
      </c>
      <c r="AY629" s="52">
        <v>245865.18</v>
      </c>
      <c r="AZ629" s="52">
        <v>247604.43</v>
      </c>
      <c r="BA629" s="52">
        <v>249926.12</v>
      </c>
      <c r="BB629" s="52">
        <v>251550.17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191" t="s">
        <v>2192</v>
      </c>
      <c r="C630" s="160" t="s">
        <v>2193</v>
      </c>
      <c r="D630" s="7" t="s">
        <v>19</v>
      </c>
      <c r="E630" s="7" t="s">
        <v>77</v>
      </c>
      <c r="F630" s="7" t="s">
        <v>99</v>
      </c>
      <c r="G630" s="7" t="e">
        <f t="shared" ca="1" si="23"/>
        <v>#NAME?</v>
      </c>
      <c r="H630" s="46" t="s">
        <v>216</v>
      </c>
      <c r="I630" s="46" t="s">
        <v>279</v>
      </c>
      <c r="J630" s="7" t="str">
        <f t="shared" si="28"/>
        <v>Não</v>
      </c>
      <c r="K630" s="47">
        <v>45163</v>
      </c>
      <c r="L630" s="47"/>
      <c r="M630" s="7" t="s">
        <v>256</v>
      </c>
      <c r="N630" s="48">
        <v>1.4999999999999999E-2</v>
      </c>
      <c r="O630" s="7" t="s">
        <v>197</v>
      </c>
      <c r="P630" s="49">
        <v>0.1</v>
      </c>
      <c r="Q630" s="109"/>
      <c r="R630" s="109"/>
      <c r="S630" s="7" t="s">
        <v>199</v>
      </c>
      <c r="T630" s="7" t="s">
        <v>2194</v>
      </c>
      <c r="U630" s="7" t="s">
        <v>77</v>
      </c>
      <c r="V630" s="46" t="e">
        <f t="shared" ca="1" si="24"/>
        <v>#NAME?</v>
      </c>
      <c r="W630" s="7"/>
      <c r="X630" s="7"/>
      <c r="Y630" s="51" t="s">
        <v>201</v>
      </c>
      <c r="Z630" s="52"/>
      <c r="AA630" s="53">
        <v>45163</v>
      </c>
      <c r="AB630" s="54">
        <v>49075100011818</v>
      </c>
      <c r="AC630" s="52"/>
      <c r="AD630" s="52"/>
      <c r="AE630" s="52"/>
      <c r="AF630" s="52"/>
      <c r="AG630" s="52"/>
      <c r="AH630" s="52">
        <v>0</v>
      </c>
      <c r="AI630" s="52">
        <v>0</v>
      </c>
      <c r="AJ630" s="52">
        <v>0</v>
      </c>
      <c r="AK630" s="52">
        <v>0</v>
      </c>
      <c r="AL630" s="52">
        <v>0</v>
      </c>
      <c r="AM630" s="52">
        <v>0</v>
      </c>
      <c r="AN630" s="52">
        <v>0</v>
      </c>
      <c r="AO630" s="52">
        <v>0</v>
      </c>
      <c r="AP630" s="52">
        <v>0</v>
      </c>
      <c r="AQ630" s="52">
        <v>0</v>
      </c>
      <c r="AR630" s="52">
        <v>0</v>
      </c>
      <c r="AS630" s="52">
        <v>0</v>
      </c>
      <c r="AT630" s="52">
        <v>0</v>
      </c>
      <c r="AU630" s="52">
        <v>0</v>
      </c>
      <c r="AV630" s="52">
        <v>0</v>
      </c>
      <c r="AW630" s="52">
        <v>0</v>
      </c>
      <c r="AX630" s="52">
        <v>0</v>
      </c>
      <c r="AY630" s="52">
        <v>0</v>
      </c>
      <c r="AZ630" s="52">
        <v>0</v>
      </c>
      <c r="BA630" s="52">
        <v>0</v>
      </c>
      <c r="BB630" s="52">
        <v>0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15" t="s">
        <v>2195</v>
      </c>
      <c r="C631" s="4" t="s">
        <v>2196</v>
      </c>
      <c r="D631" s="7" t="s">
        <v>19</v>
      </c>
      <c r="E631" s="7" t="s">
        <v>20</v>
      </c>
      <c r="F631" s="7" t="s">
        <v>321</v>
      </c>
      <c r="G631" s="7" t="e">
        <f t="shared" ca="1" si="23"/>
        <v>#NAME?</v>
      </c>
      <c r="H631" s="46" t="s">
        <v>205</v>
      </c>
      <c r="I631" s="46" t="s">
        <v>58</v>
      </c>
      <c r="J631" s="7" t="str">
        <f t="shared" si="28"/>
        <v>Não</v>
      </c>
      <c r="K631" s="47">
        <v>45075</v>
      </c>
      <c r="L631" s="7"/>
      <c r="M631" s="7" t="s">
        <v>71</v>
      </c>
      <c r="N631" s="48">
        <v>2.5000000000000001E-2</v>
      </c>
      <c r="O631" s="7" t="s">
        <v>236</v>
      </c>
      <c r="P631" s="49">
        <v>0.2</v>
      </c>
      <c r="Q631" s="109"/>
      <c r="R631" s="109"/>
      <c r="S631" s="7" t="s">
        <v>199</v>
      </c>
      <c r="T631" s="7" t="s">
        <v>2197</v>
      </c>
      <c r="U631" s="7" t="s">
        <v>273</v>
      </c>
      <c r="V631" s="46" t="e">
        <f t="shared" ca="1" si="24"/>
        <v>#NAME?</v>
      </c>
      <c r="W631" s="7"/>
      <c r="X631" s="7"/>
      <c r="Y631" s="51" t="s">
        <v>201</v>
      </c>
      <c r="Z631" s="52"/>
      <c r="AA631" s="53">
        <v>45075</v>
      </c>
      <c r="AB631" s="54">
        <v>49075100007373</v>
      </c>
      <c r="AC631" s="52"/>
      <c r="AD631" s="52"/>
      <c r="AE631" s="52"/>
      <c r="AF631" s="52"/>
      <c r="AG631" s="52"/>
      <c r="AH631" s="52">
        <v>0</v>
      </c>
      <c r="AI631" s="52">
        <v>0</v>
      </c>
      <c r="AJ631" s="52">
        <v>49931.15</v>
      </c>
      <c r="AK631" s="52">
        <v>51939.1</v>
      </c>
      <c r="AL631" s="52">
        <v>57669.29</v>
      </c>
      <c r="AM631" s="52">
        <v>66902.600000000006</v>
      </c>
      <c r="AN631" s="52">
        <v>66641.42</v>
      </c>
      <c r="AO631" s="52">
        <v>68617.759999999995</v>
      </c>
      <c r="AP631" s="52">
        <v>73801.62</v>
      </c>
      <c r="AQ631" s="52">
        <v>82681.06</v>
      </c>
      <c r="AR631" s="52">
        <v>81896.27</v>
      </c>
      <c r="AS631" s="52">
        <v>83029.070000000007</v>
      </c>
      <c r="AT631" s="52">
        <v>89381.9</v>
      </c>
      <c r="AU631" s="52">
        <v>90768.54</v>
      </c>
      <c r="AV631" s="52">
        <v>94097.87</v>
      </c>
      <c r="AW631" s="52">
        <v>94153.82</v>
      </c>
      <c r="AX631" s="52">
        <v>101207.6</v>
      </c>
      <c r="AY631" s="52">
        <v>102324.54</v>
      </c>
      <c r="AZ631" s="52">
        <v>101169.29</v>
      </c>
      <c r="BA631" s="52">
        <v>98688.81</v>
      </c>
      <c r="BB631" s="52">
        <v>96813.7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15" t="s">
        <v>2198</v>
      </c>
      <c r="C632" s="4" t="s">
        <v>2199</v>
      </c>
      <c r="D632" s="7" t="s">
        <v>19</v>
      </c>
      <c r="E632" s="7" t="s">
        <v>68</v>
      </c>
      <c r="F632" s="7" t="s">
        <v>1082</v>
      </c>
      <c r="G632" s="7" t="e">
        <f t="shared" ca="1" si="23"/>
        <v>#NAME?</v>
      </c>
      <c r="H632" s="46" t="s">
        <v>216</v>
      </c>
      <c r="I632" s="46" t="s">
        <v>266</v>
      </c>
      <c r="J632" s="7" t="str">
        <f t="shared" si="28"/>
        <v>Não</v>
      </c>
      <c r="K632" s="47">
        <v>45448</v>
      </c>
      <c r="L632" s="7"/>
      <c r="M632" s="7" t="s">
        <v>424</v>
      </c>
      <c r="N632" s="48">
        <v>7.0000000000000001E-3</v>
      </c>
      <c r="O632" s="7" t="s">
        <v>58</v>
      </c>
      <c r="P632" s="49">
        <v>0</v>
      </c>
      <c r="Q632" s="109"/>
      <c r="R632" s="109"/>
      <c r="S632" s="7" t="s">
        <v>199</v>
      </c>
      <c r="T632" s="7" t="s">
        <v>2200</v>
      </c>
      <c r="U632" s="7" t="s">
        <v>68</v>
      </c>
      <c r="V632" s="46" t="e">
        <f t="shared" ca="1" si="24"/>
        <v>#NAME?</v>
      </c>
      <c r="W632" s="7"/>
      <c r="X632" s="7" t="s">
        <v>27</v>
      </c>
      <c r="Y632" s="51" t="s">
        <v>201</v>
      </c>
      <c r="Z632" s="52"/>
      <c r="AA632" s="53">
        <v>45448</v>
      </c>
      <c r="AB632" s="54">
        <v>49075100015031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>
        <v>11609.16</v>
      </c>
      <c r="AX632" s="52">
        <v>11725.87</v>
      </c>
      <c r="AY632" s="52">
        <v>0</v>
      </c>
      <c r="AZ632" s="52">
        <v>0</v>
      </c>
      <c r="BA632" s="52">
        <v>0</v>
      </c>
      <c r="BB632" s="52">
        <v>0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15" t="s">
        <v>2201</v>
      </c>
      <c r="C633" s="67" t="s">
        <v>2202</v>
      </c>
      <c r="D633" s="7" t="s">
        <v>19</v>
      </c>
      <c r="E633" s="7" t="s">
        <v>68</v>
      </c>
      <c r="F633" s="7" t="s">
        <v>255</v>
      </c>
      <c r="G633" s="7" t="e">
        <f t="shared" ca="1" si="23"/>
        <v>#NAME?</v>
      </c>
      <c r="H633" s="46" t="s">
        <v>205</v>
      </c>
      <c r="I633" s="46" t="s">
        <v>58</v>
      </c>
      <c r="J633" s="7" t="str">
        <f t="shared" si="28"/>
        <v>Não</v>
      </c>
      <c r="K633" s="47">
        <v>45568</v>
      </c>
      <c r="L633" s="7"/>
      <c r="M633" s="7" t="s">
        <v>57</v>
      </c>
      <c r="N633" s="48">
        <v>1.2E-2</v>
      </c>
      <c r="O633" s="7" t="s">
        <v>58</v>
      </c>
      <c r="P633" s="49">
        <v>0</v>
      </c>
      <c r="Q633" s="157"/>
      <c r="R633" s="109"/>
      <c r="S633" s="7" t="s">
        <v>199</v>
      </c>
      <c r="T633" s="7" t="s">
        <v>2203</v>
      </c>
      <c r="U633" s="7" t="s">
        <v>68</v>
      </c>
      <c r="V633" s="46" t="e">
        <f t="shared" ca="1" si="24"/>
        <v>#NAME?</v>
      </c>
      <c r="W633" s="7"/>
      <c r="X633" s="7" t="s">
        <v>27</v>
      </c>
      <c r="Y633" s="51"/>
      <c r="Z633" s="52"/>
      <c r="AA633" s="52"/>
      <c r="AB633" s="54">
        <v>49075100016062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>
        <v>145011.34</v>
      </c>
      <c r="BB633" s="52">
        <v>146219.68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60" t="s">
        <v>2204</v>
      </c>
      <c r="C634" s="61" t="s">
        <v>2205</v>
      </c>
      <c r="D634" s="7" t="s">
        <v>19</v>
      </c>
      <c r="E634" s="7" t="s">
        <v>77</v>
      </c>
      <c r="F634" s="7" t="s">
        <v>123</v>
      </c>
      <c r="G634" s="7" t="e">
        <f t="shared" ca="1" si="23"/>
        <v>#NAME?</v>
      </c>
      <c r="H634" s="46" t="s">
        <v>205</v>
      </c>
      <c r="I634" s="46" t="s">
        <v>58</v>
      </c>
      <c r="J634" s="7" t="str">
        <f t="shared" si="28"/>
        <v>Sim</v>
      </c>
      <c r="K634" s="47">
        <v>45495</v>
      </c>
      <c r="L634" s="7"/>
      <c r="M634" s="7" t="s">
        <v>57</v>
      </c>
      <c r="N634" s="48">
        <v>1.2E-2</v>
      </c>
      <c r="O634" s="7" t="s">
        <v>58</v>
      </c>
      <c r="P634" s="49">
        <v>0</v>
      </c>
      <c r="Q634" s="192" t="s">
        <v>2206</v>
      </c>
      <c r="R634" s="109"/>
      <c r="S634" s="7" t="s">
        <v>199</v>
      </c>
      <c r="T634" s="7" t="s">
        <v>2207</v>
      </c>
      <c r="U634" s="7" t="s">
        <v>77</v>
      </c>
      <c r="V634" s="46" t="e">
        <f t="shared" ca="1" si="24"/>
        <v>#NAME?</v>
      </c>
      <c r="W634" s="7"/>
      <c r="X634" s="7" t="s">
        <v>27</v>
      </c>
      <c r="Y634" s="51" t="s">
        <v>201</v>
      </c>
      <c r="Z634" s="52"/>
      <c r="AA634" s="53">
        <v>45495</v>
      </c>
      <c r="AB634" s="54">
        <v>49075100015481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>
        <v>73594.8</v>
      </c>
      <c r="AY634" s="52">
        <v>266372.96000000002</v>
      </c>
      <c r="AZ634" s="52">
        <v>268551.98</v>
      </c>
      <c r="BA634" s="52">
        <v>290844.23</v>
      </c>
      <c r="BB634" s="52">
        <v>232954.01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60" t="s">
        <v>2208</v>
      </c>
      <c r="C635" s="61" t="s">
        <v>2209</v>
      </c>
      <c r="D635" s="7" t="s">
        <v>210</v>
      </c>
      <c r="E635" s="7" t="s">
        <v>68</v>
      </c>
      <c r="F635" s="7" t="s">
        <v>403</v>
      </c>
      <c r="G635" s="7" t="e">
        <f t="shared" ca="1" si="23"/>
        <v>#NAME?</v>
      </c>
      <c r="H635" s="46" t="s">
        <v>205</v>
      </c>
      <c r="I635" s="46" t="s">
        <v>58</v>
      </c>
      <c r="J635" s="7" t="str">
        <f t="shared" si="28"/>
        <v>Não</v>
      </c>
      <c r="K635" s="47">
        <v>45518</v>
      </c>
      <c r="L635" s="7"/>
      <c r="M635" s="7" t="s">
        <v>57</v>
      </c>
      <c r="N635" s="48">
        <v>1.2E-2</v>
      </c>
      <c r="O635" s="7" t="s">
        <v>58</v>
      </c>
      <c r="P635" s="49">
        <v>0</v>
      </c>
      <c r="Q635" s="192"/>
      <c r="R635" s="109"/>
      <c r="S635" s="7" t="s">
        <v>199</v>
      </c>
      <c r="T635" s="7" t="s">
        <v>2210</v>
      </c>
      <c r="U635" s="7" t="s">
        <v>68</v>
      </c>
      <c r="V635" s="46" t="e">
        <f t="shared" ca="1" si="24"/>
        <v>#NAME?</v>
      </c>
      <c r="W635" s="7"/>
      <c r="X635" s="7" t="s">
        <v>27</v>
      </c>
      <c r="Y635" s="51" t="s">
        <v>201</v>
      </c>
      <c r="Z635" s="52"/>
      <c r="AA635" s="52"/>
      <c r="AB635" s="54">
        <v>49075100015627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>
        <v>127511.46</v>
      </c>
      <c r="AZ635" s="52">
        <v>128338.66</v>
      </c>
      <c r="BA635" s="52">
        <v>129363.43</v>
      </c>
      <c r="BB635" s="52">
        <v>130129.56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15" t="s">
        <v>2211</v>
      </c>
      <c r="C636" s="4" t="s">
        <v>2212</v>
      </c>
      <c r="D636" s="7" t="s">
        <v>19</v>
      </c>
      <c r="E636" s="7" t="s">
        <v>77</v>
      </c>
      <c r="F636" s="7" t="s">
        <v>340</v>
      </c>
      <c r="G636" s="7" t="e">
        <f t="shared" ca="1" si="23"/>
        <v>#NAME?</v>
      </c>
      <c r="H636" s="46" t="s">
        <v>205</v>
      </c>
      <c r="I636" s="46" t="s">
        <v>58</v>
      </c>
      <c r="J636" s="7" t="str">
        <f t="shared" si="28"/>
        <v>Não</v>
      </c>
      <c r="K636" s="47">
        <v>45028</v>
      </c>
      <c r="L636" s="7"/>
      <c r="M636" s="7" t="s">
        <v>57</v>
      </c>
      <c r="N636" s="48">
        <v>1.2E-2</v>
      </c>
      <c r="O636" s="7" t="s">
        <v>58</v>
      </c>
      <c r="P636" s="49">
        <v>0</v>
      </c>
      <c r="Q636" s="109"/>
      <c r="R636" s="109"/>
      <c r="S636" s="7" t="s">
        <v>199</v>
      </c>
      <c r="T636" s="7" t="s">
        <v>2213</v>
      </c>
      <c r="U636" s="7" t="s">
        <v>77</v>
      </c>
      <c r="V636" s="46" t="e">
        <f t="shared" ca="1" si="24"/>
        <v>#NAME?</v>
      </c>
      <c r="W636" s="7"/>
      <c r="X636" s="7"/>
      <c r="Y636" s="51" t="s">
        <v>312</v>
      </c>
      <c r="Z636" s="52"/>
      <c r="AA636" s="53">
        <v>45028</v>
      </c>
      <c r="AB636" s="54">
        <v>49075100010072</v>
      </c>
      <c r="AC636" s="52"/>
      <c r="AD636" s="52"/>
      <c r="AE636" s="52"/>
      <c r="AF636" s="52"/>
      <c r="AG636" s="52"/>
      <c r="AH636" s="52"/>
      <c r="AI636" s="52">
        <v>392253.97</v>
      </c>
      <c r="AJ636" s="52">
        <v>396340.75</v>
      </c>
      <c r="AK636" s="52">
        <v>400226.43</v>
      </c>
      <c r="AL636" s="52">
        <v>403716.37</v>
      </c>
      <c r="AM636" s="52">
        <v>407861.72</v>
      </c>
      <c r="AN636" s="52">
        <v>461695.5</v>
      </c>
      <c r="AO636" s="52">
        <v>566451.91</v>
      </c>
      <c r="AP636" s="52">
        <v>570890.03</v>
      </c>
      <c r="AQ636" s="52">
        <v>575596.87</v>
      </c>
      <c r="AR636" s="52">
        <v>578456.36</v>
      </c>
      <c r="AS636" s="52">
        <v>583073.19999999995</v>
      </c>
      <c r="AT636" s="52">
        <v>586787.5</v>
      </c>
      <c r="AU636" s="52">
        <v>591462.15</v>
      </c>
      <c r="AV636" s="52">
        <v>595896.69999999995</v>
      </c>
      <c r="AW636" s="52">
        <v>600624.9</v>
      </c>
      <c r="AX636" s="52">
        <v>605414.9</v>
      </c>
      <c r="AY636" s="52">
        <v>609530.74</v>
      </c>
      <c r="AZ636" s="52">
        <v>612660.23</v>
      </c>
      <c r="BA636" s="52">
        <v>615091.65</v>
      </c>
      <c r="BB636" s="52">
        <v>619745.03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15" t="s">
        <v>2214</v>
      </c>
      <c r="C637" s="4" t="s">
        <v>2215</v>
      </c>
      <c r="D637" s="7" t="s">
        <v>19</v>
      </c>
      <c r="E637" s="7" t="s">
        <v>77</v>
      </c>
      <c r="F637" s="7" t="s">
        <v>340</v>
      </c>
      <c r="G637" s="7" t="e">
        <f t="shared" ca="1" si="23"/>
        <v>#NAME?</v>
      </c>
      <c r="H637" s="46" t="s">
        <v>221</v>
      </c>
      <c r="I637" s="46" t="s">
        <v>217</v>
      </c>
      <c r="J637" s="7" t="str">
        <f t="shared" si="28"/>
        <v>Não</v>
      </c>
      <c r="K637" s="47">
        <v>45566</v>
      </c>
      <c r="L637" s="7"/>
      <c r="M637" s="7" t="s">
        <v>57</v>
      </c>
      <c r="N637" s="48">
        <v>1.2E-2</v>
      </c>
      <c r="O637" s="7" t="s">
        <v>58</v>
      </c>
      <c r="P637" s="49">
        <v>0</v>
      </c>
      <c r="Q637" s="109"/>
      <c r="R637" s="109"/>
      <c r="S637" s="7" t="s">
        <v>242</v>
      </c>
      <c r="T637" s="7" t="s">
        <v>2216</v>
      </c>
      <c r="U637" s="7" t="s">
        <v>77</v>
      </c>
      <c r="V637" s="46" t="e">
        <f t="shared" ca="1" si="24"/>
        <v>#NAME?</v>
      </c>
      <c r="W637" s="7"/>
      <c r="X637" s="7" t="s">
        <v>27</v>
      </c>
      <c r="Y637" s="51"/>
      <c r="Z637" s="52"/>
      <c r="AA637" s="52"/>
      <c r="AB637" s="54">
        <v>49075100015848</v>
      </c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>
        <v>0</v>
      </c>
      <c r="BB637" s="52">
        <v>0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94" t="s">
        <v>2217</v>
      </c>
      <c r="C638" s="14" t="s">
        <v>2218</v>
      </c>
      <c r="D638" s="7" t="s">
        <v>90</v>
      </c>
      <c r="E638" s="7" t="s">
        <v>20</v>
      </c>
      <c r="F638" s="7" t="s">
        <v>2219</v>
      </c>
      <c r="G638" s="7" t="e">
        <f t="shared" ca="1" si="23"/>
        <v>#NAME?</v>
      </c>
      <c r="H638" s="46" t="s">
        <v>205</v>
      </c>
      <c r="I638" s="46" t="s">
        <v>58</v>
      </c>
      <c r="J638" s="7" t="str">
        <f t="shared" si="28"/>
        <v>Não</v>
      </c>
      <c r="K638" s="47">
        <v>45513</v>
      </c>
      <c r="L638" s="7"/>
      <c r="M638" s="142" t="s">
        <v>256</v>
      </c>
      <c r="N638" s="143">
        <v>1.4999999999999999E-2</v>
      </c>
      <c r="O638" s="144" t="s">
        <v>197</v>
      </c>
      <c r="P638" s="145">
        <v>0.1</v>
      </c>
      <c r="Q638" s="109"/>
      <c r="R638" s="109"/>
      <c r="S638" s="7" t="s">
        <v>199</v>
      </c>
      <c r="T638" s="12" t="s">
        <v>2220</v>
      </c>
      <c r="U638" s="7" t="s">
        <v>73</v>
      </c>
      <c r="V638" s="46" t="e">
        <f t="shared" ca="1" si="24"/>
        <v>#NAME?</v>
      </c>
      <c r="W638" s="7"/>
      <c r="X638" s="7" t="s">
        <v>24</v>
      </c>
      <c r="Y638" s="51" t="s">
        <v>201</v>
      </c>
      <c r="Z638" s="52"/>
      <c r="AA638" s="52"/>
      <c r="AB638" s="54">
        <v>49075100015635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>
        <v>1796879.88</v>
      </c>
      <c r="AZ638" s="52">
        <v>1787625.67</v>
      </c>
      <c r="BA638" s="52">
        <v>1768907.41</v>
      </c>
      <c r="BB638" s="52">
        <v>1751763.87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94" t="s">
        <v>2217</v>
      </c>
      <c r="C639" s="14" t="s">
        <v>2221</v>
      </c>
      <c r="D639" s="7" t="s">
        <v>90</v>
      </c>
      <c r="E639" s="7" t="s">
        <v>20</v>
      </c>
      <c r="F639" s="7" t="s">
        <v>2219</v>
      </c>
      <c r="G639" s="7" t="e">
        <f t="shared" ca="1" si="23"/>
        <v>#NAME?</v>
      </c>
      <c r="H639" s="46" t="s">
        <v>205</v>
      </c>
      <c r="I639" s="46" t="s">
        <v>58</v>
      </c>
      <c r="J639" s="7" t="str">
        <f t="shared" si="28"/>
        <v>Não</v>
      </c>
      <c r="K639" s="47">
        <v>45513</v>
      </c>
      <c r="L639" s="7"/>
      <c r="M639" s="142" t="s">
        <v>256</v>
      </c>
      <c r="N639" s="143">
        <v>1.4999999999999999E-2</v>
      </c>
      <c r="O639" s="144" t="s">
        <v>197</v>
      </c>
      <c r="P639" s="145">
        <v>0.1</v>
      </c>
      <c r="Q639" s="109"/>
      <c r="R639" s="109"/>
      <c r="S639" s="7" t="s">
        <v>199</v>
      </c>
      <c r="T639" s="12" t="s">
        <v>2220</v>
      </c>
      <c r="U639" s="7" t="s">
        <v>73</v>
      </c>
      <c r="V639" s="46" t="e">
        <f t="shared" ca="1" si="24"/>
        <v>#NAME?</v>
      </c>
      <c r="W639" s="7"/>
      <c r="X639" s="7" t="s">
        <v>24</v>
      </c>
      <c r="Y639" s="51" t="s">
        <v>201</v>
      </c>
      <c r="Z639" s="52"/>
      <c r="AA639" s="52"/>
      <c r="AB639" s="54">
        <v>49075100015651</v>
      </c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>
        <v>1709655.37</v>
      </c>
      <c r="AZ639" s="52">
        <v>1695451.33</v>
      </c>
      <c r="BA639" s="52">
        <v>1663130.17</v>
      </c>
      <c r="BB639" s="52">
        <v>1647522.51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94" t="s">
        <v>124</v>
      </c>
      <c r="C640" s="14" t="s">
        <v>125</v>
      </c>
      <c r="D640" s="7" t="s">
        <v>19</v>
      </c>
      <c r="E640" s="7" t="s">
        <v>20</v>
      </c>
      <c r="F640" s="7" t="s">
        <v>270</v>
      </c>
      <c r="G640" s="7" t="e">
        <f t="shared" ca="1" si="23"/>
        <v>#NAME?</v>
      </c>
      <c r="H640" s="46" t="s">
        <v>216</v>
      </c>
      <c r="I640" s="46" t="s">
        <v>432</v>
      </c>
      <c r="J640" s="7" t="str">
        <f t="shared" si="28"/>
        <v>Sim</v>
      </c>
      <c r="K640" s="47">
        <v>45519</v>
      </c>
      <c r="L640" s="7"/>
      <c r="M640" s="142" t="s">
        <v>196</v>
      </c>
      <c r="N640" s="193">
        <v>1.2E-2</v>
      </c>
      <c r="O640" s="194" t="s">
        <v>197</v>
      </c>
      <c r="P640" s="195">
        <v>0.1</v>
      </c>
      <c r="Q640" s="50" t="s">
        <v>2222</v>
      </c>
      <c r="R640" s="109"/>
      <c r="S640" s="7" t="s">
        <v>199</v>
      </c>
      <c r="T640" s="12" t="s">
        <v>2223</v>
      </c>
      <c r="U640" s="7" t="s">
        <v>273</v>
      </c>
      <c r="V640" s="46" t="e">
        <f t="shared" ca="1" si="24"/>
        <v>#NAME?</v>
      </c>
      <c r="W640" s="7"/>
      <c r="X640" s="7" t="s">
        <v>27</v>
      </c>
      <c r="Y640" s="51" t="s">
        <v>312</v>
      </c>
      <c r="Z640" s="52"/>
      <c r="AA640" s="52"/>
      <c r="AB640" s="54">
        <v>49075100015600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>
        <v>1212106.44</v>
      </c>
      <c r="AZ640" s="52">
        <v>1216330.95</v>
      </c>
      <c r="BA640" s="52">
        <v>1203152</v>
      </c>
      <c r="BB640" s="52">
        <v>1124146.22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94" t="s">
        <v>2224</v>
      </c>
      <c r="C641" s="14" t="s">
        <v>2225</v>
      </c>
      <c r="D641" s="7" t="s">
        <v>19</v>
      </c>
      <c r="E641" s="7" t="s">
        <v>68</v>
      </c>
      <c r="F641" s="7" t="s">
        <v>255</v>
      </c>
      <c r="G641" s="7" t="e">
        <f t="shared" ca="1" si="23"/>
        <v>#NAME?</v>
      </c>
      <c r="H641" s="46" t="s">
        <v>205</v>
      </c>
      <c r="I641" s="46" t="s">
        <v>58</v>
      </c>
      <c r="J641" s="7" t="str">
        <f t="shared" si="28"/>
        <v>Não</v>
      </c>
      <c r="K641" s="47">
        <v>45572</v>
      </c>
      <c r="L641" s="7"/>
      <c r="M641" s="196" t="s">
        <v>541</v>
      </c>
      <c r="N641" s="197">
        <v>8.0000000000000002E-3</v>
      </c>
      <c r="O641" s="198" t="s">
        <v>58</v>
      </c>
      <c r="P641" s="199">
        <v>0</v>
      </c>
      <c r="Q641" s="50"/>
      <c r="R641" s="109"/>
      <c r="S641" s="7" t="s">
        <v>242</v>
      </c>
      <c r="T641" s="12" t="s">
        <v>2226</v>
      </c>
      <c r="U641" s="7" t="s">
        <v>68</v>
      </c>
      <c r="V641" s="46" t="e">
        <f t="shared" ca="1" si="24"/>
        <v>#NAME?</v>
      </c>
      <c r="W641" s="7"/>
      <c r="X641" s="7" t="s">
        <v>106</v>
      </c>
      <c r="Y641" s="51"/>
      <c r="Z641" s="52"/>
      <c r="AA641" s="52"/>
      <c r="AB641" s="54">
        <v>49075100015856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>
        <v>0</v>
      </c>
      <c r="BB641" s="52">
        <v>90598.78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2227</v>
      </c>
      <c r="C642" s="4" t="s">
        <v>2228</v>
      </c>
      <c r="D642" s="7" t="s">
        <v>19</v>
      </c>
      <c r="E642" s="7" t="s">
        <v>68</v>
      </c>
      <c r="F642" s="7" t="s">
        <v>255</v>
      </c>
      <c r="G642" s="7" t="e">
        <f t="shared" ca="1" si="23"/>
        <v>#NAME?</v>
      </c>
      <c r="H642" s="46" t="s">
        <v>205</v>
      </c>
      <c r="I642" s="46" t="s">
        <v>58</v>
      </c>
      <c r="J642" s="7" t="str">
        <f t="shared" si="28"/>
        <v>Não</v>
      </c>
      <c r="K642" s="47">
        <v>45281</v>
      </c>
      <c r="L642" s="7"/>
      <c r="M642" s="104" t="s">
        <v>256</v>
      </c>
      <c r="N642" s="78">
        <v>0</v>
      </c>
      <c r="O642" s="79" t="s">
        <v>58</v>
      </c>
      <c r="P642" s="80">
        <v>0</v>
      </c>
      <c r="Q642" s="50"/>
      <c r="R642" s="109"/>
      <c r="S642" s="7" t="s">
        <v>199</v>
      </c>
      <c r="T642" s="7" t="s">
        <v>2229</v>
      </c>
      <c r="U642" s="7" t="s">
        <v>68</v>
      </c>
      <c r="V642" s="46" t="e">
        <f t="shared" ca="1" si="24"/>
        <v>#NAME?</v>
      </c>
      <c r="W642" s="7"/>
      <c r="X642" s="7"/>
      <c r="Y642" s="51" t="s">
        <v>201</v>
      </c>
      <c r="Z642" s="52"/>
      <c r="AA642" s="53">
        <v>45281</v>
      </c>
      <c r="AB642" s="54">
        <v>49075100013039</v>
      </c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>
        <v>85000</v>
      </c>
      <c r="AR642" s="52">
        <v>87237.52</v>
      </c>
      <c r="AS642" s="52">
        <v>99231.47</v>
      </c>
      <c r="AT642" s="52">
        <v>102513.19</v>
      </c>
      <c r="AU642" s="52">
        <v>102228.44</v>
      </c>
      <c r="AV642" s="52">
        <v>102910.3</v>
      </c>
      <c r="AW642" s="52">
        <v>104683.1</v>
      </c>
      <c r="AX642" s="52">
        <v>106018.6</v>
      </c>
      <c r="AY642" s="52">
        <v>129320.46</v>
      </c>
      <c r="AZ642" s="52">
        <v>129403.07</v>
      </c>
      <c r="BA642" s="52">
        <v>128597.49</v>
      </c>
      <c r="BB642" s="52">
        <v>107965.23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15" t="s">
        <v>2230</v>
      </c>
      <c r="C643" s="4" t="s">
        <v>2231</v>
      </c>
      <c r="D643" s="7" t="s">
        <v>19</v>
      </c>
      <c r="E643" s="7" t="s">
        <v>68</v>
      </c>
      <c r="F643" s="7" t="s">
        <v>289</v>
      </c>
      <c r="G643" s="7" t="e">
        <f t="shared" ca="1" si="23"/>
        <v>#NAME?</v>
      </c>
      <c r="H643" s="46" t="s">
        <v>205</v>
      </c>
      <c r="I643" s="46" t="s">
        <v>58</v>
      </c>
      <c r="J643" s="7" t="str">
        <f t="shared" si="28"/>
        <v>Não</v>
      </c>
      <c r="K643" s="47">
        <v>45148</v>
      </c>
      <c r="L643" s="7"/>
      <c r="M643" s="7" t="s">
        <v>71</v>
      </c>
      <c r="N643" s="48">
        <v>2.5000000000000001E-2</v>
      </c>
      <c r="O643" s="7" t="s">
        <v>236</v>
      </c>
      <c r="P643" s="49">
        <v>0.2</v>
      </c>
      <c r="Q643" s="50"/>
      <c r="R643" s="50"/>
      <c r="S643" s="7" t="s">
        <v>199</v>
      </c>
      <c r="T643" s="7" t="s">
        <v>2232</v>
      </c>
      <c r="U643" s="7" t="s">
        <v>68</v>
      </c>
      <c r="V643" s="46" t="e">
        <f t="shared" ca="1" si="24"/>
        <v>#NAME?</v>
      </c>
      <c r="W643" s="7"/>
      <c r="X643" s="7"/>
      <c r="Y643" s="51" t="s">
        <v>201</v>
      </c>
      <c r="Z643" s="52"/>
      <c r="AA643" s="53">
        <v>45148</v>
      </c>
      <c r="AB643" s="54">
        <v>49075100012695</v>
      </c>
      <c r="AC643" s="52"/>
      <c r="AD643" s="52"/>
      <c r="AE643" s="52"/>
      <c r="AF643" s="52"/>
      <c r="AG643" s="52"/>
      <c r="AH643" s="52"/>
      <c r="AI643" s="52"/>
      <c r="AJ643" s="52"/>
      <c r="AK643" s="52">
        <v>0</v>
      </c>
      <c r="AL643" s="52">
        <v>0</v>
      </c>
      <c r="AM643" s="52">
        <v>318190.88</v>
      </c>
      <c r="AN643" s="52">
        <v>310054.34999999998</v>
      </c>
      <c r="AO643" s="52">
        <v>297092.46000000002</v>
      </c>
      <c r="AP643" s="52">
        <v>318723.48</v>
      </c>
      <c r="AQ643" s="52">
        <v>334082.15999999997</v>
      </c>
      <c r="AR643" s="52">
        <v>310728.58</v>
      </c>
      <c r="AS643" s="52">
        <v>314827.38</v>
      </c>
      <c r="AT643" s="52">
        <v>320036.63</v>
      </c>
      <c r="AU643" s="52">
        <v>306215.55</v>
      </c>
      <c r="AV643" s="52">
        <v>295815.90000000002</v>
      </c>
      <c r="AW643" s="52">
        <v>296249.8</v>
      </c>
      <c r="AX643" s="52">
        <v>304374.7</v>
      </c>
      <c r="AY643" s="52">
        <v>310682.96000000002</v>
      </c>
      <c r="AZ643" s="52">
        <v>304457.21999999997</v>
      </c>
      <c r="BA643" s="52">
        <v>291430.67</v>
      </c>
      <c r="BB643" s="52">
        <v>281504.59999999998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2233</v>
      </c>
      <c r="C644" s="4" t="s">
        <v>2234</v>
      </c>
      <c r="D644" s="7" t="s">
        <v>19</v>
      </c>
      <c r="E644" s="7" t="s">
        <v>68</v>
      </c>
      <c r="F644" s="7" t="s">
        <v>289</v>
      </c>
      <c r="G644" s="7" t="e">
        <f t="shared" ca="1" si="23"/>
        <v>#NAME?</v>
      </c>
      <c r="H644" s="46" t="s">
        <v>205</v>
      </c>
      <c r="I644" s="46" t="s">
        <v>58</v>
      </c>
      <c r="J644" s="7" t="str">
        <f t="shared" si="28"/>
        <v>Sim</v>
      </c>
      <c r="K644" s="47">
        <v>44986</v>
      </c>
      <c r="L644" s="7"/>
      <c r="M644" s="7" t="s">
        <v>57</v>
      </c>
      <c r="N644" s="48">
        <v>1.2E-2</v>
      </c>
      <c r="O644" s="7" t="s">
        <v>58</v>
      </c>
      <c r="P644" s="49">
        <v>0</v>
      </c>
      <c r="Q644" s="50" t="s">
        <v>2235</v>
      </c>
      <c r="R644" s="50"/>
      <c r="S644" s="7" t="s">
        <v>199</v>
      </c>
      <c r="T644" s="7" t="s">
        <v>2232</v>
      </c>
      <c r="U644" s="7" t="s">
        <v>68</v>
      </c>
      <c r="V644" s="46" t="e">
        <f t="shared" ca="1" si="24"/>
        <v>#NAME?</v>
      </c>
      <c r="W644" s="7"/>
      <c r="X644" s="7"/>
      <c r="Y644" s="51" t="s">
        <v>201</v>
      </c>
      <c r="Z644" s="52"/>
      <c r="AA644" s="53">
        <v>44986</v>
      </c>
      <c r="AB644" s="54">
        <v>49075100010201</v>
      </c>
      <c r="AC644" s="52"/>
      <c r="AD644" s="52"/>
      <c r="AE644" s="52"/>
      <c r="AF644" s="52"/>
      <c r="AG644" s="52">
        <v>0</v>
      </c>
      <c r="AH644" s="52">
        <v>1309680.3400000001</v>
      </c>
      <c r="AI644" s="52">
        <v>1304279.67</v>
      </c>
      <c r="AJ644" s="52">
        <v>1297521.3</v>
      </c>
      <c r="AK644" s="52">
        <v>1306782.92</v>
      </c>
      <c r="AL644" s="52">
        <v>1317426.1499999999</v>
      </c>
      <c r="AM644" s="52">
        <v>1278216.1100000001</v>
      </c>
      <c r="AN644" s="52">
        <v>1271481.07</v>
      </c>
      <c r="AO644" s="52">
        <v>1265269.8799999999</v>
      </c>
      <c r="AP644" s="52">
        <v>1268143.8700000001</v>
      </c>
      <c r="AQ644" s="52">
        <v>1279049.4099999999</v>
      </c>
      <c r="AR644" s="52">
        <v>1280757.5</v>
      </c>
      <c r="AS644" s="52">
        <v>1285143.8</v>
      </c>
      <c r="AT644" s="52">
        <v>1289543.74</v>
      </c>
      <c r="AU644" s="52">
        <v>1297114.6299999999</v>
      </c>
      <c r="AV644" s="52">
        <v>1293053</v>
      </c>
      <c r="AW644" s="52">
        <v>1301626</v>
      </c>
      <c r="AX644" s="52">
        <v>1310951</v>
      </c>
      <c r="AY644" s="52">
        <v>1312404.8</v>
      </c>
      <c r="AZ644" s="52">
        <v>1476230.75</v>
      </c>
      <c r="BA644" s="52">
        <v>1720123</v>
      </c>
      <c r="BB644" s="52">
        <v>1398705.2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3" t="s">
        <v>101</v>
      </c>
      <c r="C645" s="4" t="s">
        <v>2236</v>
      </c>
      <c r="D645" s="7" t="s">
        <v>19</v>
      </c>
      <c r="E645" s="7" t="s">
        <v>77</v>
      </c>
      <c r="F645" s="7" t="s">
        <v>99</v>
      </c>
      <c r="G645" s="7" t="e">
        <f t="shared" ca="1" si="23"/>
        <v>#NAME?</v>
      </c>
      <c r="H645" s="46" t="s">
        <v>205</v>
      </c>
      <c r="I645" s="46" t="s">
        <v>58</v>
      </c>
      <c r="J645" s="7" t="str">
        <f t="shared" si="28"/>
        <v>Sim</v>
      </c>
      <c r="K645" s="47">
        <v>45058</v>
      </c>
      <c r="L645" s="7"/>
      <c r="M645" s="7" t="s">
        <v>57</v>
      </c>
      <c r="N645" s="48">
        <v>8.0000000000000002E-3</v>
      </c>
      <c r="O645" s="7" t="s">
        <v>58</v>
      </c>
      <c r="P645" s="49">
        <v>0</v>
      </c>
      <c r="Q645" s="50" t="s">
        <v>2237</v>
      </c>
      <c r="R645" s="109"/>
      <c r="S645" s="7" t="s">
        <v>242</v>
      </c>
      <c r="T645" s="7" t="s">
        <v>2238</v>
      </c>
      <c r="U645" s="7" t="s">
        <v>77</v>
      </c>
      <c r="V645" s="46" t="e">
        <f t="shared" ca="1" si="24"/>
        <v>#NAME?</v>
      </c>
      <c r="W645" s="7"/>
      <c r="X645" s="7"/>
      <c r="Y645" s="51" t="s">
        <v>312</v>
      </c>
      <c r="Z645" s="52"/>
      <c r="AA645" s="53">
        <v>45058</v>
      </c>
      <c r="AB645" s="54">
        <v>49075100009066</v>
      </c>
      <c r="AC645" s="52"/>
      <c r="AD645" s="52"/>
      <c r="AE645" s="52"/>
      <c r="AF645" s="52"/>
      <c r="AG645" s="52"/>
      <c r="AH645" s="52"/>
      <c r="AI645" s="52">
        <v>0</v>
      </c>
      <c r="AJ645" s="52">
        <v>917050.58</v>
      </c>
      <c r="AK645" s="52">
        <v>921849.32</v>
      </c>
      <c r="AL645" s="52">
        <v>925915.22</v>
      </c>
      <c r="AM645" s="52">
        <v>932372.26</v>
      </c>
      <c r="AN645" s="52">
        <v>938332.24</v>
      </c>
      <c r="AO645" s="52">
        <v>946137.88</v>
      </c>
      <c r="AP645" s="52">
        <v>951998.3</v>
      </c>
      <c r="AQ645" s="52">
        <v>959427.1</v>
      </c>
      <c r="AR645" s="52">
        <v>966990.1</v>
      </c>
      <c r="AS645" s="52">
        <v>973392.74</v>
      </c>
      <c r="AT645" s="52">
        <v>977995.99</v>
      </c>
      <c r="AU645" s="52">
        <v>985720.73</v>
      </c>
      <c r="AV645" s="52">
        <v>993183.8</v>
      </c>
      <c r="AW645" s="52">
        <v>997112.5</v>
      </c>
      <c r="AX645" s="52">
        <v>1102114</v>
      </c>
      <c r="AY645" s="52">
        <v>1519351.89</v>
      </c>
      <c r="AZ645" s="52">
        <v>1707715.02</v>
      </c>
      <c r="BA645" s="52">
        <v>1723439.14</v>
      </c>
      <c r="BB645" s="52">
        <v>1735057.2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2239</v>
      </c>
      <c r="C646" s="4" t="s">
        <v>2240</v>
      </c>
      <c r="D646" s="7" t="s">
        <v>19</v>
      </c>
      <c r="E646" s="7" t="s">
        <v>77</v>
      </c>
      <c r="F646" s="7" t="s">
        <v>215</v>
      </c>
      <c r="G646" s="7" t="e">
        <f t="shared" ca="1" si="23"/>
        <v>#NAME?</v>
      </c>
      <c r="H646" s="46" t="s">
        <v>216</v>
      </c>
      <c r="I646" s="46" t="s">
        <v>217</v>
      </c>
      <c r="J646" s="7" t="str">
        <f t="shared" si="28"/>
        <v>Não</v>
      </c>
      <c r="K646" s="47">
        <v>44973</v>
      </c>
      <c r="L646" s="7"/>
      <c r="M646" s="7" t="s">
        <v>57</v>
      </c>
      <c r="N646" s="48">
        <v>0.01</v>
      </c>
      <c r="O646" s="7" t="s">
        <v>58</v>
      </c>
      <c r="P646" s="49">
        <v>0</v>
      </c>
      <c r="Q646" s="50"/>
      <c r="R646" s="50"/>
      <c r="S646" s="7" t="s">
        <v>199</v>
      </c>
      <c r="T646" s="7" t="s">
        <v>2241</v>
      </c>
      <c r="U646" s="7" t="s">
        <v>77</v>
      </c>
      <c r="V646" s="46" t="e">
        <f t="shared" ca="1" si="24"/>
        <v>#NAME?</v>
      </c>
      <c r="W646" s="7"/>
      <c r="X646" s="7"/>
      <c r="Y646" s="51" t="s">
        <v>201</v>
      </c>
      <c r="Z646" s="52"/>
      <c r="AA646" s="53">
        <v>44973</v>
      </c>
      <c r="AB646" s="54">
        <v>49075100006229</v>
      </c>
      <c r="AC646" s="52"/>
      <c r="AD646" s="52"/>
      <c r="AE646" s="52"/>
      <c r="AF646" s="52"/>
      <c r="AG646" s="52">
        <v>134565.57999999999</v>
      </c>
      <c r="AH646" s="52">
        <v>131030.57</v>
      </c>
      <c r="AI646" s="52">
        <v>131907.25</v>
      </c>
      <c r="AJ646" s="52">
        <v>119165.24</v>
      </c>
      <c r="AK646" s="52">
        <v>121226.11</v>
      </c>
      <c r="AL646" s="52">
        <v>117331.38</v>
      </c>
      <c r="AM646" s="52">
        <v>118898.37</v>
      </c>
      <c r="AN646" s="52">
        <v>119904.59</v>
      </c>
      <c r="AO646" s="52">
        <v>80094.84</v>
      </c>
      <c r="AP646" s="52">
        <v>82181.14</v>
      </c>
      <c r="AQ646" s="52">
        <v>100558.79</v>
      </c>
      <c r="AR646" s="52">
        <v>91388.44</v>
      </c>
      <c r="AS646" s="52">
        <v>87542.720000000001</v>
      </c>
      <c r="AT646" s="52">
        <v>83186.649999999994</v>
      </c>
      <c r="AU646" s="52">
        <v>75175.92</v>
      </c>
      <c r="AV646" s="52">
        <v>69892.570000000007</v>
      </c>
      <c r="AW646" s="52">
        <v>63886.49</v>
      </c>
      <c r="AX646" s="52">
        <v>62723.23</v>
      </c>
      <c r="AY646" s="52">
        <v>6148.7</v>
      </c>
      <c r="AZ646" s="52">
        <v>0</v>
      </c>
      <c r="BA646" s="52">
        <v>0</v>
      </c>
      <c r="BB646" s="52">
        <v>0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59" t="s">
        <v>2242</v>
      </c>
      <c r="C647" s="14" t="s">
        <v>2243</v>
      </c>
      <c r="D647" s="7" t="s">
        <v>76</v>
      </c>
      <c r="E647" s="7" t="s">
        <v>77</v>
      </c>
      <c r="F647" s="7" t="s">
        <v>78</v>
      </c>
      <c r="G647" s="7" t="e">
        <f t="shared" ca="1" si="23"/>
        <v>#NAME?</v>
      </c>
      <c r="H647" s="46" t="s">
        <v>205</v>
      </c>
      <c r="I647" s="46" t="s">
        <v>58</v>
      </c>
      <c r="J647" s="7" t="str">
        <f t="shared" si="28"/>
        <v>Sim</v>
      </c>
      <c r="K647" s="47">
        <v>45337</v>
      </c>
      <c r="L647" s="7"/>
      <c r="M647" s="7" t="s">
        <v>57</v>
      </c>
      <c r="N647" s="48">
        <v>1.2E-2</v>
      </c>
      <c r="O647" s="7" t="s">
        <v>58</v>
      </c>
      <c r="P647" s="49">
        <v>0</v>
      </c>
      <c r="Q647" s="50" t="s">
        <v>2244</v>
      </c>
      <c r="R647" s="50"/>
      <c r="S647" s="7" t="s">
        <v>242</v>
      </c>
      <c r="T647" s="6" t="s">
        <v>2245</v>
      </c>
      <c r="U647" s="7" t="s">
        <v>77</v>
      </c>
      <c r="V647" s="46" t="e">
        <f t="shared" ca="1" si="24"/>
        <v>#NAME?</v>
      </c>
      <c r="W647" s="7"/>
      <c r="X647" s="7"/>
      <c r="Y647" s="51" t="s">
        <v>201</v>
      </c>
      <c r="Z647" s="52"/>
      <c r="AA647" s="53">
        <v>45337</v>
      </c>
      <c r="AB647" s="54">
        <v>49075100013421</v>
      </c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>
        <v>0</v>
      </c>
      <c r="AT647" s="52">
        <v>663216.71</v>
      </c>
      <c r="AU647" s="52">
        <v>1510011.53</v>
      </c>
      <c r="AV647" s="52">
        <v>1369361</v>
      </c>
      <c r="AW647" s="52">
        <v>1127466</v>
      </c>
      <c r="AX647" s="52">
        <v>1137459</v>
      </c>
      <c r="AY647" s="52">
        <v>1145593.93</v>
      </c>
      <c r="AZ647" s="52">
        <v>744346.61</v>
      </c>
      <c r="BA647" s="52">
        <v>1353938.2</v>
      </c>
      <c r="BB647" s="52">
        <v>1061369.77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15" t="s">
        <v>2246</v>
      </c>
      <c r="C648" s="4" t="s">
        <v>2247</v>
      </c>
      <c r="D648" s="7" t="s">
        <v>19</v>
      </c>
      <c r="E648" s="7" t="s">
        <v>20</v>
      </c>
      <c r="F648" s="7" t="s">
        <v>270</v>
      </c>
      <c r="G648" s="7" t="e">
        <f t="shared" ca="1" si="23"/>
        <v>#NAME?</v>
      </c>
      <c r="H648" s="46" t="s">
        <v>205</v>
      </c>
      <c r="I648" s="46" t="s">
        <v>58</v>
      </c>
      <c r="J648" s="7" t="str">
        <f t="shared" si="28"/>
        <v>Não</v>
      </c>
      <c r="K648" s="47">
        <v>45163</v>
      </c>
      <c r="L648" s="47"/>
      <c r="M648" s="7" t="s">
        <v>196</v>
      </c>
      <c r="N648" s="48">
        <v>1.2E-2</v>
      </c>
      <c r="O648" s="7" t="s">
        <v>197</v>
      </c>
      <c r="P648" s="49">
        <v>0.1</v>
      </c>
      <c r="Q648" s="109"/>
      <c r="R648" s="50" t="s">
        <v>2248</v>
      </c>
      <c r="S648" s="7" t="s">
        <v>199</v>
      </c>
      <c r="T648" s="7" t="s">
        <v>2249</v>
      </c>
      <c r="U648" s="7" t="s">
        <v>273</v>
      </c>
      <c r="V648" s="46" t="e">
        <f t="shared" ca="1" si="24"/>
        <v>#NAME?</v>
      </c>
      <c r="W648" s="7"/>
      <c r="X648" s="7"/>
      <c r="Y648" s="51" t="s">
        <v>201</v>
      </c>
      <c r="Z648" s="52"/>
      <c r="AA648" s="53">
        <v>45163</v>
      </c>
      <c r="AB648" s="54">
        <v>49075100011826</v>
      </c>
      <c r="AC648" s="52"/>
      <c r="AD648" s="52"/>
      <c r="AE648" s="52"/>
      <c r="AF648" s="52"/>
      <c r="AG648" s="52"/>
      <c r="AH648" s="52"/>
      <c r="AI648" s="52">
        <v>0</v>
      </c>
      <c r="AJ648" s="52">
        <v>0</v>
      </c>
      <c r="AK648" s="52">
        <v>0</v>
      </c>
      <c r="AL648" s="52">
        <v>0</v>
      </c>
      <c r="AM648" s="52">
        <v>0</v>
      </c>
      <c r="AN648" s="52">
        <v>0</v>
      </c>
      <c r="AO648" s="52">
        <v>0</v>
      </c>
      <c r="AP648" s="52">
        <v>0</v>
      </c>
      <c r="AQ648" s="52">
        <v>495723.2</v>
      </c>
      <c r="AR648" s="52">
        <v>489036.95</v>
      </c>
      <c r="AS648" s="52">
        <v>492682.44</v>
      </c>
      <c r="AT648" s="52">
        <v>492167.63</v>
      </c>
      <c r="AU648" s="52">
        <v>491926.14</v>
      </c>
      <c r="AV648" s="52">
        <v>491737.7</v>
      </c>
      <c r="AW648" s="52">
        <v>495131.8</v>
      </c>
      <c r="AX648" s="52">
        <v>500785.7</v>
      </c>
      <c r="AY648" s="52">
        <v>505984.56</v>
      </c>
      <c r="AZ648" s="52">
        <v>507348.98</v>
      </c>
      <c r="BA648" s="52">
        <v>508386.76</v>
      </c>
      <c r="BB648" s="52">
        <v>509502.84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15" t="s">
        <v>2250</v>
      </c>
      <c r="C649" s="4" t="s">
        <v>2251</v>
      </c>
      <c r="D649" s="7" t="s">
        <v>19</v>
      </c>
      <c r="E649" s="7" t="s">
        <v>20</v>
      </c>
      <c r="F649" s="7" t="s">
        <v>270</v>
      </c>
      <c r="G649" s="7" t="e">
        <f t="shared" ca="1" si="23"/>
        <v>#NAME?</v>
      </c>
      <c r="H649" s="46" t="s">
        <v>205</v>
      </c>
      <c r="I649" s="46" t="s">
        <v>58</v>
      </c>
      <c r="J649" s="7" t="str">
        <f t="shared" si="28"/>
        <v>Não</v>
      </c>
      <c r="K649" s="47">
        <v>45021</v>
      </c>
      <c r="L649" s="7"/>
      <c r="M649" s="7" t="s">
        <v>196</v>
      </c>
      <c r="N649" s="48">
        <v>1.2E-2</v>
      </c>
      <c r="O649" s="7" t="s">
        <v>58</v>
      </c>
      <c r="P649" s="49">
        <v>0</v>
      </c>
      <c r="Q649" s="50"/>
      <c r="R649" s="109"/>
      <c r="S649" s="7" t="s">
        <v>199</v>
      </c>
      <c r="T649" s="7" t="s">
        <v>2252</v>
      </c>
      <c r="U649" s="7" t="s">
        <v>273</v>
      </c>
      <c r="V649" s="46" t="e">
        <f t="shared" ca="1" si="24"/>
        <v>#NAME?</v>
      </c>
      <c r="W649" s="7"/>
      <c r="X649" s="7"/>
      <c r="Y649" s="51" t="s">
        <v>201</v>
      </c>
      <c r="Z649" s="52"/>
      <c r="AA649" s="53">
        <v>45021</v>
      </c>
      <c r="AB649" s="54">
        <v>49075100009929</v>
      </c>
      <c r="AC649" s="52"/>
      <c r="AD649" s="52"/>
      <c r="AE649" s="52"/>
      <c r="AF649" s="52"/>
      <c r="AG649" s="52"/>
      <c r="AH649" s="52">
        <v>0</v>
      </c>
      <c r="AI649" s="52">
        <v>177876.97</v>
      </c>
      <c r="AJ649" s="52">
        <v>179377.58</v>
      </c>
      <c r="AK649" s="52">
        <v>181097.77</v>
      </c>
      <c r="AL649" s="52">
        <v>131177.81</v>
      </c>
      <c r="AM649" s="52">
        <v>132234.70000000001</v>
      </c>
      <c r="AN649" s="52">
        <v>132752.76</v>
      </c>
      <c r="AO649" s="52">
        <v>132974.39000000001</v>
      </c>
      <c r="AP649" s="52">
        <v>135260.13</v>
      </c>
      <c r="AQ649" s="52">
        <v>137192.65</v>
      </c>
      <c r="AR649" s="52">
        <v>135840.04999999999</v>
      </c>
      <c r="AS649" s="52">
        <v>136829.17000000001</v>
      </c>
      <c r="AT649" s="52">
        <v>137673.4</v>
      </c>
      <c r="AU649" s="52">
        <v>137534.93</v>
      </c>
      <c r="AV649" s="52">
        <v>137446.5</v>
      </c>
      <c r="AW649" s="52">
        <v>180587.8</v>
      </c>
      <c r="AX649" s="52">
        <v>188128.3</v>
      </c>
      <c r="AY649" s="52">
        <v>190549.05</v>
      </c>
      <c r="AZ649" s="52">
        <v>190000.1</v>
      </c>
      <c r="BA649" s="52">
        <v>188218.43</v>
      </c>
      <c r="BB649" s="52">
        <v>186624.99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15" t="s">
        <v>2250</v>
      </c>
      <c r="C650" s="4" t="s">
        <v>2253</v>
      </c>
      <c r="D650" s="7" t="s">
        <v>19</v>
      </c>
      <c r="E650" s="7" t="s">
        <v>20</v>
      </c>
      <c r="F650" s="7" t="s">
        <v>270</v>
      </c>
      <c r="G650" s="7" t="e">
        <f t="shared" ca="1" si="23"/>
        <v>#NAME?</v>
      </c>
      <c r="H650" s="46" t="s">
        <v>216</v>
      </c>
      <c r="I650" s="46" t="s">
        <v>217</v>
      </c>
      <c r="J650" s="7" t="str">
        <f t="shared" si="28"/>
        <v>Não</v>
      </c>
      <c r="K650" s="47">
        <v>45127</v>
      </c>
      <c r="L650" s="47"/>
      <c r="M650" s="7" t="s">
        <v>71</v>
      </c>
      <c r="N650" s="48">
        <v>2.5000000000000001E-2</v>
      </c>
      <c r="O650" s="7" t="s">
        <v>236</v>
      </c>
      <c r="P650" s="49">
        <v>0.2</v>
      </c>
      <c r="Q650" s="50"/>
      <c r="R650" s="109"/>
      <c r="S650" s="7" t="s">
        <v>199</v>
      </c>
      <c r="T650" s="7" t="s">
        <v>2252</v>
      </c>
      <c r="U650" s="7" t="s">
        <v>273</v>
      </c>
      <c r="V650" s="46" t="e">
        <f t="shared" ca="1" si="24"/>
        <v>#NAME?</v>
      </c>
      <c r="W650" s="7"/>
      <c r="X650" s="7"/>
      <c r="Y650" s="51" t="s">
        <v>201</v>
      </c>
      <c r="Z650" s="52"/>
      <c r="AA650" s="53">
        <v>45127</v>
      </c>
      <c r="AB650" s="54">
        <v>49075100008434</v>
      </c>
      <c r="AC650" s="52"/>
      <c r="AD650" s="52"/>
      <c r="AE650" s="52"/>
      <c r="AF650" s="52"/>
      <c r="AG650" s="52"/>
      <c r="AH650" s="52"/>
      <c r="AI650" s="52"/>
      <c r="AJ650" s="52"/>
      <c r="AK650" s="52">
        <v>0</v>
      </c>
      <c r="AL650" s="52">
        <v>50378.93</v>
      </c>
      <c r="AM650" s="52">
        <v>50509.51</v>
      </c>
      <c r="AN650" s="52">
        <v>49400.81</v>
      </c>
      <c r="AO650" s="52">
        <v>47181.15</v>
      </c>
      <c r="AP650" s="52">
        <v>50692.58</v>
      </c>
      <c r="AQ650" s="52">
        <v>53112.44</v>
      </c>
      <c r="AR650" s="52">
        <v>49430.06</v>
      </c>
      <c r="AS650" s="52">
        <v>50112.37</v>
      </c>
      <c r="AT650" s="52">
        <v>50930.79</v>
      </c>
      <c r="AU650" s="52">
        <v>48747.29</v>
      </c>
      <c r="AV650" s="52">
        <v>47179.05</v>
      </c>
      <c r="AW650" s="52">
        <v>5077.9399999999996</v>
      </c>
      <c r="AX650" s="52">
        <v>271.23</v>
      </c>
      <c r="AY650" s="52">
        <v>273.07</v>
      </c>
      <c r="AZ650" s="52">
        <v>273.07</v>
      </c>
      <c r="BA650" s="52">
        <v>273.07</v>
      </c>
      <c r="BB650" s="52">
        <v>273.07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15" t="s">
        <v>2254</v>
      </c>
      <c r="C651" s="4" t="s">
        <v>2255</v>
      </c>
      <c r="D651" s="7" t="s">
        <v>19</v>
      </c>
      <c r="E651" s="7" t="s">
        <v>68</v>
      </c>
      <c r="F651" s="7" t="s">
        <v>438</v>
      </c>
      <c r="G651" s="7" t="e">
        <f t="shared" ca="1" si="23"/>
        <v>#NAME?</v>
      </c>
      <c r="H651" s="46" t="s">
        <v>195</v>
      </c>
      <c r="I651" s="46" t="s">
        <v>58</v>
      </c>
      <c r="J651" s="7" t="str">
        <f t="shared" si="28"/>
        <v>Não</v>
      </c>
      <c r="K651" s="47">
        <v>45449</v>
      </c>
      <c r="L651" s="47">
        <v>45562</v>
      </c>
      <c r="M651" s="146" t="s">
        <v>2256</v>
      </c>
      <c r="N651" s="147">
        <v>1.0999999999999999E-2</v>
      </c>
      <c r="O651" s="148" t="s">
        <v>197</v>
      </c>
      <c r="P651" s="149">
        <v>0.1</v>
      </c>
      <c r="Q651" s="50"/>
      <c r="R651" s="109"/>
      <c r="S651" s="7" t="s">
        <v>199</v>
      </c>
      <c r="T651" s="7" t="s">
        <v>2257</v>
      </c>
      <c r="U651" s="7" t="s">
        <v>68</v>
      </c>
      <c r="V651" s="46" t="e">
        <f t="shared" ca="1" si="24"/>
        <v>#NAME?</v>
      </c>
      <c r="W651" s="7"/>
      <c r="X651" s="7" t="s">
        <v>27</v>
      </c>
      <c r="Y651" s="51" t="s">
        <v>201</v>
      </c>
      <c r="Z651" s="52"/>
      <c r="AA651" s="53">
        <v>45449</v>
      </c>
      <c r="AB651" s="54">
        <v>49075100015082</v>
      </c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>
        <v>279722.5</v>
      </c>
      <c r="AX651" s="52">
        <v>287488</v>
      </c>
      <c r="AY651" s="52">
        <v>295455.35999999999</v>
      </c>
      <c r="AZ651" s="52">
        <v>306779.82</v>
      </c>
      <c r="BA651" s="52">
        <v>0</v>
      </c>
      <c r="BB651" s="52">
        <v>0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3" t="s">
        <v>2258</v>
      </c>
      <c r="C652" s="4" t="s">
        <v>2259</v>
      </c>
      <c r="D652" s="7" t="s">
        <v>19</v>
      </c>
      <c r="E652" s="7" t="s">
        <v>77</v>
      </c>
      <c r="F652" s="7" t="s">
        <v>215</v>
      </c>
      <c r="G652" s="7" t="e">
        <f t="shared" ca="1" si="23"/>
        <v>#NAME?</v>
      </c>
      <c r="H652" s="46" t="s">
        <v>205</v>
      </c>
      <c r="I652" s="46" t="s">
        <v>58</v>
      </c>
      <c r="J652" s="7" t="str">
        <f t="shared" si="28"/>
        <v>Sim</v>
      </c>
      <c r="K652" s="47">
        <v>45022</v>
      </c>
      <c r="L652" s="7"/>
      <c r="M652" s="7" t="s">
        <v>246</v>
      </c>
      <c r="N652" s="48">
        <v>1.2E-2</v>
      </c>
      <c r="O652" s="7" t="s">
        <v>197</v>
      </c>
      <c r="P652" s="49">
        <v>0.1</v>
      </c>
      <c r="Q652" s="50" t="s">
        <v>2260</v>
      </c>
      <c r="R652" s="200" t="s">
        <v>2261</v>
      </c>
      <c r="S652" s="7" t="s">
        <v>199</v>
      </c>
      <c r="T652" s="7" t="s">
        <v>2262</v>
      </c>
      <c r="U652" s="7" t="s">
        <v>77</v>
      </c>
      <c r="V652" s="46" t="e">
        <f t="shared" ca="1" si="24"/>
        <v>#NAME?</v>
      </c>
      <c r="W652" s="7"/>
      <c r="X652" s="7"/>
      <c r="Y652" s="51" t="s">
        <v>201</v>
      </c>
      <c r="Z652" s="52"/>
      <c r="AA652" s="53">
        <v>45022</v>
      </c>
      <c r="AB652" s="54">
        <v>49075100011834</v>
      </c>
      <c r="AC652" s="52"/>
      <c r="AD652" s="52"/>
      <c r="AE652" s="52"/>
      <c r="AF652" s="52"/>
      <c r="AG652" s="52"/>
      <c r="AH652" s="52">
        <v>601591.75</v>
      </c>
      <c r="AI652" s="52">
        <v>717386.93</v>
      </c>
      <c r="AJ652" s="52">
        <v>1048743.06</v>
      </c>
      <c r="AK652" s="52">
        <v>1063288.17</v>
      </c>
      <c r="AL652" s="52">
        <v>1073945.3600000001</v>
      </c>
      <c r="AM652" s="52">
        <v>1083419.33</v>
      </c>
      <c r="AN652" s="52">
        <v>1082641.95</v>
      </c>
      <c r="AO652" s="52">
        <v>1087386.42</v>
      </c>
      <c r="AP652" s="52">
        <v>1097502.53</v>
      </c>
      <c r="AQ652" s="52">
        <v>1194938.98</v>
      </c>
      <c r="AR652" s="52">
        <v>1223884.1299999999</v>
      </c>
      <c r="AS652" s="52">
        <v>1236519.3500000001</v>
      </c>
      <c r="AT652" s="52">
        <v>1242953.3600000001</v>
      </c>
      <c r="AU652" s="52">
        <v>1240124.8500000001</v>
      </c>
      <c r="AV652" s="52">
        <v>1250545</v>
      </c>
      <c r="AW652" s="52">
        <v>1252316</v>
      </c>
      <c r="AX652" s="52">
        <v>1267267</v>
      </c>
      <c r="AY652" s="52">
        <v>1309542.6200000001</v>
      </c>
      <c r="AZ652" s="52">
        <v>1664497.45</v>
      </c>
      <c r="BA652" s="52">
        <v>1656399.28</v>
      </c>
      <c r="BB652" s="52">
        <v>1644770.23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2263</v>
      </c>
      <c r="C653" s="4" t="s">
        <v>2264</v>
      </c>
      <c r="D653" s="7" t="s">
        <v>19</v>
      </c>
      <c r="E653" s="7" t="s">
        <v>68</v>
      </c>
      <c r="F653" s="7" t="s">
        <v>255</v>
      </c>
      <c r="G653" s="7" t="e">
        <f t="shared" ca="1" si="23"/>
        <v>#NAME?</v>
      </c>
      <c r="H653" s="46" t="s">
        <v>205</v>
      </c>
      <c r="I653" s="46" t="s">
        <v>58</v>
      </c>
      <c r="J653" s="7" t="str">
        <f t="shared" si="28"/>
        <v>Não</v>
      </c>
      <c r="K653" s="47">
        <v>45013</v>
      </c>
      <c r="L653" s="7"/>
      <c r="M653" s="7" t="s">
        <v>196</v>
      </c>
      <c r="N653" s="48">
        <v>1.2E-2</v>
      </c>
      <c r="O653" s="7" t="s">
        <v>58</v>
      </c>
      <c r="P653" s="49">
        <v>0</v>
      </c>
      <c r="Q653" s="50"/>
      <c r="R653" s="109"/>
      <c r="S653" s="7" t="s">
        <v>199</v>
      </c>
      <c r="T653" s="7" t="s">
        <v>2265</v>
      </c>
      <c r="U653" s="7" t="s">
        <v>68</v>
      </c>
      <c r="V653" s="46" t="e">
        <f t="shared" ca="1" si="24"/>
        <v>#NAME?</v>
      </c>
      <c r="W653" s="7"/>
      <c r="X653" s="7"/>
      <c r="Y653" s="51" t="s">
        <v>201</v>
      </c>
      <c r="Z653" s="52"/>
      <c r="AA653" s="53">
        <v>45013</v>
      </c>
      <c r="AB653" s="54">
        <v>49075100009988</v>
      </c>
      <c r="AC653" s="52"/>
      <c r="AD653" s="52"/>
      <c r="AE653" s="52"/>
      <c r="AF653" s="52"/>
      <c r="AG653" s="52"/>
      <c r="AH653" s="52">
        <v>155704.76</v>
      </c>
      <c r="AI653" s="52">
        <v>156998.82999999999</v>
      </c>
      <c r="AJ653" s="52">
        <v>158275.19</v>
      </c>
      <c r="AK653" s="52">
        <v>139442.51999999999</v>
      </c>
      <c r="AL653" s="52">
        <v>120267.44</v>
      </c>
      <c r="AM653" s="52">
        <v>120707.61</v>
      </c>
      <c r="AN653" s="52">
        <v>100215.5</v>
      </c>
      <c r="AO653" s="52">
        <v>100240.88</v>
      </c>
      <c r="AP653" s="52">
        <v>81936.87</v>
      </c>
      <c r="AQ653" s="52">
        <v>108427.76</v>
      </c>
      <c r="AR653" s="52">
        <v>97226.03</v>
      </c>
      <c r="AS653" s="52">
        <v>97848.960000000006</v>
      </c>
      <c r="AT653" s="52">
        <v>77652.460000000006</v>
      </c>
      <c r="AU653" s="52">
        <v>56959.33</v>
      </c>
      <c r="AV653" s="52">
        <v>46980.76</v>
      </c>
      <c r="AW653" s="52">
        <v>47248.75</v>
      </c>
      <c r="AX653" s="52">
        <v>47875.74</v>
      </c>
      <c r="AY653" s="52">
        <v>48304.49</v>
      </c>
      <c r="AZ653" s="52">
        <v>27944.2</v>
      </c>
      <c r="BA653" s="52">
        <v>27939.79</v>
      </c>
      <c r="BB653" s="52">
        <v>97986.68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15" t="s">
        <v>2266</v>
      </c>
      <c r="C654" s="4" t="s">
        <v>2267</v>
      </c>
      <c r="D654" s="7" t="s">
        <v>19</v>
      </c>
      <c r="E654" s="7" t="s">
        <v>77</v>
      </c>
      <c r="F654" s="7" t="s">
        <v>340</v>
      </c>
      <c r="G654" s="7" t="e">
        <f t="shared" ca="1" si="23"/>
        <v>#NAME?</v>
      </c>
      <c r="H654" s="46" t="s">
        <v>216</v>
      </c>
      <c r="I654" s="46" t="s">
        <v>217</v>
      </c>
      <c r="J654" s="7" t="str">
        <f t="shared" si="28"/>
        <v>Não</v>
      </c>
      <c r="K654" s="47">
        <v>44943</v>
      </c>
      <c r="L654" s="7"/>
      <c r="M654" s="7" t="s">
        <v>57</v>
      </c>
      <c r="N654" s="48">
        <v>1.2E-2</v>
      </c>
      <c r="O654" s="7" t="s">
        <v>58</v>
      </c>
      <c r="P654" s="49">
        <v>0</v>
      </c>
      <c r="Q654" s="50"/>
      <c r="R654" s="109"/>
      <c r="S654" s="7" t="s">
        <v>199</v>
      </c>
      <c r="T654" s="7" t="s">
        <v>2268</v>
      </c>
      <c r="U654" s="7" t="s">
        <v>77</v>
      </c>
      <c r="V654" s="46" t="e">
        <f t="shared" ca="1" si="24"/>
        <v>#NAME?</v>
      </c>
      <c r="W654" s="7"/>
      <c r="X654" s="7"/>
      <c r="Y654" s="51" t="s">
        <v>201</v>
      </c>
      <c r="Z654" s="52"/>
      <c r="AA654" s="53">
        <v>44943</v>
      </c>
      <c r="AB654" s="54">
        <v>49075100006237</v>
      </c>
      <c r="AC654" s="52"/>
      <c r="AD654" s="52"/>
      <c r="AE654" s="52"/>
      <c r="AF654" s="52">
        <v>501159.49</v>
      </c>
      <c r="AG654" s="52">
        <v>288794.28000000003</v>
      </c>
      <c r="AH654" s="52">
        <v>285585.78999999998</v>
      </c>
      <c r="AI654" s="52">
        <v>242066.06</v>
      </c>
      <c r="AJ654" s="52">
        <v>233418.45</v>
      </c>
      <c r="AK654" s="52">
        <v>221274.76</v>
      </c>
      <c r="AL654" s="52">
        <v>211013.95</v>
      </c>
      <c r="AM654" s="52">
        <v>202631.36</v>
      </c>
      <c r="AN654" s="52">
        <v>199838.3</v>
      </c>
      <c r="AO654" s="52">
        <v>0</v>
      </c>
      <c r="AP654" s="52">
        <v>0</v>
      </c>
      <c r="AQ654" s="52">
        <v>0</v>
      </c>
      <c r="AR654" s="52">
        <v>0</v>
      </c>
      <c r="AS654" s="52">
        <v>0.14000000000000001</v>
      </c>
      <c r="AT654" s="52">
        <v>0.14000000000000001</v>
      </c>
      <c r="AU654" s="52">
        <v>0.14000000000000001</v>
      </c>
      <c r="AV654" s="52">
        <v>0.14000000000000001</v>
      </c>
      <c r="AW654" s="52">
        <v>0.14000000000000001</v>
      </c>
      <c r="AX654" s="52">
        <v>0.14000000000000001</v>
      </c>
      <c r="AY654" s="52">
        <v>0.14000000000000001</v>
      </c>
      <c r="AZ654" s="52">
        <v>0.14000000000000001</v>
      </c>
      <c r="BA654" s="52">
        <v>0.14000000000000001</v>
      </c>
      <c r="BB654" s="52">
        <v>0.14000000000000001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15" t="s">
        <v>2266</v>
      </c>
      <c r="C655" s="4" t="s">
        <v>2269</v>
      </c>
      <c r="D655" s="7" t="s">
        <v>19</v>
      </c>
      <c r="E655" s="7" t="s">
        <v>77</v>
      </c>
      <c r="F655" s="7" t="s">
        <v>340</v>
      </c>
      <c r="G655" s="7" t="e">
        <f t="shared" ca="1" si="23"/>
        <v>#NAME?</v>
      </c>
      <c r="H655" s="46" t="s">
        <v>216</v>
      </c>
      <c r="I655" s="46" t="s">
        <v>217</v>
      </c>
      <c r="J655" s="7" t="str">
        <f t="shared" si="28"/>
        <v>Não</v>
      </c>
      <c r="K655" s="47">
        <v>45163</v>
      </c>
      <c r="L655" s="47"/>
      <c r="M655" s="7" t="s">
        <v>256</v>
      </c>
      <c r="N655" s="48">
        <v>1.4999999999999999E-2</v>
      </c>
      <c r="O655" s="7" t="s">
        <v>197</v>
      </c>
      <c r="P655" s="49">
        <v>0.1</v>
      </c>
      <c r="Q655" s="109"/>
      <c r="R655" s="109"/>
      <c r="S655" s="7" t="s">
        <v>199</v>
      </c>
      <c r="T655" s="7" t="s">
        <v>2268</v>
      </c>
      <c r="U655" s="7" t="s">
        <v>77</v>
      </c>
      <c r="V655" s="46" t="e">
        <f t="shared" ca="1" si="24"/>
        <v>#NAME?</v>
      </c>
      <c r="W655" s="7"/>
      <c r="X655" s="7"/>
      <c r="Y655" s="51" t="s">
        <v>201</v>
      </c>
      <c r="Z655" s="52"/>
      <c r="AA655" s="53">
        <v>45163</v>
      </c>
      <c r="AB655" s="54">
        <v>49075100011842</v>
      </c>
      <c r="AC655" s="52"/>
      <c r="AD655" s="52"/>
      <c r="AE655" s="52"/>
      <c r="AF655" s="52">
        <v>0</v>
      </c>
      <c r="AG655" s="52">
        <v>0</v>
      </c>
      <c r="AH655" s="52">
        <v>0</v>
      </c>
      <c r="AI655" s="52">
        <v>0</v>
      </c>
      <c r="AJ655" s="52">
        <v>0</v>
      </c>
      <c r="AK655" s="52">
        <v>0</v>
      </c>
      <c r="AL655" s="52">
        <v>0</v>
      </c>
      <c r="AM655" s="52">
        <v>0</v>
      </c>
      <c r="AN655" s="52">
        <v>0</v>
      </c>
      <c r="AO655" s="52">
        <v>0</v>
      </c>
      <c r="AP655" s="52">
        <v>0</v>
      </c>
      <c r="AQ655" s="52">
        <v>0</v>
      </c>
      <c r="AR655" s="52">
        <v>0</v>
      </c>
      <c r="AS655" s="52">
        <v>0</v>
      </c>
      <c r="AT655" s="52">
        <v>0</v>
      </c>
      <c r="AU655" s="52">
        <v>0</v>
      </c>
      <c r="AV655" s="52">
        <v>0</v>
      </c>
      <c r="AW655" s="52">
        <v>0</v>
      </c>
      <c r="AX655" s="52">
        <v>0</v>
      </c>
      <c r="AY655" s="52">
        <v>0</v>
      </c>
      <c r="AZ655" s="52">
        <v>0</v>
      </c>
      <c r="BA655" s="52">
        <v>0</v>
      </c>
      <c r="BB655" s="52">
        <v>0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15" t="s">
        <v>2270</v>
      </c>
      <c r="C656" s="4" t="s">
        <v>2271</v>
      </c>
      <c r="D656" s="7" t="s">
        <v>19</v>
      </c>
      <c r="E656" s="7" t="s">
        <v>20</v>
      </c>
      <c r="F656" s="7" t="s">
        <v>270</v>
      </c>
      <c r="G656" s="7" t="e">
        <f t="shared" ca="1" si="23"/>
        <v>#NAME?</v>
      </c>
      <c r="H656" s="46" t="s">
        <v>205</v>
      </c>
      <c r="I656" s="46" t="s">
        <v>58</v>
      </c>
      <c r="J656" s="7" t="str">
        <f t="shared" si="28"/>
        <v>Não</v>
      </c>
      <c r="K656" s="47">
        <v>45163</v>
      </c>
      <c r="L656" s="47"/>
      <c r="M656" s="7" t="s">
        <v>256</v>
      </c>
      <c r="N656" s="48">
        <v>1.4999999999999999E-2</v>
      </c>
      <c r="O656" s="7" t="s">
        <v>197</v>
      </c>
      <c r="P656" s="49">
        <v>0.1</v>
      </c>
      <c r="Q656" s="45"/>
      <c r="R656" s="50" t="s">
        <v>2272</v>
      </c>
      <c r="S656" s="7" t="s">
        <v>199</v>
      </c>
      <c r="T656" s="7" t="s">
        <v>2273</v>
      </c>
      <c r="U656" s="7" t="s">
        <v>273</v>
      </c>
      <c r="V656" s="46" t="e">
        <f t="shared" ca="1" si="24"/>
        <v>#NAME?</v>
      </c>
      <c r="W656" s="7"/>
      <c r="X656" s="7"/>
      <c r="Y656" s="51" t="s">
        <v>201</v>
      </c>
      <c r="Z656" s="52"/>
      <c r="AA656" s="53">
        <v>45163</v>
      </c>
      <c r="AB656" s="54">
        <v>49075100011850</v>
      </c>
      <c r="AC656" s="52"/>
      <c r="AD656" s="52"/>
      <c r="AE656" s="52"/>
      <c r="AF656" s="52"/>
      <c r="AG656" s="52"/>
      <c r="AH656" s="52">
        <v>0</v>
      </c>
      <c r="AI656" s="52">
        <v>0</v>
      </c>
      <c r="AJ656" s="52">
        <v>0</v>
      </c>
      <c r="AK656" s="52">
        <v>0</v>
      </c>
      <c r="AL656" s="52">
        <v>0</v>
      </c>
      <c r="AM656" s="52">
        <v>0</v>
      </c>
      <c r="AN656" s="52">
        <v>0</v>
      </c>
      <c r="AO656" s="52">
        <v>0</v>
      </c>
      <c r="AP656" s="52">
        <v>0</v>
      </c>
      <c r="AQ656" s="52">
        <v>708572.32</v>
      </c>
      <c r="AR656" s="52">
        <v>750481.26</v>
      </c>
      <c r="AS656" s="52">
        <v>759696.99</v>
      </c>
      <c r="AT656" s="52">
        <v>830733.73</v>
      </c>
      <c r="AU656" s="52">
        <v>834273.8</v>
      </c>
      <c r="AV656" s="52">
        <v>912080.2</v>
      </c>
      <c r="AW656" s="52">
        <v>924384.9</v>
      </c>
      <c r="AX656" s="52">
        <v>943396.3</v>
      </c>
      <c r="AY656" s="52">
        <v>957719.25</v>
      </c>
      <c r="AZ656" s="52">
        <v>971265.4</v>
      </c>
      <c r="BA656" s="52">
        <v>981498.12</v>
      </c>
      <c r="BB656" s="52">
        <v>988409.43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3" t="s">
        <v>2274</v>
      </c>
      <c r="C657" s="4" t="s">
        <v>2275</v>
      </c>
      <c r="D657" s="7" t="s">
        <v>19</v>
      </c>
      <c r="E657" s="7" t="s">
        <v>20</v>
      </c>
      <c r="F657" s="7" t="s">
        <v>270</v>
      </c>
      <c r="G657" s="7" t="e">
        <f t="shared" ca="1" si="23"/>
        <v>#NAME?</v>
      </c>
      <c r="H657" s="46" t="s">
        <v>195</v>
      </c>
      <c r="I657" s="46" t="s">
        <v>58</v>
      </c>
      <c r="J657" s="7" t="str">
        <f t="shared" si="28"/>
        <v>Não</v>
      </c>
      <c r="K657" s="47">
        <v>45035</v>
      </c>
      <c r="L657" s="95">
        <v>45274</v>
      </c>
      <c r="M657" s="7" t="s">
        <v>57</v>
      </c>
      <c r="N657" s="48">
        <v>1.2E-2</v>
      </c>
      <c r="O657" s="7" t="s">
        <v>58</v>
      </c>
      <c r="P657" s="49">
        <v>0</v>
      </c>
      <c r="Q657" s="50"/>
      <c r="R657" s="50"/>
      <c r="S657" s="7" t="s">
        <v>199</v>
      </c>
      <c r="T657" s="7" t="s">
        <v>2273</v>
      </c>
      <c r="U657" s="7" t="s">
        <v>273</v>
      </c>
      <c r="V657" s="46" t="e">
        <f t="shared" ca="1" si="24"/>
        <v>#NAME?</v>
      </c>
      <c r="W657" s="7"/>
      <c r="X657" s="7"/>
      <c r="Y657" s="51"/>
      <c r="Z657" s="52"/>
      <c r="AA657" s="53">
        <v>45035</v>
      </c>
      <c r="AB657" s="54"/>
      <c r="AC657" s="52"/>
      <c r="AD657" s="52"/>
      <c r="AE657" s="52"/>
      <c r="AF657" s="52"/>
      <c r="AG657" s="52"/>
      <c r="AH657" s="52">
        <v>0</v>
      </c>
      <c r="AI657" s="52">
        <v>701658.56</v>
      </c>
      <c r="AJ657" s="52">
        <v>709432.98</v>
      </c>
      <c r="AK657" s="52">
        <v>311014.03000000003</v>
      </c>
      <c r="AL657" s="52">
        <v>312644.15999999997</v>
      </c>
      <c r="AM657" s="52">
        <v>315352.28000000003</v>
      </c>
      <c r="AN657" s="52">
        <v>317999.63</v>
      </c>
      <c r="AO657" s="52">
        <v>0</v>
      </c>
      <c r="AP657" s="52">
        <v>0</v>
      </c>
      <c r="AQ657" s="52">
        <v>0</v>
      </c>
      <c r="AR657" s="52">
        <v>0</v>
      </c>
      <c r="AS657" s="52">
        <v>0</v>
      </c>
      <c r="AT657" s="52">
        <v>0</v>
      </c>
      <c r="AU657" s="52">
        <v>0</v>
      </c>
      <c r="AV657" s="52">
        <v>0</v>
      </c>
      <c r="AW657" s="52">
        <v>0</v>
      </c>
      <c r="AX657" s="52">
        <v>0</v>
      </c>
      <c r="AY657" s="52">
        <v>0</v>
      </c>
      <c r="AZ657" s="52">
        <v>0</v>
      </c>
      <c r="BA657" s="52">
        <v>0</v>
      </c>
      <c r="BB657" s="52">
        <v>0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62" t="s">
        <v>2276</v>
      </c>
      <c r="C658" s="14" t="s">
        <v>2277</v>
      </c>
      <c r="D658" s="7" t="s">
        <v>109</v>
      </c>
      <c r="E658" s="7" t="s">
        <v>68</v>
      </c>
      <c r="F658" s="7" t="s">
        <v>194</v>
      </c>
      <c r="G658" s="7" t="e">
        <f t="shared" ca="1" si="23"/>
        <v>#NAME?</v>
      </c>
      <c r="H658" s="46" t="s">
        <v>195</v>
      </c>
      <c r="I658" s="46" t="s">
        <v>58</v>
      </c>
      <c r="J658" s="7" t="str">
        <f t="shared" si="28"/>
        <v>Não</v>
      </c>
      <c r="K658" s="47">
        <v>45230</v>
      </c>
      <c r="L658" s="47">
        <v>45527</v>
      </c>
      <c r="M658" s="7" t="s">
        <v>196</v>
      </c>
      <c r="N658" s="48">
        <v>1.2E-2</v>
      </c>
      <c r="O658" s="7" t="s">
        <v>197</v>
      </c>
      <c r="P658" s="49">
        <v>0.1</v>
      </c>
      <c r="Q658" s="50"/>
      <c r="R658" s="50"/>
      <c r="S658" s="7" t="s">
        <v>199</v>
      </c>
      <c r="T658" s="7" t="s">
        <v>2278</v>
      </c>
      <c r="U658" s="7" t="s">
        <v>68</v>
      </c>
      <c r="V658" s="46" t="e">
        <f t="shared" ca="1" si="24"/>
        <v>#NAME?</v>
      </c>
      <c r="W658" s="7"/>
      <c r="X658" s="7"/>
      <c r="Y658" s="51" t="s">
        <v>312</v>
      </c>
      <c r="Z658" s="52"/>
      <c r="AA658" s="53">
        <v>45230</v>
      </c>
      <c r="AB658" s="54">
        <v>49075100012709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>
        <v>0</v>
      </c>
      <c r="AP658" s="52">
        <v>95859.72</v>
      </c>
      <c r="AQ658" s="52">
        <v>129859.35</v>
      </c>
      <c r="AR658" s="52">
        <v>129787.32</v>
      </c>
      <c r="AS658" s="52">
        <v>130948.12</v>
      </c>
      <c r="AT658" s="52">
        <v>132130.09</v>
      </c>
      <c r="AU658" s="52">
        <v>136774.62</v>
      </c>
      <c r="AV658" s="52">
        <v>137070.5</v>
      </c>
      <c r="AW658" s="52">
        <v>140396.4</v>
      </c>
      <c r="AX658" s="52">
        <v>147482.79999999999</v>
      </c>
      <c r="AY658" s="52">
        <v>0</v>
      </c>
      <c r="AZ658" s="52">
        <v>0</v>
      </c>
      <c r="BA658" s="52">
        <v>0</v>
      </c>
      <c r="BB658" s="52">
        <v>0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60" t="s">
        <v>2279</v>
      </c>
      <c r="C659" s="61" t="s">
        <v>2280</v>
      </c>
      <c r="D659" s="7" t="s">
        <v>19</v>
      </c>
      <c r="E659" s="7" t="s">
        <v>68</v>
      </c>
      <c r="F659" s="7" t="s">
        <v>255</v>
      </c>
      <c r="G659" s="7" t="e">
        <f t="shared" ca="1" si="23"/>
        <v>#NAME?</v>
      </c>
      <c r="H659" s="46" t="s">
        <v>205</v>
      </c>
      <c r="I659" s="46" t="s">
        <v>58</v>
      </c>
      <c r="J659" s="7" t="str">
        <f t="shared" si="28"/>
        <v>Não</v>
      </c>
      <c r="K659" s="47">
        <v>45407</v>
      </c>
      <c r="L659" s="7"/>
      <c r="M659" s="7" t="s">
        <v>57</v>
      </c>
      <c r="N659" s="48">
        <v>0.01</v>
      </c>
      <c r="O659" s="7" t="s">
        <v>58</v>
      </c>
      <c r="P659" s="49">
        <v>0</v>
      </c>
      <c r="Q659" s="50"/>
      <c r="R659" s="50"/>
      <c r="S659" s="7" t="s">
        <v>199</v>
      </c>
      <c r="T659" s="7" t="s">
        <v>2281</v>
      </c>
      <c r="U659" s="7" t="s">
        <v>68</v>
      </c>
      <c r="V659" s="46" t="e">
        <f t="shared" ca="1" si="24"/>
        <v>#NAME?</v>
      </c>
      <c r="W659" s="7"/>
      <c r="X659" s="7" t="s">
        <v>24</v>
      </c>
      <c r="Y659" s="51" t="s">
        <v>201</v>
      </c>
      <c r="Z659" s="52"/>
      <c r="AA659" s="53">
        <v>45407</v>
      </c>
      <c r="AB659" s="54">
        <v>49075100014124</v>
      </c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>
        <v>0</v>
      </c>
      <c r="AV659" s="52">
        <v>571964.69999999995</v>
      </c>
      <c r="AW659" s="52">
        <v>577020.30000000005</v>
      </c>
      <c r="AX659" s="52">
        <v>583391.9</v>
      </c>
      <c r="AY659" s="52">
        <v>589373.24</v>
      </c>
      <c r="AZ659" s="52">
        <v>594320.29</v>
      </c>
      <c r="BA659" s="52">
        <v>600713.05000000005</v>
      </c>
      <c r="BB659" s="52">
        <v>666173.54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59" t="s">
        <v>2282</v>
      </c>
      <c r="C660" s="14" t="s">
        <v>2283</v>
      </c>
      <c r="D660" s="7" t="s">
        <v>19</v>
      </c>
      <c r="E660" s="7" t="s">
        <v>68</v>
      </c>
      <c r="F660" s="7" t="s">
        <v>226</v>
      </c>
      <c r="G660" s="7" t="e">
        <f t="shared" ca="1" si="23"/>
        <v>#NAME?</v>
      </c>
      <c r="H660" s="46" t="s">
        <v>205</v>
      </c>
      <c r="I660" s="46" t="s">
        <v>58</v>
      </c>
      <c r="J660" s="7" t="str">
        <f t="shared" si="28"/>
        <v>Não</v>
      </c>
      <c r="K660" s="47">
        <v>45240</v>
      </c>
      <c r="L660" s="7"/>
      <c r="M660" s="9" t="s">
        <v>227</v>
      </c>
      <c r="N660" s="10">
        <v>0</v>
      </c>
      <c r="O660" s="6" t="s">
        <v>58</v>
      </c>
      <c r="P660" s="11">
        <v>0</v>
      </c>
      <c r="Q660" s="50"/>
      <c r="R660" s="50"/>
      <c r="S660" s="7" t="s">
        <v>199</v>
      </c>
      <c r="T660" s="7" t="s">
        <v>2284</v>
      </c>
      <c r="U660" s="7" t="s">
        <v>68</v>
      </c>
      <c r="V660" s="46" t="e">
        <f t="shared" ca="1" si="24"/>
        <v>#NAME?</v>
      </c>
      <c r="W660" s="7"/>
      <c r="X660" s="7"/>
      <c r="Y660" s="51" t="s">
        <v>201</v>
      </c>
      <c r="Z660" s="52"/>
      <c r="AA660" s="53">
        <v>45240</v>
      </c>
      <c r="AB660" s="54">
        <v>49075100012717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>
        <v>502.99</v>
      </c>
      <c r="AQ660" s="52">
        <v>1010.44</v>
      </c>
      <c r="AR660" s="52">
        <v>1523.78</v>
      </c>
      <c r="AS660" s="52">
        <v>2030.61</v>
      </c>
      <c r="AT660" s="52">
        <v>2546.54</v>
      </c>
      <c r="AU660" s="52">
        <v>3065.41</v>
      </c>
      <c r="AV660" s="52">
        <v>3084.3</v>
      </c>
      <c r="AW660" s="52">
        <v>3103.8</v>
      </c>
      <c r="AX660" s="52">
        <v>3736.33</v>
      </c>
      <c r="AY660" s="52">
        <v>3768.48</v>
      </c>
      <c r="AZ660" s="52">
        <v>4299.05</v>
      </c>
      <c r="BA660" s="52">
        <v>4339.87</v>
      </c>
      <c r="BB660" s="52">
        <v>3349.62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15" t="s">
        <v>2285</v>
      </c>
      <c r="C661" s="4" t="s">
        <v>2286</v>
      </c>
      <c r="D661" s="7" t="s">
        <v>19</v>
      </c>
      <c r="E661" s="7" t="s">
        <v>77</v>
      </c>
      <c r="F661" s="7" t="s">
        <v>123</v>
      </c>
      <c r="G661" s="7" t="e">
        <f t="shared" ca="1" si="23"/>
        <v>#NAME?</v>
      </c>
      <c r="H661" s="46" t="s">
        <v>216</v>
      </c>
      <c r="I661" s="46" t="s">
        <v>217</v>
      </c>
      <c r="J661" s="7" t="str">
        <f t="shared" si="28"/>
        <v>Não</v>
      </c>
      <c r="K661" s="47">
        <v>44960</v>
      </c>
      <c r="L661" s="7"/>
      <c r="M661" s="7" t="s">
        <v>57</v>
      </c>
      <c r="N661" s="48">
        <v>1.2E-2</v>
      </c>
      <c r="O661" s="7" t="s">
        <v>58</v>
      </c>
      <c r="P661" s="49">
        <v>0</v>
      </c>
      <c r="Q661" s="109"/>
      <c r="R661" s="109"/>
      <c r="S661" s="7" t="s">
        <v>199</v>
      </c>
      <c r="T661" s="7" t="s">
        <v>2287</v>
      </c>
      <c r="U661" s="7" t="s">
        <v>77</v>
      </c>
      <c r="V661" s="46" t="e">
        <f t="shared" ca="1" si="24"/>
        <v>#NAME?</v>
      </c>
      <c r="W661" s="7"/>
      <c r="X661" s="7"/>
      <c r="Y661" s="51" t="s">
        <v>201</v>
      </c>
      <c r="Z661" s="52"/>
      <c r="AA661" s="53">
        <v>44960</v>
      </c>
      <c r="AB661" s="54">
        <v>49075100010285</v>
      </c>
      <c r="AC661" s="52"/>
      <c r="AD661" s="52"/>
      <c r="AE661" s="52"/>
      <c r="AF661" s="52">
        <v>0</v>
      </c>
      <c r="AG661" s="52">
        <v>50312.02</v>
      </c>
      <c r="AH661" s="52">
        <v>50841.72</v>
      </c>
      <c r="AI661" s="52">
        <v>1017.37</v>
      </c>
      <c r="AJ661" s="52">
        <v>1027.31</v>
      </c>
      <c r="AK661" s="52">
        <v>1031.5899999999999</v>
      </c>
      <c r="AL661" s="52">
        <v>1042.93</v>
      </c>
      <c r="AM661" s="52">
        <v>1055.1099999999999</v>
      </c>
      <c r="AN661" s="52">
        <v>1065.68</v>
      </c>
      <c r="AO661" s="52">
        <v>1077.0999999999999</v>
      </c>
      <c r="AP661" s="52">
        <v>1086.71</v>
      </c>
      <c r="AQ661" s="52">
        <v>1096.69</v>
      </c>
      <c r="AR661" s="52">
        <v>1107.56</v>
      </c>
      <c r="AS661" s="52">
        <v>1116.81</v>
      </c>
      <c r="AT661" s="52">
        <v>1126.3499999999999</v>
      </c>
      <c r="AU661" s="52">
        <v>1136.5999999999999</v>
      </c>
      <c r="AV661" s="52">
        <v>1146.31</v>
      </c>
      <c r="AW661" s="52">
        <v>1130.99</v>
      </c>
      <c r="AX661" s="52">
        <v>1130.99</v>
      </c>
      <c r="AY661" s="52">
        <v>21.52</v>
      </c>
      <c r="AZ661" s="52">
        <v>21.52</v>
      </c>
      <c r="BA661" s="52">
        <v>21.52</v>
      </c>
      <c r="BB661" s="52">
        <v>21.52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5" t="s">
        <v>2288</v>
      </c>
      <c r="C662" s="4" t="s">
        <v>2289</v>
      </c>
      <c r="D662" s="7" t="s">
        <v>76</v>
      </c>
      <c r="E662" s="7" t="s">
        <v>77</v>
      </c>
      <c r="F662" s="7" t="s">
        <v>78</v>
      </c>
      <c r="G662" s="7" t="e">
        <f t="shared" ca="1" si="23"/>
        <v>#NAME?</v>
      </c>
      <c r="H662" s="46" t="s">
        <v>205</v>
      </c>
      <c r="I662" s="46" t="s">
        <v>58</v>
      </c>
      <c r="J662" s="7" t="str">
        <f t="shared" si="28"/>
        <v>Não</v>
      </c>
      <c r="K662" s="47">
        <v>45516</v>
      </c>
      <c r="L662" s="7"/>
      <c r="M662" s="7" t="s">
        <v>57</v>
      </c>
      <c r="N662" s="48">
        <v>1.2E-2</v>
      </c>
      <c r="O662" s="7" t="s">
        <v>58</v>
      </c>
      <c r="P662" s="49">
        <v>0</v>
      </c>
      <c r="Q662" s="109"/>
      <c r="R662" s="109"/>
      <c r="S662" s="7" t="s">
        <v>199</v>
      </c>
      <c r="T662" s="7" t="s">
        <v>2290</v>
      </c>
      <c r="U662" s="7" t="s">
        <v>77</v>
      </c>
      <c r="V662" s="46" t="e">
        <f t="shared" ca="1" si="24"/>
        <v>#NAME?</v>
      </c>
      <c r="W662" s="7"/>
      <c r="X662" s="7" t="s">
        <v>27</v>
      </c>
      <c r="Y662" s="51" t="s">
        <v>201</v>
      </c>
      <c r="Z662" s="52"/>
      <c r="AA662" s="52"/>
      <c r="AB662" s="54">
        <v>49075100015570</v>
      </c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>
        <v>312485.98</v>
      </c>
      <c r="AZ662" s="52">
        <v>312363.08</v>
      </c>
      <c r="BA662" s="52">
        <v>313190.24</v>
      </c>
      <c r="BB662" s="52">
        <v>313612.58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2291</v>
      </c>
      <c r="C663" s="4" t="s">
        <v>2292</v>
      </c>
      <c r="D663" s="7" t="s">
        <v>109</v>
      </c>
      <c r="E663" s="7" t="s">
        <v>68</v>
      </c>
      <c r="F663" s="7" t="s">
        <v>194</v>
      </c>
      <c r="G663" s="7" t="e">
        <f t="shared" ca="1" si="23"/>
        <v>#NAME?</v>
      </c>
      <c r="H663" s="46" t="s">
        <v>216</v>
      </c>
      <c r="I663" s="46" t="s">
        <v>266</v>
      </c>
      <c r="J663" s="7" t="str">
        <f t="shared" si="28"/>
        <v>Não</v>
      </c>
      <c r="K663" s="47">
        <v>45117</v>
      </c>
      <c r="L663" s="7"/>
      <c r="M663" s="7" t="s">
        <v>424</v>
      </c>
      <c r="N663" s="48">
        <v>7.0000000000000001E-3</v>
      </c>
      <c r="O663" s="7" t="s">
        <v>58</v>
      </c>
      <c r="P663" s="49">
        <v>0</v>
      </c>
      <c r="Q663" s="50"/>
      <c r="R663" s="109"/>
      <c r="S663" s="7" t="s">
        <v>199</v>
      </c>
      <c r="T663" s="7" t="s">
        <v>2293</v>
      </c>
      <c r="U663" s="7" t="s">
        <v>135</v>
      </c>
      <c r="V663" s="46" t="e">
        <f t="shared" ca="1" si="24"/>
        <v>#NAME?</v>
      </c>
      <c r="W663" s="7"/>
      <c r="X663" s="7"/>
      <c r="Y663" s="51" t="s">
        <v>312</v>
      </c>
      <c r="Z663" s="52"/>
      <c r="AA663" s="53">
        <v>45117</v>
      </c>
      <c r="AB663" s="54">
        <v>49075100006768</v>
      </c>
      <c r="AC663" s="52"/>
      <c r="AD663" s="52"/>
      <c r="AE663" s="52"/>
      <c r="AF663" s="52"/>
      <c r="AG663" s="52"/>
      <c r="AH663" s="52"/>
      <c r="AI663" s="52"/>
      <c r="AJ663" s="52"/>
      <c r="AK663" s="52">
        <v>0</v>
      </c>
      <c r="AL663" s="52">
        <v>1504511.49</v>
      </c>
      <c r="AM663" s="52">
        <v>1521108.44</v>
      </c>
      <c r="AN663" s="52">
        <v>1534401.71</v>
      </c>
      <c r="AO663" s="52">
        <v>1549643.83</v>
      </c>
      <c r="AP663" s="52">
        <v>1562135.99</v>
      </c>
      <c r="AQ663" s="52">
        <v>1575438.26</v>
      </c>
      <c r="AR663" s="52">
        <v>1624131.61</v>
      </c>
      <c r="AS663" s="52">
        <v>1636332.85</v>
      </c>
      <c r="AT663" s="52">
        <v>1650026.08</v>
      </c>
      <c r="AU663" s="52">
        <v>1663929.51</v>
      </c>
      <c r="AV663" s="52">
        <v>1676632</v>
      </c>
      <c r="AW663" s="52">
        <v>1689203</v>
      </c>
      <c r="AX663" s="52">
        <v>1703125</v>
      </c>
      <c r="AY663" s="52">
        <v>0</v>
      </c>
      <c r="AZ663" s="52">
        <v>0</v>
      </c>
      <c r="BA663" s="52">
        <v>0</v>
      </c>
      <c r="BB663" s="52">
        <v>0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62" t="s">
        <v>2294</v>
      </c>
      <c r="C664" s="63" t="s">
        <v>2295</v>
      </c>
      <c r="D664" s="7" t="s">
        <v>19</v>
      </c>
      <c r="E664" s="7" t="s">
        <v>20</v>
      </c>
      <c r="F664" s="7" t="s">
        <v>321</v>
      </c>
      <c r="G664" s="7" t="e">
        <f t="shared" ca="1" si="23"/>
        <v>#NAME?</v>
      </c>
      <c r="H664" s="46" t="s">
        <v>205</v>
      </c>
      <c r="I664" s="46" t="s">
        <v>58</v>
      </c>
      <c r="J664" s="7" t="str">
        <f t="shared" si="28"/>
        <v>Não</v>
      </c>
      <c r="K664" s="47">
        <v>45226</v>
      </c>
      <c r="L664" s="7"/>
      <c r="M664" s="7" t="s">
        <v>57</v>
      </c>
      <c r="N664" s="48">
        <v>1.2E-2</v>
      </c>
      <c r="O664" s="7" t="s">
        <v>58</v>
      </c>
      <c r="P664" s="49">
        <v>0</v>
      </c>
      <c r="Q664" s="50"/>
      <c r="R664" s="50" t="s">
        <v>2296</v>
      </c>
      <c r="S664" s="7" t="s">
        <v>242</v>
      </c>
      <c r="T664" s="7" t="s">
        <v>2297</v>
      </c>
      <c r="U664" s="7" t="s">
        <v>273</v>
      </c>
      <c r="V664" s="46" t="e">
        <f t="shared" ca="1" si="24"/>
        <v>#NAME?</v>
      </c>
      <c r="W664" s="7"/>
      <c r="X664" s="7"/>
      <c r="Y664" s="51" t="s">
        <v>201</v>
      </c>
      <c r="Z664" s="52"/>
      <c r="AA664" s="53">
        <v>45226</v>
      </c>
      <c r="AB664" s="54">
        <v>49075100012725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>
        <v>0</v>
      </c>
      <c r="AP664" s="52">
        <v>0</v>
      </c>
      <c r="AQ664" s="52">
        <v>218731.4</v>
      </c>
      <c r="AR664" s="52">
        <v>219765.25</v>
      </c>
      <c r="AS664" s="52">
        <v>250522.33</v>
      </c>
      <c r="AT664" s="52">
        <v>252690.67</v>
      </c>
      <c r="AU664" s="52">
        <v>254558.91</v>
      </c>
      <c r="AV664" s="52">
        <v>255256.6</v>
      </c>
      <c r="AW664" s="52">
        <v>236586</v>
      </c>
      <c r="AX664" s="52">
        <v>258790.9</v>
      </c>
      <c r="AY664" s="52">
        <v>158321.78</v>
      </c>
      <c r="AZ664" s="52">
        <v>158753.38</v>
      </c>
      <c r="BA664" s="52">
        <v>160267</v>
      </c>
      <c r="BB664" s="52">
        <v>161448.31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62" t="s">
        <v>2298</v>
      </c>
      <c r="C665" s="63" t="s">
        <v>2299</v>
      </c>
      <c r="D665" s="7" t="s">
        <v>19</v>
      </c>
      <c r="E665" s="7" t="s">
        <v>20</v>
      </c>
      <c r="F665" s="7" t="s">
        <v>270</v>
      </c>
      <c r="G665" s="7" t="e">
        <f t="shared" ca="1" si="23"/>
        <v>#NAME?</v>
      </c>
      <c r="H665" s="46" t="s">
        <v>205</v>
      </c>
      <c r="I665" s="46" t="s">
        <v>58</v>
      </c>
      <c r="J665" s="7" t="str">
        <f t="shared" si="28"/>
        <v>Não</v>
      </c>
      <c r="K665" s="47">
        <v>45603</v>
      </c>
      <c r="L665" s="7"/>
      <c r="M665" s="7" t="s">
        <v>246</v>
      </c>
      <c r="N665" s="48">
        <v>1.2E-2</v>
      </c>
      <c r="O665" s="7" t="s">
        <v>197</v>
      </c>
      <c r="P665" s="49">
        <v>0.1</v>
      </c>
      <c r="Q665" s="50"/>
      <c r="R665" s="50"/>
      <c r="S665" s="7" t="s">
        <v>199</v>
      </c>
      <c r="T665" s="7" t="s">
        <v>2300</v>
      </c>
      <c r="U665" s="7" t="s">
        <v>273</v>
      </c>
      <c r="V665" s="46" t="e">
        <f t="shared" ca="1" si="24"/>
        <v>#NAME?</v>
      </c>
      <c r="W665" s="7"/>
      <c r="X665" s="7" t="s">
        <v>106</v>
      </c>
      <c r="Y665" s="51"/>
      <c r="Z665" s="52"/>
      <c r="AA665" s="53">
        <v>45609</v>
      </c>
      <c r="AB665" s="54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>
        <v>300762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2301</v>
      </c>
      <c r="C666" s="4" t="s">
        <v>2302</v>
      </c>
      <c r="D666" s="7" t="s">
        <v>19</v>
      </c>
      <c r="E666" s="7" t="s">
        <v>77</v>
      </c>
      <c r="F666" s="7" t="s">
        <v>123</v>
      </c>
      <c r="G666" s="7" t="e">
        <f t="shared" ca="1" si="23"/>
        <v>#NAME?</v>
      </c>
      <c r="H666" s="46" t="s">
        <v>205</v>
      </c>
      <c r="I666" s="46" t="s">
        <v>58</v>
      </c>
      <c r="J666" s="7" t="str">
        <f t="shared" si="28"/>
        <v>Sim</v>
      </c>
      <c r="K666" s="47">
        <v>44973</v>
      </c>
      <c r="L666" s="7"/>
      <c r="M666" s="7" t="s">
        <v>196</v>
      </c>
      <c r="N666" s="48">
        <v>1.2E-2</v>
      </c>
      <c r="O666" s="7" t="s">
        <v>58</v>
      </c>
      <c r="P666" s="49">
        <v>0</v>
      </c>
      <c r="Q666" s="50" t="s">
        <v>2303</v>
      </c>
      <c r="R666" s="109"/>
      <c r="S666" s="7" t="s">
        <v>199</v>
      </c>
      <c r="T666" s="7" t="s">
        <v>2304</v>
      </c>
      <c r="U666" s="7" t="s">
        <v>77</v>
      </c>
      <c r="V666" s="46" t="e">
        <f t="shared" ca="1" si="24"/>
        <v>#NAME?</v>
      </c>
      <c r="W666" s="7"/>
      <c r="X666" s="7"/>
      <c r="Y666" s="51" t="s">
        <v>312</v>
      </c>
      <c r="Z666" s="52"/>
      <c r="AA666" s="53">
        <v>44973</v>
      </c>
      <c r="AB666" s="54">
        <v>49075100006253</v>
      </c>
      <c r="AC666" s="52"/>
      <c r="AD666" s="52"/>
      <c r="AE666" s="52"/>
      <c r="AF666" s="52">
        <v>253551.03</v>
      </c>
      <c r="AG666" s="52">
        <v>302011.96999999997</v>
      </c>
      <c r="AH666" s="52">
        <v>305056.61</v>
      </c>
      <c r="AI666" s="52">
        <v>307539.42</v>
      </c>
      <c r="AJ666" s="52">
        <v>310265.38</v>
      </c>
      <c r="AK666" s="52">
        <v>311135.49</v>
      </c>
      <c r="AL666" s="52">
        <v>313732.45</v>
      </c>
      <c r="AM666" s="52">
        <v>316128</v>
      </c>
      <c r="AN666" s="52">
        <v>317485.3</v>
      </c>
      <c r="AO666" s="52">
        <v>318618.01</v>
      </c>
      <c r="AP666" s="52">
        <v>320679.52</v>
      </c>
      <c r="AQ666" s="52">
        <v>323091.99</v>
      </c>
      <c r="AR666" s="52">
        <v>424507.21</v>
      </c>
      <c r="AS666" s="52">
        <v>427282.64</v>
      </c>
      <c r="AT666" s="52">
        <v>430912.15</v>
      </c>
      <c r="AU666" s="52">
        <v>434152.22</v>
      </c>
      <c r="AV666" s="52">
        <v>436724</v>
      </c>
      <c r="AW666" s="52">
        <v>440013.5</v>
      </c>
      <c r="AX666" s="52">
        <v>448539.1</v>
      </c>
      <c r="AY666" s="52">
        <v>451953.35</v>
      </c>
      <c r="AZ666" s="52">
        <v>454846.19</v>
      </c>
      <c r="BA666" s="52">
        <v>458694.88</v>
      </c>
      <c r="BB666" s="52">
        <v>461976.98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15" t="s">
        <v>2305</v>
      </c>
      <c r="C667" s="14" t="s">
        <v>2306</v>
      </c>
      <c r="D667" s="7" t="s">
        <v>76</v>
      </c>
      <c r="E667" s="7" t="s">
        <v>77</v>
      </c>
      <c r="F667" s="7" t="s">
        <v>78</v>
      </c>
      <c r="G667" s="7" t="e">
        <f t="shared" ca="1" si="23"/>
        <v>#NAME?</v>
      </c>
      <c r="H667" s="46" t="s">
        <v>205</v>
      </c>
      <c r="I667" s="46" t="s">
        <v>58</v>
      </c>
      <c r="J667" s="7" t="str">
        <f t="shared" si="28"/>
        <v>Não</v>
      </c>
      <c r="K667" s="47">
        <v>45344</v>
      </c>
      <c r="L667" s="7"/>
      <c r="M667" s="7" t="s">
        <v>57</v>
      </c>
      <c r="N667" s="48">
        <v>1.2E-2</v>
      </c>
      <c r="O667" s="7" t="s">
        <v>58</v>
      </c>
      <c r="P667" s="49">
        <v>0</v>
      </c>
      <c r="Q667" s="50"/>
      <c r="R667" s="109"/>
      <c r="S667" s="7" t="s">
        <v>199</v>
      </c>
      <c r="T667" s="12" t="s">
        <v>2307</v>
      </c>
      <c r="U667" s="7" t="s">
        <v>77</v>
      </c>
      <c r="V667" s="46" t="e">
        <f t="shared" ca="1" si="24"/>
        <v>#NAME?</v>
      </c>
      <c r="W667" s="7"/>
      <c r="X667" s="7"/>
      <c r="Y667" s="51" t="s">
        <v>201</v>
      </c>
      <c r="Z667" s="52"/>
      <c r="AA667" s="53">
        <v>45344</v>
      </c>
      <c r="AB667" s="54">
        <v>49075100013438</v>
      </c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>
        <v>1353336.36</v>
      </c>
      <c r="AT667" s="52">
        <v>1431243.69</v>
      </c>
      <c r="AU667" s="52">
        <v>1448256.37</v>
      </c>
      <c r="AV667" s="52">
        <v>1488093</v>
      </c>
      <c r="AW667" s="52">
        <v>1489166</v>
      </c>
      <c r="AX667" s="52">
        <v>1499859</v>
      </c>
      <c r="AY667" s="52">
        <v>1557119.93</v>
      </c>
      <c r="AZ667" s="52">
        <v>1610999.32</v>
      </c>
      <c r="BA667" s="52">
        <v>1620904.6</v>
      </c>
      <c r="BB667" s="52">
        <v>1615251.13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02" t="s">
        <v>2308</v>
      </c>
      <c r="C668" s="110" t="s">
        <v>2309</v>
      </c>
      <c r="D668" s="7" t="s">
        <v>19</v>
      </c>
      <c r="E668" s="7" t="s">
        <v>20</v>
      </c>
      <c r="F668" s="7" t="s">
        <v>321</v>
      </c>
      <c r="G668" s="7" t="e">
        <f t="shared" ca="1" si="23"/>
        <v>#NAME?</v>
      </c>
      <c r="H668" s="46" t="s">
        <v>205</v>
      </c>
      <c r="I668" s="46" t="s">
        <v>58</v>
      </c>
      <c r="J668" s="7" t="str">
        <f t="shared" si="28"/>
        <v>Não</v>
      </c>
      <c r="K668" s="47">
        <v>45217</v>
      </c>
      <c r="L668" s="7"/>
      <c r="M668" s="7" t="s">
        <v>256</v>
      </c>
      <c r="N668" s="48">
        <v>1.4999999999999999E-2</v>
      </c>
      <c r="O668" s="7" t="s">
        <v>197</v>
      </c>
      <c r="P668" s="49">
        <v>0.1</v>
      </c>
      <c r="Q668" s="109"/>
      <c r="R668" s="109"/>
      <c r="S668" s="7" t="s">
        <v>199</v>
      </c>
      <c r="T668" s="7" t="s">
        <v>2310</v>
      </c>
      <c r="U668" s="7" t="s">
        <v>273</v>
      </c>
      <c r="V668" s="46" t="e">
        <f t="shared" ca="1" si="24"/>
        <v>#NAME?</v>
      </c>
      <c r="W668" s="7"/>
      <c r="X668" s="7"/>
      <c r="Y668" s="51" t="s">
        <v>201</v>
      </c>
      <c r="Z668" s="52"/>
      <c r="AA668" s="53">
        <v>45217</v>
      </c>
      <c r="AB668" s="54">
        <v>49075100012733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>
        <v>0</v>
      </c>
      <c r="AP668" s="52">
        <v>0</v>
      </c>
      <c r="AQ668" s="52">
        <v>0</v>
      </c>
      <c r="AR668" s="52">
        <v>0</v>
      </c>
      <c r="AS668" s="52">
        <v>0</v>
      </c>
      <c r="AT668" s="52">
        <v>50269.97</v>
      </c>
      <c r="AU668" s="52">
        <v>50015.82</v>
      </c>
      <c r="AV668" s="52">
        <v>49967.44</v>
      </c>
      <c r="AW668" s="52">
        <v>50246.400000000001</v>
      </c>
      <c r="AX668" s="52">
        <v>50895.81</v>
      </c>
      <c r="AY668" s="52">
        <v>51384.35</v>
      </c>
      <c r="AZ668" s="52">
        <v>51429.81</v>
      </c>
      <c r="BA668" s="52">
        <v>51267.25</v>
      </c>
      <c r="BB668" s="52">
        <v>51185.919999999998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3" t="s">
        <v>2311</v>
      </c>
      <c r="C669" s="4" t="s">
        <v>2312</v>
      </c>
      <c r="D669" s="7" t="s">
        <v>19</v>
      </c>
      <c r="E669" s="7" t="s">
        <v>20</v>
      </c>
      <c r="F669" s="7" t="s">
        <v>270</v>
      </c>
      <c r="G669" s="7" t="e">
        <f t="shared" ca="1" si="23"/>
        <v>#NAME?</v>
      </c>
      <c r="H669" s="46" t="s">
        <v>205</v>
      </c>
      <c r="I669" s="46" t="s">
        <v>58</v>
      </c>
      <c r="J669" s="7" t="str">
        <f t="shared" si="28"/>
        <v>Sim</v>
      </c>
      <c r="K669" s="47">
        <v>45155</v>
      </c>
      <c r="L669" s="7"/>
      <c r="M669" s="7" t="s">
        <v>196</v>
      </c>
      <c r="N669" s="48">
        <v>1.2E-2</v>
      </c>
      <c r="O669" s="7" t="s">
        <v>58</v>
      </c>
      <c r="P669" s="49">
        <v>0</v>
      </c>
      <c r="Q669" s="50" t="s">
        <v>2313</v>
      </c>
      <c r="R669" s="66"/>
      <c r="S669" s="7" t="s">
        <v>199</v>
      </c>
      <c r="T669" s="7" t="s">
        <v>2314</v>
      </c>
      <c r="U669" s="7" t="s">
        <v>273</v>
      </c>
      <c r="V669" s="46" t="e">
        <f t="shared" ca="1" si="24"/>
        <v>#NAME?</v>
      </c>
      <c r="W669" s="7"/>
      <c r="X669" s="7"/>
      <c r="Y669" s="51" t="s">
        <v>201</v>
      </c>
      <c r="Z669" s="52"/>
      <c r="AA669" s="53">
        <v>45155</v>
      </c>
      <c r="AB669" s="54">
        <v>49075100008566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>
        <v>254727.21</v>
      </c>
      <c r="AN669" s="52">
        <v>276438.52</v>
      </c>
      <c r="AO669" s="52">
        <v>331459.89</v>
      </c>
      <c r="AP669" s="52">
        <v>336584.66</v>
      </c>
      <c r="AQ669" s="52">
        <v>341095.63</v>
      </c>
      <c r="AR669" s="52">
        <v>589795.71</v>
      </c>
      <c r="AS669" s="52">
        <v>634652.05000000005</v>
      </c>
      <c r="AT669" s="52">
        <v>1042902.05</v>
      </c>
      <c r="AU669" s="52">
        <v>1040002.94</v>
      </c>
      <c r="AV669" s="52">
        <v>1043852</v>
      </c>
      <c r="AW669" s="52">
        <v>1050678</v>
      </c>
      <c r="AX669" s="52">
        <v>1062019</v>
      </c>
      <c r="AY669" s="52">
        <v>1072411.73</v>
      </c>
      <c r="AZ669" s="52">
        <v>1076620.77</v>
      </c>
      <c r="BA669" s="52">
        <v>1080058.32</v>
      </c>
      <c r="BB669" s="52">
        <v>1082264.1599999999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3" t="s">
        <v>2315</v>
      </c>
      <c r="C670" s="4" t="s">
        <v>2316</v>
      </c>
      <c r="D670" s="7" t="s">
        <v>19</v>
      </c>
      <c r="E670" s="7" t="s">
        <v>68</v>
      </c>
      <c r="F670" s="7" t="s">
        <v>879</v>
      </c>
      <c r="G670" s="7" t="e">
        <f t="shared" ca="1" si="23"/>
        <v>#NAME?</v>
      </c>
      <c r="H670" s="46" t="s">
        <v>205</v>
      </c>
      <c r="I670" s="46" t="s">
        <v>58</v>
      </c>
      <c r="J670" s="7" t="str">
        <f t="shared" si="28"/>
        <v>Não</v>
      </c>
      <c r="K670" s="47">
        <v>45548</v>
      </c>
      <c r="L670" s="7"/>
      <c r="M670" s="7" t="s">
        <v>57</v>
      </c>
      <c r="N670" s="48">
        <v>1.2E-2</v>
      </c>
      <c r="O670" s="7" t="s">
        <v>58</v>
      </c>
      <c r="P670" s="49">
        <v>0</v>
      </c>
      <c r="Q670" s="50"/>
      <c r="R670" s="66"/>
      <c r="S670" s="7" t="s">
        <v>199</v>
      </c>
      <c r="T670" s="7" t="s">
        <v>2317</v>
      </c>
      <c r="U670" s="7" t="s">
        <v>68</v>
      </c>
      <c r="V670" s="46" t="e">
        <f t="shared" ca="1" si="24"/>
        <v>#NAME?</v>
      </c>
      <c r="W670" s="7"/>
      <c r="X670" s="7" t="s">
        <v>106</v>
      </c>
      <c r="Y670" s="51"/>
      <c r="Z670" s="52"/>
      <c r="AA670" s="52"/>
      <c r="AB670" s="54">
        <v>49075100015724</v>
      </c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>
        <v>380610.47</v>
      </c>
      <c r="BA670" s="52">
        <v>1018971.38</v>
      </c>
      <c r="BB670" s="52">
        <v>1026227.68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2318</v>
      </c>
      <c r="C671" s="4" t="s">
        <v>2319</v>
      </c>
      <c r="D671" s="7" t="s">
        <v>19</v>
      </c>
      <c r="E671" s="7" t="s">
        <v>77</v>
      </c>
      <c r="F671" s="7" t="s">
        <v>215</v>
      </c>
      <c r="G671" s="7" t="e">
        <f t="shared" ca="1" si="23"/>
        <v>#NAME?</v>
      </c>
      <c r="H671" s="46" t="s">
        <v>216</v>
      </c>
      <c r="I671" s="46" t="s">
        <v>217</v>
      </c>
      <c r="J671" s="7" t="str">
        <f t="shared" si="28"/>
        <v>Não</v>
      </c>
      <c r="K671" s="47">
        <v>45163</v>
      </c>
      <c r="L671" s="47"/>
      <c r="M671" s="7" t="s">
        <v>57</v>
      </c>
      <c r="N671" s="48">
        <v>0.01</v>
      </c>
      <c r="O671" s="7" t="s">
        <v>58</v>
      </c>
      <c r="P671" s="49">
        <v>0</v>
      </c>
      <c r="Q671" s="109"/>
      <c r="R671" s="109"/>
      <c r="S671" s="7" t="s">
        <v>242</v>
      </c>
      <c r="T671" s="7" t="s">
        <v>2320</v>
      </c>
      <c r="U671" s="7" t="s">
        <v>77</v>
      </c>
      <c r="V671" s="46" t="e">
        <f t="shared" ca="1" si="24"/>
        <v>#NAME?</v>
      </c>
      <c r="W671" s="7"/>
      <c r="X671" s="7"/>
      <c r="Y671" s="51" t="s">
        <v>201</v>
      </c>
      <c r="Z671" s="52"/>
      <c r="AA671" s="53">
        <v>45163</v>
      </c>
      <c r="AB671" s="54">
        <v>49075100011869</v>
      </c>
      <c r="AC671" s="52"/>
      <c r="AD671" s="52"/>
      <c r="AE671" s="52"/>
      <c r="AF671" s="52"/>
      <c r="AG671" s="52"/>
      <c r="AH671" s="52">
        <v>0</v>
      </c>
      <c r="AI671" s="52">
        <v>0</v>
      </c>
      <c r="AJ671" s="52">
        <v>0</v>
      </c>
      <c r="AK671" s="52">
        <v>0</v>
      </c>
      <c r="AL671" s="52">
        <v>0</v>
      </c>
      <c r="AM671" s="52">
        <v>0</v>
      </c>
      <c r="AN671" s="52">
        <v>0</v>
      </c>
      <c r="AO671" s="52">
        <v>0</v>
      </c>
      <c r="AP671" s="52">
        <v>0</v>
      </c>
      <c r="AQ671" s="52">
        <v>0</v>
      </c>
      <c r="AR671" s="52">
        <v>0</v>
      </c>
      <c r="AS671" s="52">
        <v>0</v>
      </c>
      <c r="AT671" s="52">
        <v>0</v>
      </c>
      <c r="AU671" s="52">
        <v>0</v>
      </c>
      <c r="AV671" s="52">
        <v>0</v>
      </c>
      <c r="AW671" s="52">
        <v>0</v>
      </c>
      <c r="AX671" s="52">
        <v>0</v>
      </c>
      <c r="AY671" s="52">
        <v>0</v>
      </c>
      <c r="AZ671" s="52">
        <v>0</v>
      </c>
      <c r="BA671" s="52">
        <v>0</v>
      </c>
      <c r="BB671" s="52">
        <v>0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98</v>
      </c>
      <c r="C672" s="4" t="s">
        <v>2321</v>
      </c>
      <c r="D672" s="7" t="s">
        <v>19</v>
      </c>
      <c r="E672" s="7" t="s">
        <v>77</v>
      </c>
      <c r="F672" s="7" t="s">
        <v>99</v>
      </c>
      <c r="G672" s="7" t="e">
        <f t="shared" ca="1" si="23"/>
        <v>#NAME?</v>
      </c>
      <c r="H672" s="46" t="s">
        <v>216</v>
      </c>
      <c r="I672" s="46" t="s">
        <v>58</v>
      </c>
      <c r="J672" s="7" t="str">
        <f t="shared" si="28"/>
        <v>Sim</v>
      </c>
      <c r="K672" s="47">
        <v>44958</v>
      </c>
      <c r="L672" s="7"/>
      <c r="M672" s="7" t="s">
        <v>57</v>
      </c>
      <c r="N672" s="48">
        <v>7.0000000000000001E-3</v>
      </c>
      <c r="O672" s="7" t="s">
        <v>58</v>
      </c>
      <c r="P672" s="49">
        <v>0</v>
      </c>
      <c r="Q672" s="109" t="s">
        <v>2322</v>
      </c>
      <c r="R672" s="109"/>
      <c r="S672" s="7" t="s">
        <v>242</v>
      </c>
      <c r="T672" s="7" t="s">
        <v>2323</v>
      </c>
      <c r="U672" s="7" t="s">
        <v>77</v>
      </c>
      <c r="V672" s="46" t="e">
        <f t="shared" ca="1" si="24"/>
        <v>#NAME?</v>
      </c>
      <c r="W672" s="7"/>
      <c r="X672" s="7"/>
      <c r="Y672" s="51" t="s">
        <v>509</v>
      </c>
      <c r="Z672" s="52"/>
      <c r="AA672" s="53">
        <v>44958</v>
      </c>
      <c r="AB672" s="54">
        <v>49075100006628</v>
      </c>
      <c r="AC672" s="52"/>
      <c r="AD672" s="52"/>
      <c r="AE672" s="52"/>
      <c r="AF672" s="52">
        <v>0</v>
      </c>
      <c r="AG672" s="52">
        <v>2977311.65</v>
      </c>
      <c r="AH672" s="52">
        <v>1365838.92</v>
      </c>
      <c r="AI672" s="52">
        <v>1374697.27</v>
      </c>
      <c r="AJ672" s="52">
        <v>1389671.12</v>
      </c>
      <c r="AK672" s="52">
        <v>1402232.72</v>
      </c>
      <c r="AL672" s="52">
        <v>1409788.24</v>
      </c>
      <c r="AM672" s="52">
        <v>1422979.54</v>
      </c>
      <c r="AN672" s="52">
        <v>1434733.03</v>
      </c>
      <c r="AO672" s="52">
        <v>1447073.51</v>
      </c>
      <c r="AP672" s="52">
        <v>1458586.15</v>
      </c>
      <c r="AQ672" s="52">
        <v>1470626.55</v>
      </c>
      <c r="AR672" s="52">
        <v>1483501.85</v>
      </c>
      <c r="AS672" s="52">
        <v>1790089.98</v>
      </c>
      <c r="AT672" s="52">
        <v>1806232.88</v>
      </c>
      <c r="AU672" s="52">
        <v>1805004.82</v>
      </c>
      <c r="AV672" s="52">
        <v>1819494</v>
      </c>
      <c r="AW672" s="52">
        <v>1834511</v>
      </c>
      <c r="AX672" s="52">
        <v>1849257</v>
      </c>
      <c r="AY672" s="52">
        <v>1864967.12</v>
      </c>
      <c r="AZ672" s="52">
        <v>1724552.06</v>
      </c>
      <c r="BA672" s="52">
        <v>1739516.72</v>
      </c>
      <c r="BB672" s="52">
        <v>1649560.58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98</v>
      </c>
      <c r="C673" s="4" t="s">
        <v>2324</v>
      </c>
      <c r="D673" s="7" t="s">
        <v>19</v>
      </c>
      <c r="E673" s="7" t="s">
        <v>77</v>
      </c>
      <c r="F673" s="7" t="s">
        <v>99</v>
      </c>
      <c r="G673" s="7" t="e">
        <f t="shared" ca="1" si="23"/>
        <v>#NAME?</v>
      </c>
      <c r="H673" s="46" t="s">
        <v>216</v>
      </c>
      <c r="I673" s="46" t="s">
        <v>58</v>
      </c>
      <c r="J673" s="7" t="str">
        <f t="shared" si="28"/>
        <v>Sim</v>
      </c>
      <c r="K673" s="47">
        <v>44998</v>
      </c>
      <c r="L673" s="7"/>
      <c r="M673" s="7" t="s">
        <v>57</v>
      </c>
      <c r="N673" s="48">
        <v>7.0000000000000001E-3</v>
      </c>
      <c r="O673" s="7" t="s">
        <v>58</v>
      </c>
      <c r="P673" s="49">
        <v>0</v>
      </c>
      <c r="Q673" s="109" t="s">
        <v>2322</v>
      </c>
      <c r="R673" s="109"/>
      <c r="S673" s="7" t="s">
        <v>242</v>
      </c>
      <c r="T673" s="7" t="s">
        <v>2323</v>
      </c>
      <c r="U673" s="7" t="s">
        <v>77</v>
      </c>
      <c r="V673" s="46" t="e">
        <f t="shared" ca="1" si="24"/>
        <v>#NAME?</v>
      </c>
      <c r="W673" s="7"/>
      <c r="X673" s="7"/>
      <c r="Y673" s="51" t="s">
        <v>509</v>
      </c>
      <c r="Z673" s="52"/>
      <c r="AA673" s="53">
        <v>44998</v>
      </c>
      <c r="AB673" s="54">
        <v>49075100008851</v>
      </c>
      <c r="AC673" s="52"/>
      <c r="AD673" s="52"/>
      <c r="AE673" s="52"/>
      <c r="AF673" s="52">
        <v>0</v>
      </c>
      <c r="AG673" s="52">
        <v>0</v>
      </c>
      <c r="AH673" s="52">
        <v>1643644.34</v>
      </c>
      <c r="AI673" s="52">
        <v>1653139.89</v>
      </c>
      <c r="AJ673" s="52">
        <v>1667434.67</v>
      </c>
      <c r="AK673" s="52">
        <v>1683033.97</v>
      </c>
      <c r="AL673" s="52">
        <v>1694859.99</v>
      </c>
      <c r="AM673" s="52">
        <v>1710534.55</v>
      </c>
      <c r="AN673" s="52">
        <v>1716725.01</v>
      </c>
      <c r="AO673" s="52">
        <v>1732559.45</v>
      </c>
      <c r="AP673" s="52">
        <v>1744628.66</v>
      </c>
      <c r="AQ673" s="52">
        <v>1759607.04</v>
      </c>
      <c r="AR673" s="52">
        <v>1772542.69</v>
      </c>
      <c r="AS673" s="52">
        <v>1786002.2</v>
      </c>
      <c r="AT673" s="52">
        <v>1609197.92</v>
      </c>
      <c r="AU673" s="52">
        <v>1392126.01</v>
      </c>
      <c r="AV673" s="52">
        <v>1397344</v>
      </c>
      <c r="AW673" s="52">
        <v>1409133</v>
      </c>
      <c r="AX673" s="52">
        <v>1421580</v>
      </c>
      <c r="AY673" s="52">
        <v>1431504.89</v>
      </c>
      <c r="AZ673" s="52">
        <v>1442077.92</v>
      </c>
      <c r="BA673" s="52">
        <v>1453611.1</v>
      </c>
      <c r="BB673" s="52">
        <v>1402724.25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2325</v>
      </c>
      <c r="C674" s="4" t="s">
        <v>2326</v>
      </c>
      <c r="D674" s="7" t="s">
        <v>109</v>
      </c>
      <c r="E674" s="7" t="s">
        <v>68</v>
      </c>
      <c r="F674" s="7" t="s">
        <v>565</v>
      </c>
      <c r="G674" s="7" t="e">
        <f t="shared" ca="1" si="23"/>
        <v>#NAME?</v>
      </c>
      <c r="H674" s="46" t="s">
        <v>195</v>
      </c>
      <c r="I674" s="46" t="s">
        <v>58</v>
      </c>
      <c r="J674" s="7" t="str">
        <f t="shared" si="28"/>
        <v>Não</v>
      </c>
      <c r="K674" s="47">
        <v>45097</v>
      </c>
      <c r="L674" s="47">
        <v>45513</v>
      </c>
      <c r="M674" s="7" t="s">
        <v>2327</v>
      </c>
      <c r="N674" s="48">
        <v>0.01</v>
      </c>
      <c r="O674" s="7" t="s">
        <v>58</v>
      </c>
      <c r="P674" s="49">
        <v>0</v>
      </c>
      <c r="Q674" s="101"/>
      <c r="R674" s="66" t="s">
        <v>780</v>
      </c>
      <c r="S674" s="7" t="s">
        <v>199</v>
      </c>
      <c r="T674" s="7" t="s">
        <v>2328</v>
      </c>
      <c r="U674" s="7" t="s">
        <v>73</v>
      </c>
      <c r="V674" s="46" t="e">
        <f t="shared" ca="1" si="24"/>
        <v>#NAME?</v>
      </c>
      <c r="W674" s="7"/>
      <c r="X674" s="7"/>
      <c r="Y674" s="51" t="s">
        <v>201</v>
      </c>
      <c r="Z674" s="52"/>
      <c r="AA674" s="53">
        <v>45097</v>
      </c>
      <c r="AB674" s="54">
        <v>49075100008213</v>
      </c>
      <c r="AC674" s="52"/>
      <c r="AD674" s="52"/>
      <c r="AE674" s="52"/>
      <c r="AF674" s="52"/>
      <c r="AG674" s="52"/>
      <c r="AH674" s="52"/>
      <c r="AI674" s="52"/>
      <c r="AJ674" s="52"/>
      <c r="AK674" s="52"/>
      <c r="AL674" s="52">
        <v>1162232.1200000001</v>
      </c>
      <c r="AM674" s="52">
        <v>1174050.43</v>
      </c>
      <c r="AN674" s="52">
        <v>1240505.75</v>
      </c>
      <c r="AO674" s="52">
        <v>1249250.74</v>
      </c>
      <c r="AP674" s="52">
        <v>2179804.13</v>
      </c>
      <c r="AQ674" s="52">
        <v>2195792.98</v>
      </c>
      <c r="AR674" s="52">
        <v>2213575.4500000002</v>
      </c>
      <c r="AS674" s="52">
        <v>2229283.4900000002</v>
      </c>
      <c r="AT674" s="52">
        <v>2244094.9500000002</v>
      </c>
      <c r="AU674" s="52">
        <v>2307551.7599999998</v>
      </c>
      <c r="AV674" s="52">
        <v>2323267</v>
      </c>
      <c r="AW674" s="52">
        <v>2337371</v>
      </c>
      <c r="AX674" s="52">
        <v>0</v>
      </c>
      <c r="AY674" s="52">
        <v>0</v>
      </c>
      <c r="AZ674" s="52">
        <v>0</v>
      </c>
      <c r="BA674" s="52">
        <v>0</v>
      </c>
      <c r="BB674" s="52">
        <v>0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2329</v>
      </c>
      <c r="C675" s="4" t="s">
        <v>2330</v>
      </c>
      <c r="D675" s="7" t="s">
        <v>19</v>
      </c>
      <c r="E675" s="7" t="s">
        <v>20</v>
      </c>
      <c r="F675" s="7" t="s">
        <v>270</v>
      </c>
      <c r="G675" s="7" t="e">
        <f t="shared" ca="1" si="23"/>
        <v>#NAME?</v>
      </c>
      <c r="H675" s="46" t="s">
        <v>205</v>
      </c>
      <c r="I675" s="46" t="s">
        <v>58</v>
      </c>
      <c r="J675" s="7" t="str">
        <f t="shared" si="28"/>
        <v>Não</v>
      </c>
      <c r="K675" s="47">
        <v>45029</v>
      </c>
      <c r="L675" s="7"/>
      <c r="M675" s="7" t="s">
        <v>256</v>
      </c>
      <c r="N675" s="48">
        <v>1.4999999999999999E-2</v>
      </c>
      <c r="O675" s="7" t="s">
        <v>197</v>
      </c>
      <c r="P675" s="49">
        <v>0.1</v>
      </c>
      <c r="Q675" s="109"/>
      <c r="R675" s="109"/>
      <c r="S675" s="7" t="s">
        <v>199</v>
      </c>
      <c r="T675" s="7" t="s">
        <v>2331</v>
      </c>
      <c r="U675" s="7" t="s">
        <v>273</v>
      </c>
      <c r="V675" s="46" t="e">
        <f t="shared" ca="1" si="24"/>
        <v>#NAME?</v>
      </c>
      <c r="W675" s="7"/>
      <c r="X675" s="7"/>
      <c r="Y675" s="51" t="s">
        <v>201</v>
      </c>
      <c r="Z675" s="52"/>
      <c r="AA675" s="53">
        <v>45029</v>
      </c>
      <c r="AB675" s="54">
        <v>49075100004226</v>
      </c>
      <c r="AC675" s="52"/>
      <c r="AD675" s="52"/>
      <c r="AE675" s="52"/>
      <c r="AF675" s="52"/>
      <c r="AG675" s="52"/>
      <c r="AH675" s="52">
        <v>0</v>
      </c>
      <c r="AI675" s="52">
        <v>40121.160000000003</v>
      </c>
      <c r="AJ675" s="52">
        <v>40564.959999999999</v>
      </c>
      <c r="AK675" s="52">
        <v>44081.08</v>
      </c>
      <c r="AL675" s="52">
        <v>50609.72</v>
      </c>
      <c r="AM675" s="52">
        <v>54230.36</v>
      </c>
      <c r="AN675" s="52">
        <v>57397.440000000002</v>
      </c>
      <c r="AO675" s="52">
        <v>60377.08</v>
      </c>
      <c r="AP675" s="52">
        <v>64473.13</v>
      </c>
      <c r="AQ675" s="52">
        <v>68654.73</v>
      </c>
      <c r="AR675" s="52">
        <v>69784.91</v>
      </c>
      <c r="AS675" s="52">
        <v>70378.039999999994</v>
      </c>
      <c r="AT675" s="52">
        <v>75125.820000000007</v>
      </c>
      <c r="AU675" s="52">
        <v>112362.01</v>
      </c>
      <c r="AV675" s="52">
        <v>113909</v>
      </c>
      <c r="AW675" s="52">
        <v>117569</v>
      </c>
      <c r="AX675" s="52">
        <v>123139.2</v>
      </c>
      <c r="AY675" s="52">
        <v>126611.17</v>
      </c>
      <c r="AZ675" s="52">
        <v>129629.34</v>
      </c>
      <c r="BA675" s="52">
        <v>128694.47</v>
      </c>
      <c r="BB675" s="52">
        <v>129967.3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3" t="s">
        <v>2332</v>
      </c>
      <c r="C676" s="4" t="s">
        <v>2333</v>
      </c>
      <c r="D676" s="7" t="s">
        <v>19</v>
      </c>
      <c r="E676" s="7" t="s">
        <v>68</v>
      </c>
      <c r="F676" s="7" t="s">
        <v>438</v>
      </c>
      <c r="G676" s="7" t="e">
        <f t="shared" ca="1" si="23"/>
        <v>#NAME?</v>
      </c>
      <c r="H676" s="46" t="s">
        <v>195</v>
      </c>
      <c r="I676" s="46" t="s">
        <v>58</v>
      </c>
      <c r="J676" s="7" t="str">
        <f t="shared" si="28"/>
        <v>Não</v>
      </c>
      <c r="K676" s="47">
        <v>45001</v>
      </c>
      <c r="L676" s="95">
        <v>45614</v>
      </c>
      <c r="M676" s="7" t="s">
        <v>227</v>
      </c>
      <c r="N676" s="48">
        <v>0</v>
      </c>
      <c r="O676" s="7" t="s">
        <v>58</v>
      </c>
      <c r="P676" s="49">
        <v>0</v>
      </c>
      <c r="Q676" s="66"/>
      <c r="R676" s="50"/>
      <c r="S676" s="7" t="s">
        <v>199</v>
      </c>
      <c r="T676" s="7" t="s">
        <v>2334</v>
      </c>
      <c r="U676" s="7" t="s">
        <v>68</v>
      </c>
      <c r="V676" s="46" t="e">
        <f t="shared" ca="1" si="24"/>
        <v>#NAME?</v>
      </c>
      <c r="W676" s="7"/>
      <c r="X676" s="7"/>
      <c r="Y676" s="51" t="s">
        <v>201</v>
      </c>
      <c r="Z676" s="52"/>
      <c r="AA676" s="53">
        <v>45001</v>
      </c>
      <c r="AB676" s="54">
        <v>49075100008612</v>
      </c>
      <c r="AC676" s="52"/>
      <c r="AD676" s="52"/>
      <c r="AE676" s="52"/>
      <c r="AF676" s="52"/>
      <c r="AG676" s="52"/>
      <c r="AH676" s="52">
        <v>240699.04</v>
      </c>
      <c r="AI676" s="52">
        <v>242683.04</v>
      </c>
      <c r="AJ676" s="52">
        <v>245715.26</v>
      </c>
      <c r="AK676" s="52">
        <v>255492.88</v>
      </c>
      <c r="AL676" s="52">
        <v>258221.49</v>
      </c>
      <c r="AM676" s="52">
        <v>261151.03</v>
      </c>
      <c r="AN676" s="52">
        <v>213028.8</v>
      </c>
      <c r="AO676" s="52">
        <v>215140.58</v>
      </c>
      <c r="AP676" s="52">
        <v>161000.5</v>
      </c>
      <c r="AQ676" s="52">
        <v>160132.44</v>
      </c>
      <c r="AR676" s="52">
        <v>71056.31</v>
      </c>
      <c r="AS676" s="52">
        <v>0</v>
      </c>
      <c r="AT676" s="52">
        <v>0</v>
      </c>
      <c r="AU676" s="52">
        <v>0</v>
      </c>
      <c r="AV676" s="52">
        <v>0</v>
      </c>
      <c r="AW676" s="52">
        <v>0</v>
      </c>
      <c r="AX676" s="52">
        <v>0</v>
      </c>
      <c r="AY676" s="52">
        <v>0</v>
      </c>
      <c r="AZ676" s="52">
        <v>0</v>
      </c>
      <c r="BA676" s="52">
        <v>0</v>
      </c>
      <c r="BB676" s="52">
        <v>0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2335</v>
      </c>
      <c r="C677" s="4" t="s">
        <v>2336</v>
      </c>
      <c r="D677" s="7" t="s">
        <v>210</v>
      </c>
      <c r="E677" s="7" t="s">
        <v>68</v>
      </c>
      <c r="F677" s="7" t="s">
        <v>2337</v>
      </c>
      <c r="G677" s="7" t="e">
        <f t="shared" ca="1" si="23"/>
        <v>#NAME?</v>
      </c>
      <c r="H677" s="46" t="s">
        <v>205</v>
      </c>
      <c r="I677" s="46" t="s">
        <v>58</v>
      </c>
      <c r="J677" s="7" t="str">
        <f t="shared" si="28"/>
        <v>Não</v>
      </c>
      <c r="K677" s="47">
        <v>44929</v>
      </c>
      <c r="L677" s="7"/>
      <c r="M677" s="7" t="s">
        <v>57</v>
      </c>
      <c r="N677" s="48">
        <v>1.2E-2</v>
      </c>
      <c r="O677" s="7" t="s">
        <v>58</v>
      </c>
      <c r="P677" s="49">
        <v>0</v>
      </c>
      <c r="Q677" s="109"/>
      <c r="R677" s="109"/>
      <c r="S677" s="7" t="s">
        <v>199</v>
      </c>
      <c r="T677" s="7" t="s">
        <v>2338</v>
      </c>
      <c r="U677" s="7" t="s">
        <v>77</v>
      </c>
      <c r="V677" s="46" t="e">
        <f t="shared" ca="1" si="24"/>
        <v>#NAME?</v>
      </c>
      <c r="W677" s="7"/>
      <c r="X677" s="7"/>
      <c r="Y677" s="51" t="s">
        <v>201</v>
      </c>
      <c r="Z677" s="52"/>
      <c r="AA677" s="53">
        <v>44929</v>
      </c>
      <c r="AB677" s="54">
        <v>49075100010110</v>
      </c>
      <c r="AC677" s="52"/>
      <c r="AD677" s="52"/>
      <c r="AE677" s="52"/>
      <c r="AF677" s="52">
        <v>295761.96999999997</v>
      </c>
      <c r="AG677" s="52">
        <v>297479.42</v>
      </c>
      <c r="AH677" s="52">
        <v>336452.8</v>
      </c>
      <c r="AI677" s="52">
        <v>338756.18</v>
      </c>
      <c r="AJ677" s="52">
        <v>342130.28</v>
      </c>
      <c r="AK677" s="52">
        <v>344541.66</v>
      </c>
      <c r="AL677" s="52">
        <v>346952.7</v>
      </c>
      <c r="AM677" s="52">
        <v>349411.89</v>
      </c>
      <c r="AN677" s="52">
        <v>350929.21</v>
      </c>
      <c r="AO677" s="52">
        <v>353700.83</v>
      </c>
      <c r="AP677" s="52">
        <v>355768.52</v>
      </c>
      <c r="AQ677" s="52">
        <v>358487.89</v>
      </c>
      <c r="AR677" s="52">
        <v>361575.81</v>
      </c>
      <c r="AS677" s="52">
        <v>363485.83</v>
      </c>
      <c r="AT677" s="52">
        <v>365697.18</v>
      </c>
      <c r="AU677" s="52">
        <v>368502.72</v>
      </c>
      <c r="AV677" s="52">
        <v>371274.4</v>
      </c>
      <c r="AW677" s="52">
        <v>373992.1</v>
      </c>
      <c r="AX677" s="52">
        <v>376120</v>
      </c>
      <c r="AY677" s="52">
        <v>376766.89</v>
      </c>
      <c r="AZ677" s="52">
        <v>378011.47</v>
      </c>
      <c r="BA677" s="52">
        <v>381269.54</v>
      </c>
      <c r="BB677" s="52">
        <v>383981.33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2339</v>
      </c>
      <c r="C678" s="58" t="s">
        <v>2340</v>
      </c>
      <c r="D678" s="7" t="s">
        <v>19</v>
      </c>
      <c r="E678" s="7" t="s">
        <v>68</v>
      </c>
      <c r="F678" s="7" t="s">
        <v>438</v>
      </c>
      <c r="G678" s="7" t="e">
        <f t="shared" ca="1" si="23"/>
        <v>#NAME?</v>
      </c>
      <c r="H678" s="46" t="s">
        <v>205</v>
      </c>
      <c r="I678" s="46" t="s">
        <v>58</v>
      </c>
      <c r="J678" s="7" t="str">
        <f t="shared" si="28"/>
        <v>Sim</v>
      </c>
      <c r="K678" s="47">
        <v>45338</v>
      </c>
      <c r="L678" s="7"/>
      <c r="M678" s="7" t="s">
        <v>57</v>
      </c>
      <c r="N678" s="48">
        <v>1.2E-2</v>
      </c>
      <c r="O678" s="7" t="s">
        <v>58</v>
      </c>
      <c r="P678" s="49">
        <v>0</v>
      </c>
      <c r="Q678" s="59" t="s">
        <v>2341</v>
      </c>
      <c r="R678" s="109"/>
      <c r="S678" s="7" t="s">
        <v>199</v>
      </c>
      <c r="T678" s="6" t="s">
        <v>2342</v>
      </c>
      <c r="U678" s="7" t="s">
        <v>68</v>
      </c>
      <c r="V678" s="46" t="e">
        <f t="shared" ca="1" si="24"/>
        <v>#NAME?</v>
      </c>
      <c r="W678" s="7"/>
      <c r="X678" s="7"/>
      <c r="Y678" s="51" t="s">
        <v>201</v>
      </c>
      <c r="Z678" s="52"/>
      <c r="AA678" s="53">
        <v>45338</v>
      </c>
      <c r="AB678" s="54">
        <v>49075100013446</v>
      </c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>
        <v>422677.5</v>
      </c>
      <c r="AT678" s="52">
        <v>256538.48</v>
      </c>
      <c r="AU678" s="52">
        <v>258707.65</v>
      </c>
      <c r="AV678" s="52">
        <v>248937.5</v>
      </c>
      <c r="AW678" s="52">
        <v>250924.6</v>
      </c>
      <c r="AX678" s="52">
        <v>242979.20000000001</v>
      </c>
      <c r="AY678" s="52">
        <v>244950.13</v>
      </c>
      <c r="AZ678" s="52">
        <v>246250.52</v>
      </c>
      <c r="BA678" s="52">
        <v>248465.65</v>
      </c>
      <c r="BB678" s="52">
        <v>278097.59000000003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2343</v>
      </c>
      <c r="C679" s="4" t="s">
        <v>2344</v>
      </c>
      <c r="D679" s="7" t="s">
        <v>19</v>
      </c>
      <c r="E679" s="7" t="s">
        <v>68</v>
      </c>
      <c r="F679" s="7" t="s">
        <v>2345</v>
      </c>
      <c r="G679" s="7" t="e">
        <f t="shared" ca="1" si="23"/>
        <v>#NAME?</v>
      </c>
      <c r="H679" s="46" t="s">
        <v>205</v>
      </c>
      <c r="I679" s="46" t="s">
        <v>58</v>
      </c>
      <c r="J679" s="7" t="str">
        <f t="shared" si="28"/>
        <v>Não</v>
      </c>
      <c r="K679" s="47">
        <v>44994</v>
      </c>
      <c r="L679" s="7"/>
      <c r="M679" s="7" t="s">
        <v>57</v>
      </c>
      <c r="N679" s="48">
        <v>1.2E-2</v>
      </c>
      <c r="O679" s="7" t="s">
        <v>58</v>
      </c>
      <c r="P679" s="49">
        <v>0</v>
      </c>
      <c r="Q679" s="109"/>
      <c r="R679" s="109"/>
      <c r="S679" s="7" t="s">
        <v>199</v>
      </c>
      <c r="T679" s="7" t="s">
        <v>2346</v>
      </c>
      <c r="U679" s="7" t="s">
        <v>68</v>
      </c>
      <c r="V679" s="46" t="e">
        <f t="shared" ca="1" si="24"/>
        <v>#NAME?</v>
      </c>
      <c r="W679" s="7"/>
      <c r="X679" s="7"/>
      <c r="Y679" s="51" t="s">
        <v>201</v>
      </c>
      <c r="Z679" s="52"/>
      <c r="AA679" s="53">
        <v>44994</v>
      </c>
      <c r="AB679" s="54">
        <v>49075100009368</v>
      </c>
      <c r="AC679" s="52"/>
      <c r="AD679" s="52"/>
      <c r="AE679" s="52"/>
      <c r="AF679" s="52"/>
      <c r="AG679" s="52">
        <v>0</v>
      </c>
      <c r="AH679" s="52">
        <v>165623.1</v>
      </c>
      <c r="AI679" s="52">
        <v>167201.9</v>
      </c>
      <c r="AJ679" s="52">
        <v>168860.19</v>
      </c>
      <c r="AK679" s="52">
        <v>170307.91</v>
      </c>
      <c r="AL679" s="52">
        <v>171767.27</v>
      </c>
      <c r="AM679" s="52">
        <v>152684.85999999999</v>
      </c>
      <c r="AN679" s="52">
        <v>153125.67000000001</v>
      </c>
      <c r="AO679" s="52">
        <v>153582.35</v>
      </c>
      <c r="AP679" s="52">
        <v>155453.48000000001</v>
      </c>
      <c r="AQ679" s="52">
        <v>157002.03</v>
      </c>
      <c r="AR679" s="52">
        <v>158147.74</v>
      </c>
      <c r="AS679" s="52">
        <v>159045.38</v>
      </c>
      <c r="AT679" s="52">
        <v>160214.99</v>
      </c>
      <c r="AU679" s="52">
        <v>160971.10999999999</v>
      </c>
      <c r="AV679" s="52">
        <v>161089.9</v>
      </c>
      <c r="AW679" s="52">
        <v>162047.9</v>
      </c>
      <c r="AX679" s="52">
        <v>162685.9</v>
      </c>
      <c r="AY679" s="52">
        <v>163341.10999999999</v>
      </c>
      <c r="AZ679" s="52">
        <v>164479.69</v>
      </c>
      <c r="BA679" s="52">
        <v>165879.87</v>
      </c>
      <c r="BB679" s="52">
        <v>166731.99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2347</v>
      </c>
      <c r="C680" s="4" t="s">
        <v>2348</v>
      </c>
      <c r="D680" s="7" t="s">
        <v>76</v>
      </c>
      <c r="E680" s="7" t="s">
        <v>77</v>
      </c>
      <c r="F680" s="7" t="s">
        <v>78</v>
      </c>
      <c r="G680" s="7" t="e">
        <f t="shared" ca="1" si="23"/>
        <v>#NAME?</v>
      </c>
      <c r="H680" s="46" t="s">
        <v>205</v>
      </c>
      <c r="I680" s="46" t="s">
        <v>58</v>
      </c>
      <c r="J680" s="7" t="str">
        <f t="shared" si="28"/>
        <v>Não</v>
      </c>
      <c r="K680" s="47">
        <v>45327</v>
      </c>
      <c r="L680" s="7"/>
      <c r="M680" s="9" t="s">
        <v>57</v>
      </c>
      <c r="N680" s="10">
        <v>1.2E-2</v>
      </c>
      <c r="O680" s="6" t="s">
        <v>58</v>
      </c>
      <c r="P680" s="11">
        <v>0</v>
      </c>
      <c r="Q680" s="109"/>
      <c r="R680" s="66" t="s">
        <v>991</v>
      </c>
      <c r="S680" s="7" t="s">
        <v>199</v>
      </c>
      <c r="T680" s="7" t="s">
        <v>2349</v>
      </c>
      <c r="U680" s="7" t="s">
        <v>68</v>
      </c>
      <c r="V680" s="46" t="e">
        <f t="shared" ca="1" si="24"/>
        <v>#NAME?</v>
      </c>
      <c r="W680" s="7"/>
      <c r="X680" s="7" t="s">
        <v>27</v>
      </c>
      <c r="Y680" s="51" t="s">
        <v>201</v>
      </c>
      <c r="Z680" s="52"/>
      <c r="AA680" s="53">
        <v>45327</v>
      </c>
      <c r="AB680" s="54">
        <v>49075100013454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>
        <v>0</v>
      </c>
      <c r="AS680" s="52">
        <v>600257.93999999994</v>
      </c>
      <c r="AT680" s="52">
        <v>603404.56999999995</v>
      </c>
      <c r="AU680" s="52">
        <v>681852.95</v>
      </c>
      <c r="AV680" s="52">
        <v>681714.3</v>
      </c>
      <c r="AW680" s="52">
        <v>705913.4</v>
      </c>
      <c r="AX680" s="52">
        <v>713578.3</v>
      </c>
      <c r="AY680" s="52">
        <v>721358.79</v>
      </c>
      <c r="AZ680" s="52">
        <v>721303.04000000004</v>
      </c>
      <c r="BA680" s="52">
        <v>722841.27</v>
      </c>
      <c r="BB680" s="52">
        <v>919180.14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2350</v>
      </c>
      <c r="C681" s="4" t="s">
        <v>2351</v>
      </c>
      <c r="D681" s="7" t="s">
        <v>19</v>
      </c>
      <c r="E681" s="7" t="s">
        <v>77</v>
      </c>
      <c r="F681" s="7" t="s">
        <v>215</v>
      </c>
      <c r="G681" s="7" t="e">
        <f t="shared" ca="1" si="23"/>
        <v>#NAME?</v>
      </c>
      <c r="H681" s="46" t="s">
        <v>216</v>
      </c>
      <c r="I681" s="46" t="s">
        <v>217</v>
      </c>
      <c r="J681" s="7" t="str">
        <f t="shared" si="28"/>
        <v>Não</v>
      </c>
      <c r="K681" s="47">
        <v>45098</v>
      </c>
      <c r="L681" s="47"/>
      <c r="M681" s="7" t="s">
        <v>57</v>
      </c>
      <c r="N681" s="48">
        <v>1.2E-2</v>
      </c>
      <c r="O681" s="7" t="s">
        <v>58</v>
      </c>
      <c r="P681" s="49">
        <v>0</v>
      </c>
      <c r="Q681" s="35"/>
      <c r="R681" s="50"/>
      <c r="S681" s="7" t="s">
        <v>199</v>
      </c>
      <c r="T681" s="7" t="s">
        <v>2352</v>
      </c>
      <c r="U681" s="7" t="s">
        <v>77</v>
      </c>
      <c r="V681" s="46" t="e">
        <f t="shared" ca="1" si="24"/>
        <v>#NAME?</v>
      </c>
      <c r="W681" s="7"/>
      <c r="X681" s="7"/>
      <c r="Y681" s="51" t="s">
        <v>201</v>
      </c>
      <c r="Z681" s="52"/>
      <c r="AA681" s="53">
        <v>45098</v>
      </c>
      <c r="AB681" s="54">
        <v>49075100008140</v>
      </c>
      <c r="AC681" s="52"/>
      <c r="AD681" s="52"/>
      <c r="AE681" s="52"/>
      <c r="AF681" s="52"/>
      <c r="AG681" s="52"/>
      <c r="AH681" s="52"/>
      <c r="AI681" s="52"/>
      <c r="AJ681" s="52"/>
      <c r="AK681" s="52">
        <v>28087.71</v>
      </c>
      <c r="AL681" s="52">
        <v>353259.52000000002</v>
      </c>
      <c r="AM681" s="52">
        <v>356967.54</v>
      </c>
      <c r="AN681" s="52">
        <v>359380.24</v>
      </c>
      <c r="AO681" s="52">
        <v>362555.21</v>
      </c>
      <c r="AP681" s="52">
        <v>365243.39</v>
      </c>
      <c r="AQ681" s="52">
        <v>367695.2</v>
      </c>
      <c r="AR681" s="52">
        <v>370412.66</v>
      </c>
      <c r="AS681" s="52">
        <v>372718.31</v>
      </c>
      <c r="AT681" s="52">
        <v>125398.61</v>
      </c>
      <c r="AU681" s="52">
        <v>126260.57</v>
      </c>
      <c r="AV681" s="52">
        <v>94273.79</v>
      </c>
      <c r="AW681" s="52">
        <v>95027.58</v>
      </c>
      <c r="AX681" s="52">
        <v>95803.97</v>
      </c>
      <c r="AY681" s="52">
        <v>76251.91</v>
      </c>
      <c r="AZ681" s="52">
        <v>45870.21</v>
      </c>
      <c r="BA681" s="52">
        <v>0</v>
      </c>
      <c r="BB681" s="52">
        <v>0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2353</v>
      </c>
      <c r="C682" s="4" t="s">
        <v>2354</v>
      </c>
      <c r="D682" s="7" t="s">
        <v>19</v>
      </c>
      <c r="E682" s="7" t="s">
        <v>68</v>
      </c>
      <c r="F682" s="7" t="s">
        <v>255</v>
      </c>
      <c r="G682" s="7" t="e">
        <f t="shared" ca="1" si="23"/>
        <v>#NAME?</v>
      </c>
      <c r="H682" s="46" t="s">
        <v>205</v>
      </c>
      <c r="I682" s="46" t="s">
        <v>58</v>
      </c>
      <c r="J682" s="7" t="str">
        <f t="shared" si="28"/>
        <v>Não</v>
      </c>
      <c r="K682" s="47">
        <v>44928</v>
      </c>
      <c r="L682" s="7"/>
      <c r="M682" s="7" t="s">
        <v>196</v>
      </c>
      <c r="N682" s="48">
        <v>0</v>
      </c>
      <c r="O682" s="7" t="s">
        <v>58</v>
      </c>
      <c r="P682" s="49">
        <v>0</v>
      </c>
      <c r="Q682" s="109"/>
      <c r="R682" s="109"/>
      <c r="S682" s="7" t="s">
        <v>199</v>
      </c>
      <c r="T682" s="7" t="s">
        <v>2355</v>
      </c>
      <c r="U682" s="7" t="s">
        <v>68</v>
      </c>
      <c r="V682" s="46" t="e">
        <f t="shared" ca="1" si="24"/>
        <v>#NAME?</v>
      </c>
      <c r="W682" s="7"/>
      <c r="X682" s="7"/>
      <c r="Y682" s="51" t="s">
        <v>312</v>
      </c>
      <c r="Z682" s="52"/>
      <c r="AA682" s="53">
        <v>44928</v>
      </c>
      <c r="AB682" s="54">
        <v>49075100006288</v>
      </c>
      <c r="AC682" s="52"/>
      <c r="AD682" s="52"/>
      <c r="AE682" s="52">
        <v>64015.93</v>
      </c>
      <c r="AF682" s="52">
        <v>59888.92</v>
      </c>
      <c r="AG682" s="52">
        <v>44917.04</v>
      </c>
      <c r="AH682" s="52">
        <v>46776.24</v>
      </c>
      <c r="AI682" s="52">
        <v>51910.5</v>
      </c>
      <c r="AJ682" s="52">
        <v>56248.95</v>
      </c>
      <c r="AK682" s="52">
        <v>56870.02</v>
      </c>
      <c r="AL682" s="52">
        <v>41471.870000000003</v>
      </c>
      <c r="AM682" s="52">
        <v>46115.8</v>
      </c>
      <c r="AN682" s="52">
        <v>42232.68</v>
      </c>
      <c r="AO682" s="52">
        <v>39568.06</v>
      </c>
      <c r="AP682" s="52">
        <v>43508.72</v>
      </c>
      <c r="AQ682" s="52">
        <v>64045.57</v>
      </c>
      <c r="AR682" s="52">
        <v>66948.91</v>
      </c>
      <c r="AS682" s="52">
        <v>67122.48</v>
      </c>
      <c r="AT682" s="52">
        <v>68171.38</v>
      </c>
      <c r="AU682" s="52">
        <v>68787.960000000006</v>
      </c>
      <c r="AV682" s="52">
        <v>69355.69</v>
      </c>
      <c r="AW682" s="52">
        <v>65966.850000000006</v>
      </c>
      <c r="AX682" s="52">
        <v>65270.720000000001</v>
      </c>
      <c r="AY682" s="52">
        <v>73265.899999999994</v>
      </c>
      <c r="AZ682" s="52">
        <v>73975.41</v>
      </c>
      <c r="BA682" s="52">
        <v>74179.12</v>
      </c>
      <c r="BB682" s="52">
        <v>73975.66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15" t="s">
        <v>2356</v>
      </c>
      <c r="C683" s="4" t="s">
        <v>2357</v>
      </c>
      <c r="D683" s="7" t="s">
        <v>19</v>
      </c>
      <c r="E683" s="7" t="s">
        <v>20</v>
      </c>
      <c r="F683" s="7" t="s">
        <v>270</v>
      </c>
      <c r="G683" s="7" t="e">
        <f t="shared" ca="1" si="23"/>
        <v>#NAME?</v>
      </c>
      <c r="H683" s="46" t="s">
        <v>205</v>
      </c>
      <c r="I683" s="46" t="s">
        <v>58</v>
      </c>
      <c r="J683" s="7" t="str">
        <f t="shared" si="28"/>
        <v>Não</v>
      </c>
      <c r="K683" s="47">
        <v>45163</v>
      </c>
      <c r="L683" s="47"/>
      <c r="M683" s="7" t="s">
        <v>256</v>
      </c>
      <c r="N683" s="48">
        <v>1.4999999999999999E-2</v>
      </c>
      <c r="O683" s="7" t="s">
        <v>197</v>
      </c>
      <c r="P683" s="49">
        <v>0.1</v>
      </c>
      <c r="Q683" s="45"/>
      <c r="R683" s="50" t="s">
        <v>2358</v>
      </c>
      <c r="S683" s="7" t="s">
        <v>199</v>
      </c>
      <c r="T683" s="7" t="s">
        <v>2359</v>
      </c>
      <c r="U683" s="7" t="s">
        <v>273</v>
      </c>
      <c r="V683" s="46" t="e">
        <f t="shared" ca="1" si="24"/>
        <v>#NAME?</v>
      </c>
      <c r="W683" s="7"/>
      <c r="X683" s="7"/>
      <c r="Y683" s="51" t="s">
        <v>201</v>
      </c>
      <c r="Z683" s="52"/>
      <c r="AA683" s="53">
        <v>45163</v>
      </c>
      <c r="AB683" s="54">
        <v>49075100011877</v>
      </c>
      <c r="AC683" s="52"/>
      <c r="AD683" s="52"/>
      <c r="AE683" s="52"/>
      <c r="AF683" s="52"/>
      <c r="AG683" s="52"/>
      <c r="AH683" s="52">
        <v>0</v>
      </c>
      <c r="AI683" s="52">
        <v>0</v>
      </c>
      <c r="AJ683" s="52">
        <v>0</v>
      </c>
      <c r="AK683" s="52">
        <v>0</v>
      </c>
      <c r="AL683" s="52">
        <v>0</v>
      </c>
      <c r="AM683" s="52">
        <v>0</v>
      </c>
      <c r="AN683" s="52">
        <v>0</v>
      </c>
      <c r="AO683" s="52">
        <v>0</v>
      </c>
      <c r="AP683" s="52">
        <v>0</v>
      </c>
      <c r="AQ683" s="52">
        <v>0</v>
      </c>
      <c r="AR683" s="52">
        <v>138546.57999999999</v>
      </c>
      <c r="AS683" s="52">
        <v>139562.43</v>
      </c>
      <c r="AT683" s="52">
        <v>140246.64000000001</v>
      </c>
      <c r="AU683" s="52">
        <v>139258.12</v>
      </c>
      <c r="AV683" s="52">
        <v>138801.29999999999</v>
      </c>
      <c r="AW683" s="52">
        <v>139604.79999999999</v>
      </c>
      <c r="AX683" s="52">
        <v>141253.9</v>
      </c>
      <c r="AY683" s="52">
        <v>142854.74</v>
      </c>
      <c r="AZ683" s="52">
        <v>142692.35999999999</v>
      </c>
      <c r="BA683" s="52">
        <v>141830.04</v>
      </c>
      <c r="BB683" s="52">
        <v>141102.26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3" t="s">
        <v>2360</v>
      </c>
      <c r="C684" s="4" t="s">
        <v>2361</v>
      </c>
      <c r="D684" s="7" t="s">
        <v>19</v>
      </c>
      <c r="E684" s="7" t="s">
        <v>20</v>
      </c>
      <c r="F684" s="7" t="s">
        <v>270</v>
      </c>
      <c r="G684" s="7" t="e">
        <f t="shared" ca="1" si="23"/>
        <v>#NAME?</v>
      </c>
      <c r="H684" s="46" t="s">
        <v>195</v>
      </c>
      <c r="I684" s="46" t="s">
        <v>58</v>
      </c>
      <c r="J684" s="7" t="str">
        <f t="shared" si="28"/>
        <v>Não</v>
      </c>
      <c r="K684" s="47">
        <v>45035</v>
      </c>
      <c r="L684" s="95">
        <v>45273</v>
      </c>
      <c r="M684" s="7" t="s">
        <v>57</v>
      </c>
      <c r="N684" s="48">
        <v>1.2E-2</v>
      </c>
      <c r="O684" s="7" t="s">
        <v>58</v>
      </c>
      <c r="P684" s="49">
        <v>0</v>
      </c>
      <c r="Q684" s="50"/>
      <c r="R684" s="50"/>
      <c r="S684" s="7" t="s">
        <v>199</v>
      </c>
      <c r="T684" s="7" t="s">
        <v>2359</v>
      </c>
      <c r="U684" s="7" t="s">
        <v>273</v>
      </c>
      <c r="V684" s="46" t="e">
        <f t="shared" ca="1" si="24"/>
        <v>#NAME?</v>
      </c>
      <c r="W684" s="7"/>
      <c r="X684" s="7"/>
      <c r="Y684" s="51"/>
      <c r="Z684" s="52"/>
      <c r="AA684" s="53">
        <v>45035</v>
      </c>
      <c r="AB684" s="54"/>
      <c r="AC684" s="52"/>
      <c r="AD684" s="52"/>
      <c r="AE684" s="52"/>
      <c r="AF684" s="52"/>
      <c r="AG684" s="52"/>
      <c r="AH684" s="52">
        <v>0</v>
      </c>
      <c r="AI684" s="52">
        <v>701737.29</v>
      </c>
      <c r="AJ684" s="52">
        <v>709516.96</v>
      </c>
      <c r="AK684" s="52">
        <v>311081.44</v>
      </c>
      <c r="AL684" s="52">
        <v>313149.40000000002</v>
      </c>
      <c r="AM684" s="52">
        <v>313634.65999999997</v>
      </c>
      <c r="AN684" s="52">
        <v>3.86</v>
      </c>
      <c r="AO684" s="52">
        <v>3.86</v>
      </c>
      <c r="AP684" s="52">
        <v>3.86</v>
      </c>
      <c r="AQ684" s="52">
        <v>0</v>
      </c>
      <c r="AR684" s="52">
        <v>0</v>
      </c>
      <c r="AS684" s="52">
        <v>0</v>
      </c>
      <c r="AT684" s="52">
        <v>0</v>
      </c>
      <c r="AU684" s="52">
        <v>0</v>
      </c>
      <c r="AV684" s="52">
        <v>0</v>
      </c>
      <c r="AW684" s="52">
        <v>0</v>
      </c>
      <c r="AX684" s="52">
        <v>0</v>
      </c>
      <c r="AY684" s="52">
        <v>0</v>
      </c>
      <c r="AZ684" s="52">
        <v>0</v>
      </c>
      <c r="BA684" s="52">
        <v>0</v>
      </c>
      <c r="BB684" s="52">
        <v>0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3" t="s">
        <v>2362</v>
      </c>
      <c r="C685" s="4" t="s">
        <v>2363</v>
      </c>
      <c r="D685" s="7" t="s">
        <v>19</v>
      </c>
      <c r="E685" s="7" t="s">
        <v>77</v>
      </c>
      <c r="F685" s="7" t="s">
        <v>99</v>
      </c>
      <c r="G685" s="7" t="e">
        <f t="shared" ca="1" si="23"/>
        <v>#NAME?</v>
      </c>
      <c r="H685" s="46" t="s">
        <v>205</v>
      </c>
      <c r="I685" s="46" t="s">
        <v>58</v>
      </c>
      <c r="J685" s="7" t="s">
        <v>234</v>
      </c>
      <c r="K685" s="47">
        <v>45427</v>
      </c>
      <c r="L685" s="95"/>
      <c r="M685" s="7" t="s">
        <v>347</v>
      </c>
      <c r="N685" s="48">
        <v>0.01</v>
      </c>
      <c r="O685" s="7" t="s">
        <v>197</v>
      </c>
      <c r="P685" s="49">
        <v>0.1</v>
      </c>
      <c r="Q685" s="50"/>
      <c r="R685" s="50"/>
      <c r="S685" s="7" t="s">
        <v>199</v>
      </c>
      <c r="T685" s="7" t="s">
        <v>2364</v>
      </c>
      <c r="U685" s="7" t="s">
        <v>77</v>
      </c>
      <c r="V685" s="46" t="e">
        <f t="shared" ca="1" si="24"/>
        <v>#NAME?</v>
      </c>
      <c r="W685" s="7"/>
      <c r="X685" s="7"/>
      <c r="Y685" s="51" t="s">
        <v>201</v>
      </c>
      <c r="Z685" s="52"/>
      <c r="AA685" s="53">
        <v>45427</v>
      </c>
      <c r="AB685" s="54">
        <v>49075100014681</v>
      </c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>
        <v>0</v>
      </c>
      <c r="AW685" s="52">
        <v>727143.8</v>
      </c>
      <c r="AX685" s="52">
        <v>1242904</v>
      </c>
      <c r="AY685" s="52">
        <v>1252702.46</v>
      </c>
      <c r="AZ685" s="52">
        <v>1262225.32</v>
      </c>
      <c r="BA685" s="52">
        <v>1933920.7</v>
      </c>
      <c r="BB685" s="52">
        <v>1642565.29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3" t="s">
        <v>2362</v>
      </c>
      <c r="C686" s="4" t="s">
        <v>2365</v>
      </c>
      <c r="D686" s="7" t="s">
        <v>19</v>
      </c>
      <c r="E686" s="7" t="s">
        <v>77</v>
      </c>
      <c r="F686" s="7" t="s">
        <v>99</v>
      </c>
      <c r="G686" s="7" t="e">
        <f t="shared" ca="1" si="23"/>
        <v>#NAME?</v>
      </c>
      <c r="H686" s="46" t="s">
        <v>216</v>
      </c>
      <c r="I686" s="46" t="s">
        <v>240</v>
      </c>
      <c r="J686" s="7" t="s">
        <v>234</v>
      </c>
      <c r="K686" s="47">
        <v>45393</v>
      </c>
      <c r="L686" s="95"/>
      <c r="M686" s="7" t="s">
        <v>678</v>
      </c>
      <c r="N686" s="48">
        <v>0</v>
      </c>
      <c r="O686" s="7" t="s">
        <v>58</v>
      </c>
      <c r="P686" s="49">
        <v>0</v>
      </c>
      <c r="Q686" s="50"/>
      <c r="R686" s="50"/>
      <c r="S686" s="7" t="s">
        <v>199</v>
      </c>
      <c r="T686" s="7" t="s">
        <v>2364</v>
      </c>
      <c r="U686" s="7" t="s">
        <v>77</v>
      </c>
      <c r="V686" s="46" t="e">
        <f t="shared" ca="1" si="24"/>
        <v>#NAME?</v>
      </c>
      <c r="W686" s="7"/>
      <c r="X686" s="7"/>
      <c r="Y686" s="51" t="s">
        <v>201</v>
      </c>
      <c r="Z686" s="52"/>
      <c r="AA686" s="53">
        <v>45393</v>
      </c>
      <c r="AB686" s="54">
        <v>49075100014388</v>
      </c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>
        <v>3570485.61</v>
      </c>
      <c r="AV686" s="52">
        <v>3592455</v>
      </c>
      <c r="AW686" s="52">
        <v>2607409</v>
      </c>
      <c r="AX686" s="52">
        <v>2403584</v>
      </c>
      <c r="AY686" s="52">
        <v>2421880.7000000002</v>
      </c>
      <c r="AZ686" s="52">
        <v>2403452.77</v>
      </c>
      <c r="BA686" s="52">
        <v>1565462.04</v>
      </c>
      <c r="BB686" s="52">
        <v>1580721.45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15" t="s">
        <v>2366</v>
      </c>
      <c r="C687" s="4" t="s">
        <v>2367</v>
      </c>
      <c r="D687" s="7" t="s">
        <v>19</v>
      </c>
      <c r="E687" s="7" t="s">
        <v>20</v>
      </c>
      <c r="F687" s="7" t="s">
        <v>697</v>
      </c>
      <c r="G687" s="7" t="e">
        <f t="shared" ca="1" si="23"/>
        <v>#NAME?</v>
      </c>
      <c r="H687" s="46" t="s">
        <v>205</v>
      </c>
      <c r="I687" s="46" t="s">
        <v>58</v>
      </c>
      <c r="J687" s="7" t="str">
        <f t="shared" ref="J687:J731" si="29">IF(Q687=0,"Não","Sim")</f>
        <v>Não</v>
      </c>
      <c r="K687" s="47">
        <v>45163</v>
      </c>
      <c r="L687" s="47"/>
      <c r="M687" s="7" t="s">
        <v>57</v>
      </c>
      <c r="N687" s="48">
        <v>7.0000000000000001E-3</v>
      </c>
      <c r="O687" s="7" t="s">
        <v>58</v>
      </c>
      <c r="P687" s="49">
        <v>0</v>
      </c>
      <c r="Q687" s="109"/>
      <c r="R687" s="50" t="s">
        <v>1248</v>
      </c>
      <c r="S687" s="7" t="s">
        <v>199</v>
      </c>
      <c r="T687" s="7" t="s">
        <v>2368</v>
      </c>
      <c r="U687" s="7" t="s">
        <v>73</v>
      </c>
      <c r="V687" s="46" t="e">
        <f t="shared" ca="1" si="24"/>
        <v>#NAME?</v>
      </c>
      <c r="W687" s="7"/>
      <c r="X687" s="7"/>
      <c r="Y687" s="51" t="s">
        <v>201</v>
      </c>
      <c r="Z687" s="52"/>
      <c r="AA687" s="53">
        <v>45163</v>
      </c>
      <c r="AB687" s="54">
        <v>49075100011885</v>
      </c>
      <c r="AC687" s="52"/>
      <c r="AD687" s="52"/>
      <c r="AE687" s="52"/>
      <c r="AF687" s="52"/>
      <c r="AG687" s="52"/>
      <c r="AH687" s="52"/>
      <c r="AI687" s="52">
        <v>0</v>
      </c>
      <c r="AJ687" s="52">
        <v>0</v>
      </c>
      <c r="AK687" s="52">
        <v>0</v>
      </c>
      <c r="AL687" s="52">
        <v>0</v>
      </c>
      <c r="AM687" s="52">
        <v>0</v>
      </c>
      <c r="AN687" s="52">
        <v>0</v>
      </c>
      <c r="AO687" s="52">
        <v>0</v>
      </c>
      <c r="AP687" s="52">
        <v>0</v>
      </c>
      <c r="AQ687" s="52">
        <v>0</v>
      </c>
      <c r="AR687" s="52">
        <v>0</v>
      </c>
      <c r="AS687" s="52">
        <v>0</v>
      </c>
      <c r="AT687" s="52">
        <v>0</v>
      </c>
      <c r="AU687" s="52">
        <v>0</v>
      </c>
      <c r="AV687" s="52">
        <v>0</v>
      </c>
      <c r="AW687" s="52">
        <v>0</v>
      </c>
      <c r="AX687" s="52">
        <v>0</v>
      </c>
      <c r="AY687" s="52">
        <v>0</v>
      </c>
      <c r="AZ687" s="52">
        <v>0</v>
      </c>
      <c r="BA687" s="52">
        <v>0</v>
      </c>
      <c r="BB687" s="52">
        <v>1442617.45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15" t="s">
        <v>2369</v>
      </c>
      <c r="C688" s="4" t="s">
        <v>2370</v>
      </c>
      <c r="D688" s="7" t="s">
        <v>250</v>
      </c>
      <c r="E688" s="7" t="s">
        <v>68</v>
      </c>
      <c r="F688" s="7" t="s">
        <v>251</v>
      </c>
      <c r="G688" s="7" t="e">
        <f t="shared" ca="1" si="23"/>
        <v>#NAME?</v>
      </c>
      <c r="H688" s="46" t="s">
        <v>205</v>
      </c>
      <c r="I688" s="46" t="s">
        <v>58</v>
      </c>
      <c r="J688" s="7" t="str">
        <f t="shared" si="29"/>
        <v>Sim</v>
      </c>
      <c r="K688" s="47">
        <v>45518</v>
      </c>
      <c r="L688" s="47"/>
      <c r="M688" s="7" t="s">
        <v>196</v>
      </c>
      <c r="N688" s="48">
        <v>1.2E-2</v>
      </c>
      <c r="O688" s="7" t="s">
        <v>197</v>
      </c>
      <c r="P688" s="49">
        <v>0.1</v>
      </c>
      <c r="Q688" s="50" t="s">
        <v>2371</v>
      </c>
      <c r="R688" s="50"/>
      <c r="S688" s="7" t="s">
        <v>199</v>
      </c>
      <c r="T688" s="7" t="s">
        <v>2372</v>
      </c>
      <c r="U688" s="7" t="s">
        <v>1752</v>
      </c>
      <c r="V688" s="46" t="e">
        <f t="shared" ca="1" si="24"/>
        <v>#NAME?</v>
      </c>
      <c r="W688" s="7"/>
      <c r="X688" s="7" t="s">
        <v>24</v>
      </c>
      <c r="Y688" s="51" t="s">
        <v>312</v>
      </c>
      <c r="Z688" s="52"/>
      <c r="AA688" s="52"/>
      <c r="AB688" s="54">
        <v>49075100015597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>
        <v>312460.33</v>
      </c>
      <c r="AZ688" s="52">
        <v>258221.5</v>
      </c>
      <c r="BA688" s="52">
        <v>256914.53</v>
      </c>
      <c r="BB688" s="52">
        <v>253782.95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2373</v>
      </c>
      <c r="C689" s="4" t="s">
        <v>2374</v>
      </c>
      <c r="D689" s="7" t="s">
        <v>19</v>
      </c>
      <c r="E689" s="7" t="s">
        <v>20</v>
      </c>
      <c r="F689" s="7" t="s">
        <v>270</v>
      </c>
      <c r="G689" s="7" t="e">
        <f t="shared" ca="1" si="23"/>
        <v>#NAME?</v>
      </c>
      <c r="H689" s="46" t="s">
        <v>216</v>
      </c>
      <c r="I689" s="46" t="s">
        <v>217</v>
      </c>
      <c r="J689" s="7" t="str">
        <f t="shared" si="29"/>
        <v>Não</v>
      </c>
      <c r="K689" s="47">
        <v>45163</v>
      </c>
      <c r="L689" s="47"/>
      <c r="M689" s="7" t="s">
        <v>57</v>
      </c>
      <c r="N689" s="48">
        <v>1.2E-2</v>
      </c>
      <c r="O689" s="7" t="s">
        <v>58</v>
      </c>
      <c r="P689" s="49">
        <v>0</v>
      </c>
      <c r="Q689" s="109"/>
      <c r="R689" s="201" t="s">
        <v>2375</v>
      </c>
      <c r="S689" s="7" t="s">
        <v>199</v>
      </c>
      <c r="T689" s="7" t="s">
        <v>2376</v>
      </c>
      <c r="U689" s="7" t="s">
        <v>273</v>
      </c>
      <c r="V689" s="46" t="e">
        <f t="shared" ca="1" si="24"/>
        <v>#NAME?</v>
      </c>
      <c r="W689" s="7"/>
      <c r="X689" s="7"/>
      <c r="Y689" s="51" t="s">
        <v>201</v>
      </c>
      <c r="Z689" s="52"/>
      <c r="AA689" s="53">
        <v>45163</v>
      </c>
      <c r="AB689" s="54">
        <v>49075100011893</v>
      </c>
      <c r="AC689" s="52"/>
      <c r="AD689" s="52"/>
      <c r="AE689" s="52"/>
      <c r="AF689" s="52"/>
      <c r="AG689" s="52"/>
      <c r="AH689" s="52">
        <v>0</v>
      </c>
      <c r="AI689" s="52">
        <v>0</v>
      </c>
      <c r="AJ689" s="52">
        <v>0</v>
      </c>
      <c r="AK689" s="52">
        <v>0</v>
      </c>
      <c r="AL689" s="52">
        <v>0</v>
      </c>
      <c r="AM689" s="52">
        <v>0</v>
      </c>
      <c r="AN689" s="52">
        <v>0</v>
      </c>
      <c r="AO689" s="52">
        <v>0</v>
      </c>
      <c r="AP689" s="52">
        <v>0</v>
      </c>
      <c r="AQ689" s="52">
        <v>0</v>
      </c>
      <c r="AR689" s="52">
        <v>0</v>
      </c>
      <c r="AS689" s="52">
        <v>0</v>
      </c>
      <c r="AT689" s="52">
        <v>0</v>
      </c>
      <c r="AU689" s="52">
        <v>0</v>
      </c>
      <c r="AV689" s="52">
        <v>0</v>
      </c>
      <c r="AW689" s="52">
        <v>0</v>
      </c>
      <c r="AX689" s="52">
        <v>0</v>
      </c>
      <c r="AY689" s="52">
        <v>0</v>
      </c>
      <c r="AZ689" s="52">
        <v>0</v>
      </c>
      <c r="BA689" s="52">
        <v>0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2377</v>
      </c>
      <c r="C690" s="4" t="s">
        <v>2378</v>
      </c>
      <c r="D690" s="7" t="s">
        <v>109</v>
      </c>
      <c r="E690" s="7" t="s">
        <v>68</v>
      </c>
      <c r="F690" s="7" t="s">
        <v>194</v>
      </c>
      <c r="G690" s="7" t="e">
        <f t="shared" ca="1" si="23"/>
        <v>#NAME?</v>
      </c>
      <c r="H690" s="46" t="s">
        <v>195</v>
      </c>
      <c r="I690" s="46" t="s">
        <v>58</v>
      </c>
      <c r="J690" s="7" t="str">
        <f t="shared" si="29"/>
        <v>Não</v>
      </c>
      <c r="K690" s="47">
        <v>45082</v>
      </c>
      <c r="L690" s="47">
        <v>45525</v>
      </c>
      <c r="M690" s="7" t="s">
        <v>412</v>
      </c>
      <c r="N690" s="48">
        <v>1.7999999999999999E-2</v>
      </c>
      <c r="O690" s="7" t="s">
        <v>197</v>
      </c>
      <c r="P690" s="49">
        <v>0.2</v>
      </c>
      <c r="Q690" s="66"/>
      <c r="R690" s="66"/>
      <c r="S690" s="7" t="s">
        <v>199</v>
      </c>
      <c r="T690" s="7" t="s">
        <v>2379</v>
      </c>
      <c r="U690" s="7" t="s">
        <v>68</v>
      </c>
      <c r="V690" s="46" t="e">
        <f t="shared" ca="1" si="24"/>
        <v>#NAME?</v>
      </c>
      <c r="W690" s="7"/>
      <c r="X690" s="7"/>
      <c r="Y690" s="51" t="s">
        <v>201</v>
      </c>
      <c r="Z690" s="52"/>
      <c r="AA690" s="53">
        <v>45082</v>
      </c>
      <c r="AB690" s="54">
        <v>49075100009279</v>
      </c>
      <c r="AC690" s="52"/>
      <c r="AD690" s="52"/>
      <c r="AE690" s="52"/>
      <c r="AF690" s="52"/>
      <c r="AG690" s="52"/>
      <c r="AH690" s="52"/>
      <c r="AI690" s="52">
        <v>0</v>
      </c>
      <c r="AJ690" s="52">
        <v>0</v>
      </c>
      <c r="AK690" s="52">
        <v>623400.99</v>
      </c>
      <c r="AL690" s="52">
        <v>681159.69</v>
      </c>
      <c r="AM690" s="52">
        <v>701601.4</v>
      </c>
      <c r="AN690" s="52">
        <v>692743.23</v>
      </c>
      <c r="AO690" s="52">
        <v>688107.42</v>
      </c>
      <c r="AP690" s="52">
        <v>701645.17</v>
      </c>
      <c r="AQ690" s="52">
        <v>721860.49</v>
      </c>
      <c r="AR690" s="52">
        <v>688520.55</v>
      </c>
      <c r="AS690" s="52">
        <v>695565.07</v>
      </c>
      <c r="AT690" s="52">
        <v>703252.34</v>
      </c>
      <c r="AU690" s="52">
        <v>688431.26</v>
      </c>
      <c r="AV690" s="52">
        <v>680296</v>
      </c>
      <c r="AW690" s="52">
        <v>681713.6</v>
      </c>
      <c r="AX690" s="52">
        <v>694626.5</v>
      </c>
      <c r="AY690" s="52">
        <v>0</v>
      </c>
      <c r="AZ690" s="52">
        <v>0</v>
      </c>
      <c r="BA690" s="52">
        <v>0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2380</v>
      </c>
      <c r="C691" s="4" t="s">
        <v>2381</v>
      </c>
      <c r="D691" s="7" t="s">
        <v>19</v>
      </c>
      <c r="E691" s="7" t="s">
        <v>77</v>
      </c>
      <c r="F691" s="7" t="s">
        <v>215</v>
      </c>
      <c r="G691" s="7" t="e">
        <f t="shared" ca="1" si="23"/>
        <v>#NAME?</v>
      </c>
      <c r="H691" s="46" t="s">
        <v>216</v>
      </c>
      <c r="I691" s="46" t="s">
        <v>217</v>
      </c>
      <c r="J691" s="7" t="str">
        <f t="shared" si="29"/>
        <v>Não</v>
      </c>
      <c r="K691" s="47">
        <v>44994</v>
      </c>
      <c r="L691" s="7"/>
      <c r="M691" s="7" t="s">
        <v>57</v>
      </c>
      <c r="N691" s="48">
        <v>1.2E-2</v>
      </c>
      <c r="O691" s="7" t="s">
        <v>58</v>
      </c>
      <c r="P691" s="49">
        <v>0</v>
      </c>
      <c r="Q691" s="66"/>
      <c r="R691" s="66" t="s">
        <v>759</v>
      </c>
      <c r="S691" s="7" t="s">
        <v>199</v>
      </c>
      <c r="T691" s="7" t="s">
        <v>2382</v>
      </c>
      <c r="U691" s="7" t="s">
        <v>77</v>
      </c>
      <c r="V691" s="46" t="e">
        <f t="shared" ca="1" si="24"/>
        <v>#NAME?</v>
      </c>
      <c r="W691" s="7"/>
      <c r="X691" s="7"/>
      <c r="Y691" s="51" t="s">
        <v>201</v>
      </c>
      <c r="Z691" s="52"/>
      <c r="AA691" s="53">
        <v>44994</v>
      </c>
      <c r="AB691" s="54">
        <v>49075100009376</v>
      </c>
      <c r="AC691" s="52"/>
      <c r="AD691" s="52"/>
      <c r="AE691" s="52"/>
      <c r="AF691" s="52"/>
      <c r="AG691" s="52">
        <v>0</v>
      </c>
      <c r="AH691" s="52">
        <v>104644.9</v>
      </c>
      <c r="AI691" s="52">
        <v>104992.36</v>
      </c>
      <c r="AJ691" s="52">
        <v>106366.95</v>
      </c>
      <c r="AK691" s="52">
        <v>107455.17</v>
      </c>
      <c r="AL691" s="52">
        <v>108307.08</v>
      </c>
      <c r="AM691" s="52">
        <v>109381.01</v>
      </c>
      <c r="AN691" s="52">
        <v>110181.84</v>
      </c>
      <c r="AO691" s="52">
        <v>110541.69</v>
      </c>
      <c r="AP691" s="52">
        <v>111342.3</v>
      </c>
      <c r="AQ691" s="52">
        <v>112177.45</v>
      </c>
      <c r="AR691" s="52">
        <v>113123.62</v>
      </c>
      <c r="AS691" s="52">
        <v>113982.99</v>
      </c>
      <c r="AT691" s="52">
        <v>114402.67</v>
      </c>
      <c r="AU691" s="52">
        <v>115227.91</v>
      </c>
      <c r="AV691" s="52">
        <v>115999.5</v>
      </c>
      <c r="AW691" s="52">
        <v>116865.8</v>
      </c>
      <c r="AX691" s="52">
        <v>116679.1</v>
      </c>
      <c r="AY691" s="52">
        <v>117643.65</v>
      </c>
      <c r="AZ691" s="52">
        <v>118132.82</v>
      </c>
      <c r="BA691" s="52">
        <v>5315.5</v>
      </c>
      <c r="BB691" s="52">
        <v>5353.76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60" t="s">
        <v>2383</v>
      </c>
      <c r="C692" s="61" t="s">
        <v>2384</v>
      </c>
      <c r="D692" s="7" t="s">
        <v>19</v>
      </c>
      <c r="E692" s="7" t="s">
        <v>68</v>
      </c>
      <c r="F692" s="7" t="s">
        <v>1082</v>
      </c>
      <c r="G692" s="7" t="e">
        <f t="shared" ca="1" si="23"/>
        <v>#NAME?</v>
      </c>
      <c r="H692" s="46" t="s">
        <v>195</v>
      </c>
      <c r="I692" s="46" t="s">
        <v>58</v>
      </c>
      <c r="J692" s="7" t="str">
        <f t="shared" si="29"/>
        <v>Não</v>
      </c>
      <c r="K692" s="47">
        <v>45408</v>
      </c>
      <c r="L692" s="95">
        <v>45596</v>
      </c>
      <c r="M692" s="7" t="s">
        <v>57</v>
      </c>
      <c r="N692" s="48">
        <v>1.2E-2</v>
      </c>
      <c r="O692" s="7" t="s">
        <v>58</v>
      </c>
      <c r="P692" s="49">
        <v>0</v>
      </c>
      <c r="Q692" s="66"/>
      <c r="R692" s="66"/>
      <c r="S692" s="7" t="s">
        <v>199</v>
      </c>
      <c r="T692" s="7" t="s">
        <v>2385</v>
      </c>
      <c r="U692" s="7" t="s">
        <v>68</v>
      </c>
      <c r="V692" s="46" t="e">
        <f t="shared" ca="1" si="24"/>
        <v>#NAME?</v>
      </c>
      <c r="W692" s="7"/>
      <c r="X692" s="7" t="s">
        <v>27</v>
      </c>
      <c r="Y692" s="51" t="s">
        <v>201</v>
      </c>
      <c r="Z692" s="52"/>
      <c r="AA692" s="53">
        <v>45408</v>
      </c>
      <c r="AB692" s="54">
        <v>49075100014132</v>
      </c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>
        <v>0</v>
      </c>
      <c r="AV692" s="52">
        <v>469224.4</v>
      </c>
      <c r="AW692" s="52">
        <v>472897.3</v>
      </c>
      <c r="AX692" s="52">
        <v>477131.2</v>
      </c>
      <c r="AY692" s="52">
        <v>490578.08</v>
      </c>
      <c r="AZ692" s="52">
        <v>492874.05</v>
      </c>
      <c r="BA692" s="52">
        <v>497807.86</v>
      </c>
      <c r="BB692" s="52">
        <v>0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60" t="s">
        <v>2386</v>
      </c>
      <c r="C693" s="61" t="s">
        <v>2387</v>
      </c>
      <c r="D693" s="7" t="s">
        <v>19</v>
      </c>
      <c r="E693" s="7" t="s">
        <v>68</v>
      </c>
      <c r="F693" s="7" t="s">
        <v>1082</v>
      </c>
      <c r="G693" s="7" t="e">
        <f t="shared" ca="1" si="23"/>
        <v>#NAME?</v>
      </c>
      <c r="H693" s="46" t="s">
        <v>216</v>
      </c>
      <c r="I693" s="46" t="s">
        <v>266</v>
      </c>
      <c r="J693" s="7" t="str">
        <f t="shared" si="29"/>
        <v>Não</v>
      </c>
      <c r="K693" s="47">
        <v>45461</v>
      </c>
      <c r="L693" s="7"/>
      <c r="M693" s="7" t="s">
        <v>57</v>
      </c>
      <c r="N693" s="48">
        <v>1.2E-2</v>
      </c>
      <c r="O693" s="7" t="s">
        <v>58</v>
      </c>
      <c r="P693" s="49">
        <v>0</v>
      </c>
      <c r="Q693" s="66"/>
      <c r="R693" s="66"/>
      <c r="S693" s="7" t="s">
        <v>199</v>
      </c>
      <c r="T693" s="7" t="s">
        <v>2388</v>
      </c>
      <c r="U693" s="7" t="s">
        <v>73</v>
      </c>
      <c r="V693" s="46" t="e">
        <f t="shared" ca="1" si="24"/>
        <v>#NAME?</v>
      </c>
      <c r="W693" s="7"/>
      <c r="X693" s="7" t="s">
        <v>27</v>
      </c>
      <c r="Y693" s="51" t="s">
        <v>201</v>
      </c>
      <c r="Z693" s="52"/>
      <c r="AA693" s="53">
        <v>45461</v>
      </c>
      <c r="AB693" s="54">
        <v>49075100014884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>
        <v>0</v>
      </c>
      <c r="AX693" s="52">
        <v>38275.94</v>
      </c>
      <c r="AY693" s="52">
        <v>106857.76</v>
      </c>
      <c r="AZ693" s="52">
        <v>107707.12</v>
      </c>
      <c r="BA693" s="52">
        <v>108585.66</v>
      </c>
      <c r="BB693" s="52">
        <v>0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15" t="s">
        <v>2389</v>
      </c>
      <c r="C694" s="4" t="s">
        <v>2390</v>
      </c>
      <c r="D694" s="7" t="s">
        <v>109</v>
      </c>
      <c r="E694" s="7" t="s">
        <v>68</v>
      </c>
      <c r="F694" s="7" t="s">
        <v>194</v>
      </c>
      <c r="G694" s="7" t="e">
        <f t="shared" ca="1" si="23"/>
        <v>#NAME?</v>
      </c>
      <c r="H694" s="46" t="s">
        <v>195</v>
      </c>
      <c r="I694" s="46" t="s">
        <v>58</v>
      </c>
      <c r="J694" s="7" t="str">
        <f t="shared" si="29"/>
        <v>Não</v>
      </c>
      <c r="K694" s="47">
        <v>45089</v>
      </c>
      <c r="L694" s="47">
        <v>45490</v>
      </c>
      <c r="M694" s="7" t="s">
        <v>784</v>
      </c>
      <c r="N694" s="48">
        <v>8.0000000000000002E-3</v>
      </c>
      <c r="O694" s="7" t="s">
        <v>58</v>
      </c>
      <c r="P694" s="49">
        <v>0</v>
      </c>
      <c r="Q694" s="105"/>
      <c r="R694" s="50"/>
      <c r="S694" s="7" t="s">
        <v>199</v>
      </c>
      <c r="T694" s="7" t="s">
        <v>2391</v>
      </c>
      <c r="U694" s="7" t="s">
        <v>68</v>
      </c>
      <c r="V694" s="46" t="e">
        <f t="shared" ca="1" si="24"/>
        <v>#NAME?</v>
      </c>
      <c r="W694" s="7"/>
      <c r="X694" s="7"/>
      <c r="Y694" s="51" t="s">
        <v>312</v>
      </c>
      <c r="Z694" s="52"/>
      <c r="AA694" s="53">
        <v>45089</v>
      </c>
      <c r="AB694" s="54">
        <v>49075100008949</v>
      </c>
      <c r="AC694" s="52"/>
      <c r="AD694" s="52"/>
      <c r="AE694" s="52"/>
      <c r="AF694" s="52"/>
      <c r="AG694" s="52"/>
      <c r="AH694" s="52"/>
      <c r="AI694" s="52">
        <v>0</v>
      </c>
      <c r="AJ694" s="52">
        <v>0</v>
      </c>
      <c r="AK694" s="52">
        <v>844672.09</v>
      </c>
      <c r="AL694" s="52">
        <v>1470305.87</v>
      </c>
      <c r="AM694" s="52">
        <v>1550885.26</v>
      </c>
      <c r="AN694" s="52">
        <v>1818215.96</v>
      </c>
      <c r="AO694" s="52">
        <v>1901777.71</v>
      </c>
      <c r="AP694" s="52">
        <v>1783134.08</v>
      </c>
      <c r="AQ694" s="52">
        <v>2044607.24</v>
      </c>
      <c r="AR694" s="52">
        <v>2055002.86</v>
      </c>
      <c r="AS694" s="52">
        <v>2110226.61</v>
      </c>
      <c r="AT694" s="52">
        <v>2137864.2599999998</v>
      </c>
      <c r="AU694" s="52">
        <v>2137697.5499999998</v>
      </c>
      <c r="AV694" s="52">
        <v>2147145</v>
      </c>
      <c r="AW694" s="52">
        <v>2223661</v>
      </c>
      <c r="AX694" s="52">
        <v>0</v>
      </c>
      <c r="AY694" s="52">
        <v>0</v>
      </c>
      <c r="AZ694" s="52">
        <v>0</v>
      </c>
      <c r="BA694" s="52">
        <v>0</v>
      </c>
      <c r="BB694" s="52">
        <v>0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15" t="s">
        <v>2392</v>
      </c>
      <c r="C695" s="4" t="s">
        <v>2393</v>
      </c>
      <c r="D695" s="7" t="s">
        <v>19</v>
      </c>
      <c r="E695" s="7" t="s">
        <v>68</v>
      </c>
      <c r="F695" s="7" t="s">
        <v>289</v>
      </c>
      <c r="G695" s="7" t="e">
        <f t="shared" ca="1" si="23"/>
        <v>#NAME?</v>
      </c>
      <c r="H695" s="46" t="s">
        <v>205</v>
      </c>
      <c r="I695" s="46" t="s">
        <v>58</v>
      </c>
      <c r="J695" s="7" t="str">
        <f t="shared" si="29"/>
        <v>Não</v>
      </c>
      <c r="K695" s="47">
        <v>44986</v>
      </c>
      <c r="L695" s="7"/>
      <c r="M695" s="7" t="s">
        <v>57</v>
      </c>
      <c r="N695" s="48">
        <v>1.2E-2</v>
      </c>
      <c r="O695" s="7" t="s">
        <v>58</v>
      </c>
      <c r="P695" s="49">
        <v>0</v>
      </c>
      <c r="Q695" s="109"/>
      <c r="R695" s="109"/>
      <c r="S695" s="7" t="s">
        <v>199</v>
      </c>
      <c r="T695" s="7" t="s">
        <v>2394</v>
      </c>
      <c r="U695" s="7" t="s">
        <v>68</v>
      </c>
      <c r="V695" s="46" t="e">
        <f t="shared" ca="1" si="24"/>
        <v>#NAME?</v>
      </c>
      <c r="W695" s="7"/>
      <c r="X695" s="7"/>
      <c r="Y695" s="51" t="s">
        <v>201</v>
      </c>
      <c r="Z695" s="52"/>
      <c r="AA695" s="53">
        <v>44986</v>
      </c>
      <c r="AB695" s="54">
        <v>49075100004110</v>
      </c>
      <c r="AC695" s="52"/>
      <c r="AD695" s="52"/>
      <c r="AE695" s="52"/>
      <c r="AF695" s="52"/>
      <c r="AG695" s="52">
        <v>0</v>
      </c>
      <c r="AH695" s="52">
        <v>397131.76</v>
      </c>
      <c r="AI695" s="52">
        <v>400319.23</v>
      </c>
      <c r="AJ695" s="52">
        <v>403819.67</v>
      </c>
      <c r="AK695" s="52">
        <v>407595.85</v>
      </c>
      <c r="AL695" s="52">
        <v>410402.21</v>
      </c>
      <c r="AM695" s="52">
        <v>413976.63</v>
      </c>
      <c r="AN695" s="52">
        <v>416683.62</v>
      </c>
      <c r="AO695" s="52">
        <v>420357.87</v>
      </c>
      <c r="AP695" s="52">
        <v>423410.5</v>
      </c>
      <c r="AQ695" s="52">
        <v>426737.93</v>
      </c>
      <c r="AR695" s="52">
        <v>429986.35</v>
      </c>
      <c r="AS695" s="52">
        <v>433344.55</v>
      </c>
      <c r="AT695" s="52">
        <v>436678.49</v>
      </c>
      <c r="AU695" s="52">
        <v>437700.48</v>
      </c>
      <c r="AV695" s="52">
        <v>439555.1</v>
      </c>
      <c r="AW695" s="52">
        <v>443043.9</v>
      </c>
      <c r="AX695" s="52">
        <v>446410.6</v>
      </c>
      <c r="AY695" s="52">
        <v>448415.14</v>
      </c>
      <c r="AZ695" s="52">
        <v>451102.54</v>
      </c>
      <c r="BA695" s="52">
        <v>454860.49</v>
      </c>
      <c r="BB695" s="52">
        <v>458047.2</v>
      </c>
      <c r="BC695" s="52" t="e">
        <f t="array" aca="1" ref="BC695" ca="1">_xludf.XLOOKUP(C695,'PL TOTAL D0'!A:A,'PL TOTAL D0'!C:C,"")</f>
        <v>#NAME?</v>
      </c>
    </row>
    <row r="696" spans="1:55" ht="17.25" customHeight="1">
      <c r="A696" s="45" t="s">
        <v>18</v>
      </c>
      <c r="B696" s="15" t="s">
        <v>2395</v>
      </c>
      <c r="C696" s="4" t="s">
        <v>2396</v>
      </c>
      <c r="D696" s="7" t="s">
        <v>19</v>
      </c>
      <c r="E696" s="7" t="s">
        <v>68</v>
      </c>
      <c r="F696" s="7" t="s">
        <v>289</v>
      </c>
      <c r="G696" s="7" t="e">
        <f t="shared" ca="1" si="23"/>
        <v>#NAME?</v>
      </c>
      <c r="H696" s="46" t="s">
        <v>205</v>
      </c>
      <c r="I696" s="46" t="s">
        <v>58</v>
      </c>
      <c r="J696" s="7" t="str">
        <f t="shared" si="29"/>
        <v>Não</v>
      </c>
      <c r="K696" s="47">
        <v>44973</v>
      </c>
      <c r="L696" s="7"/>
      <c r="M696" s="7" t="s">
        <v>57</v>
      </c>
      <c r="N696" s="48">
        <v>1.2E-2</v>
      </c>
      <c r="O696" s="7" t="s">
        <v>58</v>
      </c>
      <c r="P696" s="49">
        <v>0</v>
      </c>
      <c r="Q696" s="109"/>
      <c r="R696" s="109"/>
      <c r="S696" s="7" t="s">
        <v>199</v>
      </c>
      <c r="T696" s="7" t="s">
        <v>2397</v>
      </c>
      <c r="U696" s="7" t="s">
        <v>68</v>
      </c>
      <c r="V696" s="46" t="e">
        <f t="shared" ca="1" si="24"/>
        <v>#NAME?</v>
      </c>
      <c r="W696" s="7"/>
      <c r="X696" s="7"/>
      <c r="Y696" s="51" t="s">
        <v>201</v>
      </c>
      <c r="Z696" s="52"/>
      <c r="AA696" s="53">
        <v>44973</v>
      </c>
      <c r="AB696" s="54">
        <v>49075100006296</v>
      </c>
      <c r="AC696" s="52"/>
      <c r="AD696" s="52"/>
      <c r="AE696" s="52"/>
      <c r="AF696" s="52">
        <v>0</v>
      </c>
      <c r="AG696" s="52">
        <v>22406.26</v>
      </c>
      <c r="AH696" s="52">
        <v>123178.45</v>
      </c>
      <c r="AI696" s="52">
        <v>125221.88</v>
      </c>
      <c r="AJ696" s="52">
        <v>127766.28</v>
      </c>
      <c r="AK696" s="52">
        <v>128997.24</v>
      </c>
      <c r="AL696" s="52">
        <v>129836.83</v>
      </c>
      <c r="AM696" s="52">
        <v>135579.88</v>
      </c>
      <c r="AN696" s="52">
        <v>135977.64000000001</v>
      </c>
      <c r="AO696" s="52">
        <v>136319.07999999999</v>
      </c>
      <c r="AP696" s="52">
        <v>142388.81</v>
      </c>
      <c r="AQ696" s="52">
        <v>143984.23000000001</v>
      </c>
      <c r="AR696" s="52">
        <v>144825.19</v>
      </c>
      <c r="AS696" s="52">
        <v>145769.92000000001</v>
      </c>
      <c r="AT696" s="52">
        <v>146841.97</v>
      </c>
      <c r="AU696" s="52">
        <v>147818.6</v>
      </c>
      <c r="AV696" s="52">
        <v>147654.39999999999</v>
      </c>
      <c r="AW696" s="52">
        <v>127532.7</v>
      </c>
      <c r="AX696" s="52">
        <v>128224.1</v>
      </c>
      <c r="AY696" s="52">
        <v>129015.2</v>
      </c>
      <c r="AZ696" s="52">
        <v>129950.27</v>
      </c>
      <c r="BA696" s="52">
        <v>113459.22</v>
      </c>
      <c r="BB696" s="52">
        <v>114330.79</v>
      </c>
      <c r="BC696" s="52" t="e">
        <f t="array" aca="1" ref="BC696" ca="1">_xludf.XLOOKUP(C696,'PL TOTAL D0'!A:A,'PL TOTAL D0'!C:C,"")</f>
        <v>#NAME?</v>
      </c>
    </row>
    <row r="697" spans="1:55" ht="17.25" customHeight="1">
      <c r="A697" s="45" t="s">
        <v>18</v>
      </c>
      <c r="B697" s="59" t="s">
        <v>2398</v>
      </c>
      <c r="C697" s="84" t="s">
        <v>2399</v>
      </c>
      <c r="D697" s="7" t="s">
        <v>19</v>
      </c>
      <c r="E697" s="7" t="s">
        <v>68</v>
      </c>
      <c r="F697" s="7" t="s">
        <v>226</v>
      </c>
      <c r="G697" s="7" t="e">
        <f t="shared" ca="1" si="23"/>
        <v>#NAME?</v>
      </c>
      <c r="H697" s="46" t="s">
        <v>205</v>
      </c>
      <c r="I697" s="46" t="s">
        <v>58</v>
      </c>
      <c r="J697" s="7" t="str">
        <f t="shared" si="29"/>
        <v>Não</v>
      </c>
      <c r="K697" s="47">
        <v>45259</v>
      </c>
      <c r="L697" s="7"/>
      <c r="M697" s="7" t="s">
        <v>57</v>
      </c>
      <c r="N697" s="10">
        <v>1.2E-2</v>
      </c>
      <c r="O697" s="6" t="s">
        <v>58</v>
      </c>
      <c r="P697" s="11">
        <v>0</v>
      </c>
      <c r="Q697" s="109"/>
      <c r="R697" s="109"/>
      <c r="S697" s="7" t="s">
        <v>199</v>
      </c>
      <c r="T697" s="7" t="s">
        <v>2400</v>
      </c>
      <c r="U697" s="7" t="s">
        <v>68</v>
      </c>
      <c r="V697" s="46" t="e">
        <f t="shared" ca="1" si="24"/>
        <v>#NAME?</v>
      </c>
      <c r="W697" s="7"/>
      <c r="X697" s="7"/>
      <c r="Y697" s="51" t="s">
        <v>201</v>
      </c>
      <c r="Z697" s="52"/>
      <c r="AA697" s="53">
        <v>45259</v>
      </c>
      <c r="AB697" s="54">
        <v>49075100012741</v>
      </c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>
        <v>20010</v>
      </c>
      <c r="AQ697" s="52">
        <v>40308.46</v>
      </c>
      <c r="AR697" s="52">
        <v>40674.870000000003</v>
      </c>
      <c r="AS697" s="52">
        <v>61072.639999999999</v>
      </c>
      <c r="AT697" s="52">
        <v>71720.31</v>
      </c>
      <c r="AU697" s="52">
        <v>72330.27</v>
      </c>
      <c r="AV697" s="52">
        <v>93021.66</v>
      </c>
      <c r="AW697" s="52">
        <v>93785.62</v>
      </c>
      <c r="AX697" s="52">
        <v>114756.1</v>
      </c>
      <c r="AY697" s="52">
        <v>130934.69</v>
      </c>
      <c r="AZ697" s="52">
        <v>152089.18</v>
      </c>
      <c r="BA697" s="52">
        <v>153661.95000000001</v>
      </c>
      <c r="BB697" s="52">
        <v>185007.16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15" t="s">
        <v>2401</v>
      </c>
      <c r="C698" s="71" t="s">
        <v>2402</v>
      </c>
      <c r="D698" s="7" t="s">
        <v>19</v>
      </c>
      <c r="E698" s="7" t="s">
        <v>20</v>
      </c>
      <c r="F698" s="7" t="s">
        <v>270</v>
      </c>
      <c r="G698" s="7" t="e">
        <f t="shared" ca="1" si="23"/>
        <v>#NAME?</v>
      </c>
      <c r="H698" s="46" t="s">
        <v>195</v>
      </c>
      <c r="I698" s="46" t="s">
        <v>58</v>
      </c>
      <c r="J698" s="7" t="str">
        <f t="shared" si="29"/>
        <v>Não</v>
      </c>
      <c r="K698" s="47">
        <v>45111</v>
      </c>
      <c r="L698" s="47">
        <v>45433</v>
      </c>
      <c r="M698" s="7" t="s">
        <v>412</v>
      </c>
      <c r="N698" s="48">
        <v>0.02</v>
      </c>
      <c r="O698" s="7" t="s">
        <v>197</v>
      </c>
      <c r="P698" s="49">
        <v>0.2</v>
      </c>
      <c r="Q698" s="50"/>
      <c r="R698" s="109"/>
      <c r="S698" s="7" t="s">
        <v>199</v>
      </c>
      <c r="T698" s="7" t="s">
        <v>2403</v>
      </c>
      <c r="U698" s="7" t="s">
        <v>273</v>
      </c>
      <c r="V698" s="46" t="e">
        <f t="shared" ca="1" si="24"/>
        <v>#NAME?</v>
      </c>
      <c r="W698" s="7"/>
      <c r="X698" s="7"/>
      <c r="Y698" s="51" t="s">
        <v>201</v>
      </c>
      <c r="Z698" s="52"/>
      <c r="AA698" s="53">
        <v>45111</v>
      </c>
      <c r="AB698" s="54">
        <v>49075100004358</v>
      </c>
      <c r="AC698" s="52"/>
      <c r="AD698" s="52"/>
      <c r="AE698" s="52"/>
      <c r="AF698" s="52"/>
      <c r="AG698" s="52"/>
      <c r="AH698" s="52">
        <v>0</v>
      </c>
      <c r="AI698" s="52">
        <v>0</v>
      </c>
      <c r="AJ698" s="52">
        <v>0</v>
      </c>
      <c r="AK698" s="52">
        <v>0</v>
      </c>
      <c r="AL698" s="52">
        <v>650405.77</v>
      </c>
      <c r="AM698" s="52">
        <v>679714.54</v>
      </c>
      <c r="AN698" s="52">
        <v>776296.78</v>
      </c>
      <c r="AO698" s="52">
        <v>796616.21</v>
      </c>
      <c r="AP698" s="52">
        <v>823802.9</v>
      </c>
      <c r="AQ698" s="52">
        <v>945272.34</v>
      </c>
      <c r="AR698" s="52">
        <v>972610.18</v>
      </c>
      <c r="AS698" s="52">
        <v>981430.06</v>
      </c>
      <c r="AT698" s="52">
        <v>0</v>
      </c>
      <c r="AU698" s="52">
        <v>0</v>
      </c>
      <c r="AV698" s="52">
        <v>0</v>
      </c>
      <c r="AW698" s="52">
        <v>0</v>
      </c>
      <c r="AX698" s="52">
        <v>0</v>
      </c>
      <c r="AY698" s="52">
        <v>0</v>
      </c>
      <c r="AZ698" s="52">
        <v>0</v>
      </c>
      <c r="BA698" s="52">
        <v>0</v>
      </c>
      <c r="BB698" s="52">
        <v>0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15" t="s">
        <v>2401</v>
      </c>
      <c r="C699" s="71" t="s">
        <v>2404</v>
      </c>
      <c r="D699" s="7" t="s">
        <v>19</v>
      </c>
      <c r="E699" s="7" t="s">
        <v>20</v>
      </c>
      <c r="F699" s="7" t="s">
        <v>270</v>
      </c>
      <c r="G699" s="7" t="e">
        <f t="shared" ca="1" si="23"/>
        <v>#NAME?</v>
      </c>
      <c r="H699" s="46" t="s">
        <v>195</v>
      </c>
      <c r="I699" s="46" t="s">
        <v>58</v>
      </c>
      <c r="J699" s="7" t="str">
        <f t="shared" si="29"/>
        <v>Não</v>
      </c>
      <c r="K699" s="47">
        <v>45035</v>
      </c>
      <c r="L699" s="47">
        <v>45433</v>
      </c>
      <c r="M699" s="7" t="s">
        <v>57</v>
      </c>
      <c r="N699" s="48">
        <v>1.2E-2</v>
      </c>
      <c r="O699" s="7" t="s">
        <v>58</v>
      </c>
      <c r="P699" s="49">
        <v>0</v>
      </c>
      <c r="Q699" s="50"/>
      <c r="R699" s="109"/>
      <c r="S699" s="7" t="s">
        <v>199</v>
      </c>
      <c r="T699" s="7" t="s">
        <v>2403</v>
      </c>
      <c r="U699" s="7" t="s">
        <v>273</v>
      </c>
      <c r="V699" s="46" t="e">
        <f t="shared" ca="1" si="24"/>
        <v>#NAME?</v>
      </c>
      <c r="W699" s="7"/>
      <c r="X699" s="7"/>
      <c r="Y699" s="51" t="s">
        <v>201</v>
      </c>
      <c r="Z699" s="52"/>
      <c r="AA699" s="53">
        <v>45035</v>
      </c>
      <c r="AB699" s="54">
        <v>49075100008396</v>
      </c>
      <c r="AC699" s="52"/>
      <c r="AD699" s="52"/>
      <c r="AE699" s="52"/>
      <c r="AF699" s="52"/>
      <c r="AG699" s="52"/>
      <c r="AH699" s="52">
        <v>0</v>
      </c>
      <c r="AI699" s="52">
        <v>3193690.29</v>
      </c>
      <c r="AJ699" s="52">
        <v>3353269.63</v>
      </c>
      <c r="AK699" s="52">
        <v>3483183.91</v>
      </c>
      <c r="AL699" s="52">
        <v>2892594.6</v>
      </c>
      <c r="AM699" s="52">
        <v>2920496.59</v>
      </c>
      <c r="AN699" s="52">
        <v>2943857.57</v>
      </c>
      <c r="AO699" s="52">
        <v>2969879.49</v>
      </c>
      <c r="AP699" s="52">
        <v>2991246.35</v>
      </c>
      <c r="AQ699" s="52">
        <v>3010215.04</v>
      </c>
      <c r="AR699" s="52">
        <v>3038251.64</v>
      </c>
      <c r="AS699" s="52">
        <v>3063154.49</v>
      </c>
      <c r="AT699" s="52">
        <v>0</v>
      </c>
      <c r="AU699" s="52">
        <v>0</v>
      </c>
      <c r="AV699" s="52">
        <v>0</v>
      </c>
      <c r="AW699" s="52">
        <v>0</v>
      </c>
      <c r="AX699" s="52">
        <v>0</v>
      </c>
      <c r="AY699" s="52">
        <v>0</v>
      </c>
      <c r="AZ699" s="52">
        <v>0</v>
      </c>
      <c r="BA699" s="52">
        <v>0</v>
      </c>
      <c r="BB699" s="52">
        <v>0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15" t="s">
        <v>2405</v>
      </c>
      <c r="C700" s="71" t="s">
        <v>2406</v>
      </c>
      <c r="D700" s="7" t="s">
        <v>250</v>
      </c>
      <c r="E700" s="7" t="s">
        <v>68</v>
      </c>
      <c r="F700" s="7" t="s">
        <v>251</v>
      </c>
      <c r="G700" s="7" t="e">
        <f t="shared" ca="1" si="23"/>
        <v>#NAME?</v>
      </c>
      <c r="H700" s="46" t="s">
        <v>205</v>
      </c>
      <c r="I700" s="46" t="s">
        <v>58</v>
      </c>
      <c r="J700" s="7" t="str">
        <f t="shared" si="29"/>
        <v>Sim</v>
      </c>
      <c r="K700" s="47">
        <v>45506</v>
      </c>
      <c r="L700" s="47"/>
      <c r="M700" s="7" t="s">
        <v>57</v>
      </c>
      <c r="N700" s="48">
        <v>1.2E-2</v>
      </c>
      <c r="O700" s="7" t="s">
        <v>58</v>
      </c>
      <c r="P700" s="49">
        <v>0</v>
      </c>
      <c r="Q700" s="50" t="s">
        <v>2407</v>
      </c>
      <c r="R700" s="109"/>
      <c r="S700" s="7" t="s">
        <v>199</v>
      </c>
      <c r="T700" s="7" t="s">
        <v>2408</v>
      </c>
      <c r="U700" s="7" t="s">
        <v>135</v>
      </c>
      <c r="V700" s="46" t="e">
        <f t="shared" ca="1" si="24"/>
        <v>#NAME?</v>
      </c>
      <c r="W700" s="7"/>
      <c r="X700" s="7" t="s">
        <v>27</v>
      </c>
      <c r="Y700" s="51" t="s">
        <v>201</v>
      </c>
      <c r="Z700" s="52"/>
      <c r="AA700" s="52"/>
      <c r="AB700" s="54">
        <v>49075100015661</v>
      </c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>
        <v>392888.74</v>
      </c>
      <c r="AZ700" s="52">
        <v>364910.2</v>
      </c>
      <c r="BA700" s="52">
        <v>351069.96</v>
      </c>
      <c r="BB700" s="52">
        <v>323622.67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15" t="s">
        <v>2409</v>
      </c>
      <c r="C701" s="4" t="s">
        <v>2410</v>
      </c>
      <c r="D701" s="7" t="s">
        <v>19</v>
      </c>
      <c r="E701" s="7" t="s">
        <v>77</v>
      </c>
      <c r="F701" s="7" t="s">
        <v>215</v>
      </c>
      <c r="G701" s="7" t="e">
        <f t="shared" ca="1" si="23"/>
        <v>#NAME?</v>
      </c>
      <c r="H701" s="46" t="s">
        <v>216</v>
      </c>
      <c r="I701" s="46" t="s">
        <v>217</v>
      </c>
      <c r="J701" s="7" t="str">
        <f t="shared" si="29"/>
        <v>Não</v>
      </c>
      <c r="K701" s="47">
        <v>45100</v>
      </c>
      <c r="L701" s="47"/>
      <c r="M701" s="7" t="s">
        <v>246</v>
      </c>
      <c r="N701" s="48">
        <v>1.2E-2</v>
      </c>
      <c r="O701" s="7" t="s">
        <v>197</v>
      </c>
      <c r="P701" s="49">
        <v>0.1</v>
      </c>
      <c r="Q701" s="109"/>
      <c r="R701" s="109"/>
      <c r="S701" s="7" t="s">
        <v>199</v>
      </c>
      <c r="T701" s="7" t="s">
        <v>2411</v>
      </c>
      <c r="U701" s="7" t="s">
        <v>666</v>
      </c>
      <c r="V701" s="46" t="e">
        <f t="shared" ca="1" si="24"/>
        <v>#NAME?</v>
      </c>
      <c r="W701" s="7"/>
      <c r="X701" s="7"/>
      <c r="Y701" s="51" t="s">
        <v>201</v>
      </c>
      <c r="Z701" s="52"/>
      <c r="AA701" s="53">
        <v>45100</v>
      </c>
      <c r="AB701" s="54">
        <v>49075100007985</v>
      </c>
      <c r="AC701" s="52"/>
      <c r="AD701" s="52"/>
      <c r="AE701" s="52"/>
      <c r="AF701" s="52"/>
      <c r="AG701" s="52"/>
      <c r="AH701" s="52"/>
      <c r="AI701" s="52"/>
      <c r="AJ701" s="52"/>
      <c r="AK701" s="52">
        <v>30059.16</v>
      </c>
      <c r="AL701" s="52">
        <v>30326.11</v>
      </c>
      <c r="AM701" s="52">
        <v>30619.31</v>
      </c>
      <c r="AN701" s="52">
        <v>30857.14</v>
      </c>
      <c r="AO701" s="52">
        <v>31138.01</v>
      </c>
      <c r="AP701" s="52">
        <v>31371.26</v>
      </c>
      <c r="AQ701" s="52">
        <v>31623.21</v>
      </c>
      <c r="AR701" s="52">
        <v>31807.61</v>
      </c>
      <c r="AS701" s="52">
        <v>32038.04</v>
      </c>
      <c r="AT701" s="52">
        <v>32287.35</v>
      </c>
      <c r="AU701" s="52">
        <v>32413.05</v>
      </c>
      <c r="AV701" s="52">
        <v>32572.880000000001</v>
      </c>
      <c r="AW701" s="52">
        <v>32652.240000000002</v>
      </c>
      <c r="AX701" s="52">
        <v>32949.25</v>
      </c>
      <c r="AY701" s="52">
        <v>33004.699999999997</v>
      </c>
      <c r="AZ701" s="52">
        <v>85.9</v>
      </c>
      <c r="BA701" s="52">
        <v>85.9</v>
      </c>
      <c r="BB701" s="52">
        <v>85.9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15" t="s">
        <v>2412</v>
      </c>
      <c r="C702" s="4" t="s">
        <v>2413</v>
      </c>
      <c r="D702" s="7" t="s">
        <v>19</v>
      </c>
      <c r="E702" s="7" t="s">
        <v>68</v>
      </c>
      <c r="F702" s="7" t="s">
        <v>255</v>
      </c>
      <c r="G702" s="7" t="e">
        <f t="shared" ca="1" si="23"/>
        <v>#NAME?</v>
      </c>
      <c r="H702" s="46" t="s">
        <v>205</v>
      </c>
      <c r="I702" s="46" t="s">
        <v>58</v>
      </c>
      <c r="J702" s="7" t="str">
        <f t="shared" si="29"/>
        <v>Não</v>
      </c>
      <c r="K702" s="47">
        <v>45315</v>
      </c>
      <c r="L702" s="47"/>
      <c r="M702" s="7" t="s">
        <v>227</v>
      </c>
      <c r="N702" s="48">
        <v>0</v>
      </c>
      <c r="O702" s="7" t="s">
        <v>58</v>
      </c>
      <c r="P702" s="49">
        <v>0</v>
      </c>
      <c r="Q702" s="109"/>
      <c r="R702" s="109"/>
      <c r="S702" s="7" t="s">
        <v>199</v>
      </c>
      <c r="T702" s="7" t="s">
        <v>2414</v>
      </c>
      <c r="U702" s="7" t="s">
        <v>77</v>
      </c>
      <c r="V702" s="46" t="e">
        <f t="shared" ca="1" si="24"/>
        <v>#NAME?</v>
      </c>
      <c r="W702" s="7"/>
      <c r="X702" s="7"/>
      <c r="Y702" s="51" t="s">
        <v>201</v>
      </c>
      <c r="Z702" s="52"/>
      <c r="AA702" s="53">
        <v>45315</v>
      </c>
      <c r="AB702" s="54">
        <v>49075100013225</v>
      </c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0</v>
      </c>
      <c r="AS702" s="52">
        <v>0</v>
      </c>
      <c r="AT702" s="52">
        <v>5028.95</v>
      </c>
      <c r="AU702" s="52">
        <v>6584.48</v>
      </c>
      <c r="AV702" s="52">
        <v>8630.2999999999993</v>
      </c>
      <c r="AW702" s="52">
        <v>10708.81</v>
      </c>
      <c r="AX702" s="52">
        <v>15844.41</v>
      </c>
      <c r="AY702" s="52">
        <v>17992.759999999998</v>
      </c>
      <c r="AZ702" s="52">
        <v>21154.02</v>
      </c>
      <c r="BA702" s="52">
        <v>24377.9</v>
      </c>
      <c r="BB702" s="52">
        <v>27485.08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59" t="s">
        <v>2415</v>
      </c>
      <c r="C703" s="14" t="s">
        <v>2416</v>
      </c>
      <c r="D703" s="7" t="s">
        <v>19</v>
      </c>
      <c r="E703" s="7" t="s">
        <v>77</v>
      </c>
      <c r="F703" s="7" t="s">
        <v>215</v>
      </c>
      <c r="G703" s="7" t="e">
        <f t="shared" ca="1" si="23"/>
        <v>#NAME?</v>
      </c>
      <c r="H703" s="46" t="s">
        <v>216</v>
      </c>
      <c r="I703" s="46" t="s">
        <v>58</v>
      </c>
      <c r="J703" s="7" t="str">
        <f t="shared" si="29"/>
        <v>Sim</v>
      </c>
      <c r="K703" s="47">
        <v>45233</v>
      </c>
      <c r="L703" s="47"/>
      <c r="M703" s="7" t="s">
        <v>196</v>
      </c>
      <c r="N703" s="48">
        <v>1.2E-2</v>
      </c>
      <c r="O703" s="7" t="s">
        <v>197</v>
      </c>
      <c r="P703" s="49">
        <v>0.1</v>
      </c>
      <c r="Q703" s="35" t="s">
        <v>2417</v>
      </c>
      <c r="R703" s="112" t="s">
        <v>2418</v>
      </c>
      <c r="S703" s="7" t="s">
        <v>199</v>
      </c>
      <c r="T703" s="7" t="s">
        <v>2419</v>
      </c>
      <c r="U703" s="7" t="s">
        <v>77</v>
      </c>
      <c r="V703" s="46" t="e">
        <f t="shared" ca="1" si="24"/>
        <v>#NAME?</v>
      </c>
      <c r="W703" s="7"/>
      <c r="X703" s="7"/>
      <c r="Y703" s="51" t="s">
        <v>201</v>
      </c>
      <c r="Z703" s="52"/>
      <c r="AA703" s="53">
        <v>45233</v>
      </c>
      <c r="AB703" s="54">
        <v>49075100012751</v>
      </c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>
        <v>2000000</v>
      </c>
      <c r="AP703" s="52">
        <v>2015353.51</v>
      </c>
      <c r="AQ703" s="52">
        <v>2034452.33</v>
      </c>
      <c r="AR703" s="52">
        <v>2047708.22</v>
      </c>
      <c r="AS703" s="52">
        <v>1556016.05</v>
      </c>
      <c r="AT703" s="52">
        <v>1063307.9099999999</v>
      </c>
      <c r="AU703" s="52">
        <v>755626.29</v>
      </c>
      <c r="AV703" s="52">
        <v>549567.6</v>
      </c>
      <c r="AW703" s="52">
        <v>452228.3</v>
      </c>
      <c r="AX703" s="52">
        <v>406233.59999999998</v>
      </c>
      <c r="AY703" s="52">
        <v>329185.58</v>
      </c>
      <c r="AZ703" s="52">
        <v>278975.59000000003</v>
      </c>
      <c r="BA703" s="52">
        <v>281260.93</v>
      </c>
      <c r="BB703" s="52">
        <v>279157.33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59" t="s">
        <v>2420</v>
      </c>
      <c r="C704" s="14" t="s">
        <v>2421</v>
      </c>
      <c r="D704" s="7" t="s">
        <v>19</v>
      </c>
      <c r="E704" s="7" t="s">
        <v>20</v>
      </c>
      <c r="F704" s="7" t="s">
        <v>270</v>
      </c>
      <c r="G704" s="7" t="e">
        <f t="shared" ca="1" si="23"/>
        <v>#NAME?</v>
      </c>
      <c r="H704" s="46" t="s">
        <v>221</v>
      </c>
      <c r="I704" s="46" t="s">
        <v>217</v>
      </c>
      <c r="J704" s="7" t="str">
        <f t="shared" si="29"/>
        <v>Não</v>
      </c>
      <c r="K704" s="47">
        <v>45623</v>
      </c>
      <c r="L704" s="47"/>
      <c r="M704" s="7" t="s">
        <v>2422</v>
      </c>
      <c r="N704" s="48">
        <v>1.4999999999999999E-2</v>
      </c>
      <c r="O704" s="7" t="s">
        <v>197</v>
      </c>
      <c r="P704" s="49">
        <v>0.1</v>
      </c>
      <c r="Q704" s="35"/>
      <c r="R704" s="112"/>
      <c r="S704" s="7" t="s">
        <v>199</v>
      </c>
      <c r="T704" s="7" t="s">
        <v>2423</v>
      </c>
      <c r="U704" s="7" t="s">
        <v>73</v>
      </c>
      <c r="V704" s="46" t="e">
        <f t="shared" ca="1" si="24"/>
        <v>#NAME?</v>
      </c>
      <c r="W704" s="7"/>
      <c r="X704" s="7" t="s">
        <v>27</v>
      </c>
      <c r="Y704" s="51"/>
      <c r="Z704" s="52"/>
      <c r="AA704" s="53"/>
      <c r="AB704" s="54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>
        <v>0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3" t="s">
        <v>2424</v>
      </c>
      <c r="C705" s="4" t="s">
        <v>2425</v>
      </c>
      <c r="D705" s="7" t="s">
        <v>19</v>
      </c>
      <c r="E705" s="7" t="s">
        <v>20</v>
      </c>
      <c r="F705" s="7" t="s">
        <v>270</v>
      </c>
      <c r="G705" s="7" t="e">
        <f t="shared" ca="1" si="23"/>
        <v>#NAME?</v>
      </c>
      <c r="H705" s="46" t="s">
        <v>205</v>
      </c>
      <c r="I705" s="46" t="s">
        <v>58</v>
      </c>
      <c r="J705" s="7" t="str">
        <f t="shared" si="29"/>
        <v>Não</v>
      </c>
      <c r="K705" s="47">
        <v>45056</v>
      </c>
      <c r="L705" s="47"/>
      <c r="M705" s="7" t="s">
        <v>57</v>
      </c>
      <c r="N705" s="48">
        <v>1.2E-2</v>
      </c>
      <c r="O705" s="7" t="s">
        <v>58</v>
      </c>
      <c r="P705" s="49">
        <v>0</v>
      </c>
      <c r="Q705" s="109"/>
      <c r="R705" s="50" t="s">
        <v>2426</v>
      </c>
      <c r="S705" s="7" t="s">
        <v>199</v>
      </c>
      <c r="T705" s="7" t="s">
        <v>2427</v>
      </c>
      <c r="U705" s="7" t="s">
        <v>114</v>
      </c>
      <c r="V705" s="46" t="e">
        <f t="shared" ca="1" si="24"/>
        <v>#NAME?</v>
      </c>
      <c r="W705" s="7"/>
      <c r="X705" s="7"/>
      <c r="Y705" s="51" t="s">
        <v>201</v>
      </c>
      <c r="Z705" s="52"/>
      <c r="AA705" s="53">
        <v>45056</v>
      </c>
      <c r="AB705" s="54">
        <v>49075100012768</v>
      </c>
      <c r="AC705" s="52"/>
      <c r="AD705" s="52"/>
      <c r="AE705" s="52"/>
      <c r="AF705" s="52"/>
      <c r="AG705" s="52"/>
      <c r="AH705" s="52">
        <v>0</v>
      </c>
      <c r="AI705" s="52">
        <v>0</v>
      </c>
      <c r="AJ705" s="52">
        <v>0</v>
      </c>
      <c r="AK705" s="52">
        <v>341945.34</v>
      </c>
      <c r="AL705" s="52">
        <v>345033.68</v>
      </c>
      <c r="AM705" s="52">
        <v>348396.55</v>
      </c>
      <c r="AN705" s="52">
        <v>351124.95</v>
      </c>
      <c r="AO705" s="52">
        <v>354086.89</v>
      </c>
      <c r="AP705" s="52">
        <v>356598.26</v>
      </c>
      <c r="AQ705" s="52">
        <v>359308.27</v>
      </c>
      <c r="AR705" s="52">
        <v>362599.84</v>
      </c>
      <c r="AS705" s="52">
        <v>365566.08</v>
      </c>
      <c r="AT705" s="52">
        <v>337962.6</v>
      </c>
      <c r="AU705" s="52">
        <v>340466.57</v>
      </c>
      <c r="AV705" s="52">
        <v>326997.2</v>
      </c>
      <c r="AW705" s="52">
        <v>313661.8</v>
      </c>
      <c r="AX705" s="52">
        <v>302197.3</v>
      </c>
      <c r="AY705" s="52">
        <v>187273.32</v>
      </c>
      <c r="AZ705" s="52">
        <v>0</v>
      </c>
      <c r="BA705" s="52">
        <v>161506.71</v>
      </c>
      <c r="BB705" s="52">
        <v>116235.79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3" t="s">
        <v>2424</v>
      </c>
      <c r="C706" s="4" t="s">
        <v>2428</v>
      </c>
      <c r="D706" s="7" t="s">
        <v>19</v>
      </c>
      <c r="E706" s="7" t="s">
        <v>20</v>
      </c>
      <c r="F706" s="7" t="s">
        <v>270</v>
      </c>
      <c r="G706" s="7" t="e">
        <f t="shared" ca="1" si="23"/>
        <v>#NAME?</v>
      </c>
      <c r="H706" s="46" t="s">
        <v>205</v>
      </c>
      <c r="I706" s="46" t="s">
        <v>58</v>
      </c>
      <c r="J706" s="7" t="str">
        <f t="shared" si="29"/>
        <v>Sim</v>
      </c>
      <c r="K706" s="47">
        <v>45034</v>
      </c>
      <c r="L706" s="7"/>
      <c r="M706" s="7" t="s">
        <v>246</v>
      </c>
      <c r="N706" s="48">
        <v>1.2E-2</v>
      </c>
      <c r="O706" s="7" t="s">
        <v>197</v>
      </c>
      <c r="P706" s="49">
        <v>0.1</v>
      </c>
      <c r="Q706" s="66" t="s">
        <v>2429</v>
      </c>
      <c r="R706" s="66" t="s">
        <v>991</v>
      </c>
      <c r="S706" s="7" t="s">
        <v>199</v>
      </c>
      <c r="T706" s="7" t="s">
        <v>2427</v>
      </c>
      <c r="U706" s="7" t="s">
        <v>114</v>
      </c>
      <c r="V706" s="46" t="e">
        <f t="shared" ca="1" si="24"/>
        <v>#NAME?</v>
      </c>
      <c r="W706" s="7"/>
      <c r="X706" s="7" t="s">
        <v>27</v>
      </c>
      <c r="Y706" s="51" t="s">
        <v>201</v>
      </c>
      <c r="Z706" s="52"/>
      <c r="AA706" s="53">
        <v>45034</v>
      </c>
      <c r="AB706" s="54">
        <v>49075100008541</v>
      </c>
      <c r="AC706" s="52"/>
      <c r="AD706" s="52"/>
      <c r="AE706" s="52"/>
      <c r="AF706" s="52"/>
      <c r="AG706" s="52"/>
      <c r="AH706" s="52">
        <v>0</v>
      </c>
      <c r="AI706" s="52">
        <v>773689.8</v>
      </c>
      <c r="AJ706" s="52">
        <v>959768.12</v>
      </c>
      <c r="AK706" s="52">
        <v>621659.37</v>
      </c>
      <c r="AL706" s="52">
        <v>564875.41</v>
      </c>
      <c r="AM706" s="52">
        <v>570213.31999999995</v>
      </c>
      <c r="AN706" s="52">
        <v>566734.94999999995</v>
      </c>
      <c r="AO706" s="52">
        <v>559509.81000000006</v>
      </c>
      <c r="AP706" s="52">
        <v>563466.37</v>
      </c>
      <c r="AQ706" s="52">
        <v>567959.81999999995</v>
      </c>
      <c r="AR706" s="52">
        <v>572510.06000000006</v>
      </c>
      <c r="AS706" s="52">
        <v>566750.13</v>
      </c>
      <c r="AT706" s="52">
        <v>554805.92000000004</v>
      </c>
      <c r="AU706" s="52">
        <v>546484.35</v>
      </c>
      <c r="AV706" s="52">
        <v>550537.5</v>
      </c>
      <c r="AW706" s="52">
        <v>553943.69999999995</v>
      </c>
      <c r="AX706" s="52">
        <v>558752.4</v>
      </c>
      <c r="AY706" s="52">
        <v>551289.35</v>
      </c>
      <c r="AZ706" s="52">
        <v>552446.92000000004</v>
      </c>
      <c r="BA706" s="52">
        <v>1098426.23</v>
      </c>
      <c r="BB706" s="52">
        <v>1097422.6299999999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3" t="s">
        <v>2424</v>
      </c>
      <c r="C707" s="4" t="s">
        <v>2430</v>
      </c>
      <c r="D707" s="7" t="s">
        <v>19</v>
      </c>
      <c r="E707" s="7" t="s">
        <v>20</v>
      </c>
      <c r="F707" s="7" t="s">
        <v>270</v>
      </c>
      <c r="G707" s="7" t="e">
        <f t="shared" ca="1" si="23"/>
        <v>#NAME?</v>
      </c>
      <c r="H707" s="46" t="s">
        <v>216</v>
      </c>
      <c r="I707" s="46" t="s">
        <v>217</v>
      </c>
      <c r="J707" s="7" t="str">
        <f t="shared" si="29"/>
        <v>Não</v>
      </c>
      <c r="K707" s="47">
        <v>45034</v>
      </c>
      <c r="L707" s="7"/>
      <c r="M707" s="7" t="s">
        <v>316</v>
      </c>
      <c r="N707" s="48">
        <v>8.0000000000000002E-3</v>
      </c>
      <c r="O707" s="7" t="s">
        <v>317</v>
      </c>
      <c r="P707" s="49">
        <v>0.1</v>
      </c>
      <c r="Q707" s="109"/>
      <c r="R707" s="109"/>
      <c r="S707" s="7" t="s">
        <v>199</v>
      </c>
      <c r="T707" s="7" t="s">
        <v>2427</v>
      </c>
      <c r="U707" s="7" t="s">
        <v>114</v>
      </c>
      <c r="V707" s="46" t="e">
        <f t="shared" ca="1" si="24"/>
        <v>#NAME?</v>
      </c>
      <c r="W707" s="7"/>
      <c r="X707" s="7"/>
      <c r="Y707" s="51" t="s">
        <v>201</v>
      </c>
      <c r="Z707" s="52"/>
      <c r="AA707" s="53">
        <v>45034</v>
      </c>
      <c r="AB707" s="54">
        <v>49075100008531</v>
      </c>
      <c r="AC707" s="52"/>
      <c r="AD707" s="52"/>
      <c r="AE707" s="52"/>
      <c r="AF707" s="52"/>
      <c r="AG707" s="52"/>
      <c r="AH707" s="52">
        <v>0</v>
      </c>
      <c r="AI707" s="52">
        <v>545084.31000000006</v>
      </c>
      <c r="AJ707" s="52">
        <v>579285.01</v>
      </c>
      <c r="AK707" s="52">
        <v>604195.66</v>
      </c>
      <c r="AL707" s="52">
        <v>619206.81999999995</v>
      </c>
      <c r="AM707" s="52">
        <v>624915.15</v>
      </c>
      <c r="AN707" s="52">
        <v>629675.93999999994</v>
      </c>
      <c r="AO707" s="52">
        <v>618554.43999999994</v>
      </c>
      <c r="AP707" s="52">
        <v>629953.34</v>
      </c>
      <c r="AQ707" s="52">
        <v>645323.53</v>
      </c>
      <c r="AR707" s="52">
        <v>645658.4</v>
      </c>
      <c r="AS707" s="52">
        <v>658727.99</v>
      </c>
      <c r="AT707" s="52">
        <v>663847.98</v>
      </c>
      <c r="AU707" s="52">
        <v>654171.76</v>
      </c>
      <c r="AV707" s="52">
        <v>651639.80000000005</v>
      </c>
      <c r="AW707" s="52">
        <v>647001.19999999995</v>
      </c>
      <c r="AX707" s="52">
        <v>654507.80000000005</v>
      </c>
      <c r="AY707" s="52">
        <v>663136.71</v>
      </c>
      <c r="AZ707" s="52">
        <v>650887.59</v>
      </c>
      <c r="BA707" s="52">
        <v>0</v>
      </c>
      <c r="BB707" s="52">
        <v>0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2431</v>
      </c>
      <c r="C708" s="4" t="s">
        <v>2432</v>
      </c>
      <c r="D708" s="7" t="s">
        <v>19</v>
      </c>
      <c r="E708" s="7" t="s">
        <v>20</v>
      </c>
      <c r="F708" s="7" t="s">
        <v>321</v>
      </c>
      <c r="G708" s="7" t="e">
        <f t="shared" ca="1" si="23"/>
        <v>#NAME?</v>
      </c>
      <c r="H708" s="46" t="s">
        <v>205</v>
      </c>
      <c r="I708" s="46" t="s">
        <v>58</v>
      </c>
      <c r="J708" s="7" t="str">
        <f t="shared" si="29"/>
        <v>Não</v>
      </c>
      <c r="K708" s="47">
        <v>45159</v>
      </c>
      <c r="L708" s="47"/>
      <c r="M708" s="7" t="s">
        <v>256</v>
      </c>
      <c r="N708" s="48">
        <v>1.4999999999999999E-2</v>
      </c>
      <c r="O708" s="7" t="s">
        <v>197</v>
      </c>
      <c r="P708" s="49">
        <v>0.1</v>
      </c>
      <c r="Q708" s="66"/>
      <c r="R708" s="50" t="s">
        <v>2433</v>
      </c>
      <c r="S708" s="7" t="s">
        <v>199</v>
      </c>
      <c r="T708" s="7" t="s">
        <v>2434</v>
      </c>
      <c r="U708" s="7" t="s">
        <v>135</v>
      </c>
      <c r="V708" s="46" t="e">
        <f t="shared" ca="1" si="24"/>
        <v>#NAME?</v>
      </c>
      <c r="W708" s="7"/>
      <c r="X708" s="7"/>
      <c r="Y708" s="51" t="s">
        <v>201</v>
      </c>
      <c r="Z708" s="52"/>
      <c r="AA708" s="53">
        <v>45159</v>
      </c>
      <c r="AB708" s="54">
        <v>49075100008681</v>
      </c>
      <c r="AC708" s="52"/>
      <c r="AD708" s="52"/>
      <c r="AE708" s="52"/>
      <c r="AF708" s="52">
        <v>0</v>
      </c>
      <c r="AG708" s="52">
        <v>0</v>
      </c>
      <c r="AH708" s="52">
        <v>0</v>
      </c>
      <c r="AI708" s="52">
        <v>0</v>
      </c>
      <c r="AJ708" s="52">
        <v>0</v>
      </c>
      <c r="AK708" s="52">
        <v>0</v>
      </c>
      <c r="AL708" s="52">
        <v>0</v>
      </c>
      <c r="AM708" s="52">
        <v>169304</v>
      </c>
      <c r="AN708" s="52">
        <v>178411.71</v>
      </c>
      <c r="AO708" s="52">
        <v>178119.97</v>
      </c>
      <c r="AP708" s="52">
        <v>182529.06</v>
      </c>
      <c r="AQ708" s="52">
        <v>186264.3</v>
      </c>
      <c r="AR708" s="52">
        <v>183385.5</v>
      </c>
      <c r="AS708" s="52">
        <v>184894.13</v>
      </c>
      <c r="AT708" s="52">
        <v>185296.17</v>
      </c>
      <c r="AU708" s="52">
        <v>183844.14</v>
      </c>
      <c r="AV708" s="52">
        <v>183219.6</v>
      </c>
      <c r="AW708" s="52">
        <v>184367.2</v>
      </c>
      <c r="AX708" s="52">
        <v>186972.7</v>
      </c>
      <c r="AY708" s="52">
        <v>189200.05</v>
      </c>
      <c r="AZ708" s="52">
        <v>188273.69</v>
      </c>
      <c r="BA708" s="52">
        <v>187172.68</v>
      </c>
      <c r="BB708" s="52">
        <v>186302.45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94" t="s">
        <v>2435</v>
      </c>
      <c r="C709" s="14" t="s">
        <v>2436</v>
      </c>
      <c r="D709" s="7" t="s">
        <v>19</v>
      </c>
      <c r="E709" s="7" t="s">
        <v>68</v>
      </c>
      <c r="F709" s="7" t="s">
        <v>226</v>
      </c>
      <c r="G709" s="7" t="e">
        <f t="shared" ca="1" si="23"/>
        <v>#NAME?</v>
      </c>
      <c r="H709" s="46" t="s">
        <v>205</v>
      </c>
      <c r="I709" s="46" t="s">
        <v>58</v>
      </c>
      <c r="J709" s="7" t="str">
        <f t="shared" si="29"/>
        <v>Não</v>
      </c>
      <c r="K709" s="47">
        <v>44996</v>
      </c>
      <c r="L709" s="47"/>
      <c r="M709" s="7" t="s">
        <v>256</v>
      </c>
      <c r="N709" s="48">
        <v>1.4999999999999999E-2</v>
      </c>
      <c r="O709" s="7" t="s">
        <v>197</v>
      </c>
      <c r="P709" s="49">
        <v>0.1</v>
      </c>
      <c r="Q709" s="50"/>
      <c r="R709" s="50"/>
      <c r="S709" s="7" t="s">
        <v>199</v>
      </c>
      <c r="T709" s="12" t="s">
        <v>2437</v>
      </c>
      <c r="U709" s="7" t="s">
        <v>68</v>
      </c>
      <c r="V709" s="46" t="e">
        <f t="shared" ca="1" si="24"/>
        <v>#NAME?</v>
      </c>
      <c r="W709" s="7"/>
      <c r="X709" s="7"/>
      <c r="Y709" s="51" t="s">
        <v>201</v>
      </c>
      <c r="Z709" s="52"/>
      <c r="AA709" s="53">
        <v>44996</v>
      </c>
      <c r="AB709" s="54">
        <v>49075100013462</v>
      </c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0</v>
      </c>
      <c r="AU709" s="52">
        <v>154173.34</v>
      </c>
      <c r="AV709" s="52">
        <v>157791.6</v>
      </c>
      <c r="AW709" s="52">
        <v>163154.20000000001</v>
      </c>
      <c r="AX709" s="52">
        <v>170043.3</v>
      </c>
      <c r="AY709" s="52">
        <v>176313.54</v>
      </c>
      <c r="AZ709" s="52">
        <v>205350.19</v>
      </c>
      <c r="BA709" s="52">
        <v>203926.09</v>
      </c>
      <c r="BB709" s="52">
        <v>202281.75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62" t="s">
        <v>2438</v>
      </c>
      <c r="C710" s="71" t="s">
        <v>2439</v>
      </c>
      <c r="D710" s="7" t="s">
        <v>109</v>
      </c>
      <c r="E710" s="7" t="s">
        <v>68</v>
      </c>
      <c r="F710" s="7" t="s">
        <v>565</v>
      </c>
      <c r="G710" s="7" t="e">
        <f t="shared" ca="1" si="23"/>
        <v>#NAME?</v>
      </c>
      <c r="H710" s="46" t="s">
        <v>195</v>
      </c>
      <c r="I710" s="46" t="s">
        <v>58</v>
      </c>
      <c r="J710" s="7" t="str">
        <f t="shared" si="29"/>
        <v>Não</v>
      </c>
      <c r="K710" s="47">
        <v>45177</v>
      </c>
      <c r="L710" s="47">
        <v>45449</v>
      </c>
      <c r="M710" s="7" t="s">
        <v>57</v>
      </c>
      <c r="N710" s="48">
        <v>5.0000000000000001E-3</v>
      </c>
      <c r="O710" s="7" t="s">
        <v>58</v>
      </c>
      <c r="P710" s="49">
        <v>0</v>
      </c>
      <c r="Q710" s="101"/>
      <c r="R710" s="50" t="s">
        <v>375</v>
      </c>
      <c r="S710" s="7" t="s">
        <v>199</v>
      </c>
      <c r="T710" s="7" t="s">
        <v>2440</v>
      </c>
      <c r="U710" s="7" t="s">
        <v>68</v>
      </c>
      <c r="V710" s="46" t="e">
        <f t="shared" ca="1" si="24"/>
        <v>#NAME?</v>
      </c>
      <c r="W710" s="7"/>
      <c r="X710" s="7"/>
      <c r="Y710" s="51" t="s">
        <v>201</v>
      </c>
      <c r="Z710" s="52"/>
      <c r="AA710" s="53">
        <v>45177</v>
      </c>
      <c r="AB710" s="54">
        <v>49075100007799</v>
      </c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>
        <v>218126.16</v>
      </c>
      <c r="AN710" s="52">
        <v>239118.78</v>
      </c>
      <c r="AO710" s="52">
        <v>244551.99</v>
      </c>
      <c r="AP710" s="52">
        <v>0</v>
      </c>
      <c r="AQ710" s="52">
        <v>0</v>
      </c>
      <c r="AR710" s="52">
        <v>0</v>
      </c>
      <c r="AS710" s="52">
        <v>0</v>
      </c>
      <c r="AT710" s="52">
        <v>0</v>
      </c>
      <c r="AU710" s="52">
        <v>0</v>
      </c>
      <c r="AV710" s="52">
        <v>0</v>
      </c>
      <c r="AW710" s="52">
        <v>0</v>
      </c>
      <c r="AX710" s="52">
        <v>0</v>
      </c>
      <c r="AY710" s="52">
        <v>0</v>
      </c>
      <c r="AZ710" s="52">
        <v>0</v>
      </c>
      <c r="BA710" s="52">
        <v>0</v>
      </c>
      <c r="BB710" s="52">
        <v>0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3" t="s">
        <v>2441</v>
      </c>
      <c r="C711" s="4" t="s">
        <v>2442</v>
      </c>
      <c r="D711" s="7" t="s">
        <v>109</v>
      </c>
      <c r="E711" s="7" t="s">
        <v>68</v>
      </c>
      <c r="F711" s="7" t="s">
        <v>194</v>
      </c>
      <c r="G711" s="7" t="e">
        <f t="shared" ca="1" si="23"/>
        <v>#NAME?</v>
      </c>
      <c r="H711" s="46" t="s">
        <v>195</v>
      </c>
      <c r="I711" s="46" t="s">
        <v>58</v>
      </c>
      <c r="J711" s="7" t="str">
        <f t="shared" si="29"/>
        <v>Não</v>
      </c>
      <c r="K711" s="47">
        <v>45105</v>
      </c>
      <c r="L711" s="47">
        <v>45532</v>
      </c>
      <c r="M711" s="7" t="s">
        <v>256</v>
      </c>
      <c r="N711" s="48">
        <v>1.6E-2</v>
      </c>
      <c r="O711" s="7" t="s">
        <v>197</v>
      </c>
      <c r="P711" s="49">
        <v>0.2</v>
      </c>
      <c r="Q711" s="50"/>
      <c r="R711" s="50"/>
      <c r="S711" s="7" t="s">
        <v>242</v>
      </c>
      <c r="T711" s="7" t="s">
        <v>2443</v>
      </c>
      <c r="U711" s="7" t="s">
        <v>73</v>
      </c>
      <c r="V711" s="46" t="e">
        <f t="shared" ca="1" si="24"/>
        <v>#NAME?</v>
      </c>
      <c r="W711" s="7"/>
      <c r="X711" s="7"/>
      <c r="Y711" s="51" t="s">
        <v>312</v>
      </c>
      <c r="Z711" s="51"/>
      <c r="AA711" s="47">
        <v>45105</v>
      </c>
      <c r="AB711" s="164">
        <v>49075100008043</v>
      </c>
      <c r="AC711" s="51"/>
      <c r="AD711" s="51"/>
      <c r="AE711" s="51"/>
      <c r="AF711" s="51"/>
      <c r="AG711" s="51"/>
      <c r="AH711" s="51"/>
      <c r="AI711" s="52">
        <v>0</v>
      </c>
      <c r="AJ711" s="52">
        <v>0</v>
      </c>
      <c r="AK711" s="52">
        <v>297526.94</v>
      </c>
      <c r="AL711" s="52">
        <v>483333.15</v>
      </c>
      <c r="AM711" s="52">
        <v>491270.74</v>
      </c>
      <c r="AN711" s="52">
        <v>494652.08</v>
      </c>
      <c r="AO711" s="52">
        <v>495607.59</v>
      </c>
      <c r="AP711" s="52">
        <v>506447.09</v>
      </c>
      <c r="AQ711" s="52">
        <v>516749.55</v>
      </c>
      <c r="AR711" s="52">
        <v>505670.98</v>
      </c>
      <c r="AS711" s="52">
        <v>459026.09</v>
      </c>
      <c r="AT711" s="52">
        <v>463317.5</v>
      </c>
      <c r="AU711" s="52">
        <v>459552.18</v>
      </c>
      <c r="AV711" s="52">
        <v>456077.4</v>
      </c>
      <c r="AW711" s="52">
        <v>458283</v>
      </c>
      <c r="AX711" s="52">
        <v>433883.5</v>
      </c>
      <c r="AY711" s="52">
        <v>0</v>
      </c>
      <c r="AZ711" s="52">
        <v>0</v>
      </c>
      <c r="BA711" s="52">
        <v>0</v>
      </c>
      <c r="BB711" s="52">
        <v>0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2444</v>
      </c>
      <c r="C712" s="4" t="s">
        <v>2445</v>
      </c>
      <c r="D712" s="7" t="s">
        <v>19</v>
      </c>
      <c r="E712" s="7" t="s">
        <v>77</v>
      </c>
      <c r="F712" s="7" t="s">
        <v>340</v>
      </c>
      <c r="G712" s="7" t="e">
        <f t="shared" ca="1" si="23"/>
        <v>#NAME?</v>
      </c>
      <c r="H712" s="46" t="s">
        <v>205</v>
      </c>
      <c r="I712" s="46" t="s">
        <v>58</v>
      </c>
      <c r="J712" s="7" t="str">
        <f t="shared" si="29"/>
        <v>Não</v>
      </c>
      <c r="K712" s="47">
        <v>45162</v>
      </c>
      <c r="L712" s="7"/>
      <c r="M712" s="7" t="s">
        <v>57</v>
      </c>
      <c r="N712" s="48">
        <v>1.2E-2</v>
      </c>
      <c r="O712" s="7" t="s">
        <v>58</v>
      </c>
      <c r="P712" s="49">
        <v>0</v>
      </c>
      <c r="Q712" s="66"/>
      <c r="R712" s="66"/>
      <c r="S712" s="7" t="s">
        <v>242</v>
      </c>
      <c r="T712" s="7" t="s">
        <v>2446</v>
      </c>
      <c r="U712" s="7" t="s">
        <v>77</v>
      </c>
      <c r="V712" s="46" t="e">
        <f t="shared" ca="1" si="24"/>
        <v>#NAME?</v>
      </c>
      <c r="W712" s="7"/>
      <c r="X712" s="7"/>
      <c r="Y712" s="51" t="s">
        <v>201</v>
      </c>
      <c r="Z712" s="51"/>
      <c r="AA712" s="47">
        <v>45162</v>
      </c>
      <c r="AB712" s="164">
        <v>49075100008698</v>
      </c>
      <c r="AC712" s="51"/>
      <c r="AD712" s="51"/>
      <c r="AE712" s="51"/>
      <c r="AF712" s="51"/>
      <c r="AG712" s="51"/>
      <c r="AH712" s="51"/>
      <c r="AI712" s="52"/>
      <c r="AJ712" s="52"/>
      <c r="AK712" s="52"/>
      <c r="AL712" s="52"/>
      <c r="AM712" s="52">
        <v>450929.66</v>
      </c>
      <c r="AN712" s="52">
        <v>454884.96</v>
      </c>
      <c r="AO712" s="52">
        <v>459118.81</v>
      </c>
      <c r="AP712" s="52">
        <v>461300.92</v>
      </c>
      <c r="AQ712" s="52">
        <v>966123.99</v>
      </c>
      <c r="AR712" s="52">
        <v>975509.87</v>
      </c>
      <c r="AS712" s="52">
        <v>983112.91</v>
      </c>
      <c r="AT712" s="52">
        <v>990177.55</v>
      </c>
      <c r="AU712" s="52">
        <v>996757.63</v>
      </c>
      <c r="AV712" s="52">
        <v>1004683</v>
      </c>
      <c r="AW712" s="52">
        <v>1012349</v>
      </c>
      <c r="AX712" s="52">
        <v>1020584</v>
      </c>
      <c r="AY712" s="52">
        <v>1025027.47</v>
      </c>
      <c r="AZ712" s="52">
        <v>1032030.47</v>
      </c>
      <c r="BA712" s="52">
        <v>1041238.6</v>
      </c>
      <c r="BB712" s="52">
        <v>1048432.06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3" t="s">
        <v>2447</v>
      </c>
      <c r="C713" s="4" t="s">
        <v>2448</v>
      </c>
      <c r="D713" s="7" t="s">
        <v>19</v>
      </c>
      <c r="E713" s="7" t="s">
        <v>77</v>
      </c>
      <c r="F713" s="7" t="s">
        <v>215</v>
      </c>
      <c r="G713" s="7" t="e">
        <f t="shared" ca="1" si="23"/>
        <v>#NAME?</v>
      </c>
      <c r="H713" s="46" t="s">
        <v>216</v>
      </c>
      <c r="I713" s="46" t="s">
        <v>217</v>
      </c>
      <c r="J713" s="7" t="str">
        <f t="shared" si="29"/>
        <v>Não</v>
      </c>
      <c r="K713" s="47">
        <v>44998</v>
      </c>
      <c r="L713" s="7"/>
      <c r="M713" s="7" t="s">
        <v>57</v>
      </c>
      <c r="N713" s="48">
        <v>1.2E-2</v>
      </c>
      <c r="O713" s="7" t="s">
        <v>58</v>
      </c>
      <c r="P713" s="49">
        <v>0</v>
      </c>
      <c r="Q713" s="66"/>
      <c r="R713" s="66" t="s">
        <v>759</v>
      </c>
      <c r="S713" s="7" t="s">
        <v>199</v>
      </c>
      <c r="T713" s="7" t="s">
        <v>2449</v>
      </c>
      <c r="U713" s="7" t="s">
        <v>77</v>
      </c>
      <c r="V713" s="46" t="e">
        <f t="shared" ca="1" si="24"/>
        <v>#NAME?</v>
      </c>
      <c r="W713" s="7"/>
      <c r="X713" s="7"/>
      <c r="Y713" s="51" t="s">
        <v>201</v>
      </c>
      <c r="Z713" s="51"/>
      <c r="AA713" s="47">
        <v>44998</v>
      </c>
      <c r="AB713" s="164">
        <v>49075100009554</v>
      </c>
      <c r="AC713" s="51"/>
      <c r="AD713" s="51"/>
      <c r="AE713" s="51"/>
      <c r="AF713" s="51"/>
      <c r="AG713" s="51"/>
      <c r="AH713" s="52">
        <v>104644.56</v>
      </c>
      <c r="AI713" s="52">
        <v>105009.13</v>
      </c>
      <c r="AJ713" s="52">
        <v>106396.79</v>
      </c>
      <c r="AK713" s="52">
        <v>107496.6</v>
      </c>
      <c r="AL713" s="52">
        <v>108349.8</v>
      </c>
      <c r="AM713" s="52">
        <v>109392.57</v>
      </c>
      <c r="AN713" s="52">
        <v>110247.12</v>
      </c>
      <c r="AO713" s="52">
        <v>110627.56</v>
      </c>
      <c r="AP713" s="52">
        <v>111444.63</v>
      </c>
      <c r="AQ713" s="52">
        <v>112292.46</v>
      </c>
      <c r="AR713" s="52">
        <v>113253.94</v>
      </c>
      <c r="AS713" s="52">
        <v>114113.36</v>
      </c>
      <c r="AT713" s="52">
        <v>114480.81</v>
      </c>
      <c r="AU713" s="52">
        <v>115185.13</v>
      </c>
      <c r="AV713" s="52">
        <v>116080.1</v>
      </c>
      <c r="AW713" s="52">
        <v>116953.1</v>
      </c>
      <c r="AX713" s="52">
        <v>116687.6</v>
      </c>
      <c r="AY713" s="52">
        <v>117533.51</v>
      </c>
      <c r="AZ713" s="52">
        <v>118215.69</v>
      </c>
      <c r="BA713" s="52">
        <v>3189.3</v>
      </c>
      <c r="BB713" s="52">
        <v>3212.25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2450</v>
      </c>
      <c r="C714" s="4" t="s">
        <v>2451</v>
      </c>
      <c r="D714" s="7" t="s">
        <v>109</v>
      </c>
      <c r="E714" s="7" t="s">
        <v>68</v>
      </c>
      <c r="F714" s="7" t="s">
        <v>2452</v>
      </c>
      <c r="G714" s="7" t="e">
        <f t="shared" ca="1" si="23"/>
        <v>#NAME?</v>
      </c>
      <c r="H714" s="46" t="s">
        <v>195</v>
      </c>
      <c r="I714" s="46" t="s">
        <v>58</v>
      </c>
      <c r="J714" s="7" t="str">
        <f t="shared" si="29"/>
        <v>Não</v>
      </c>
      <c r="K714" s="47">
        <v>44932</v>
      </c>
      <c r="L714" s="95">
        <v>45259</v>
      </c>
      <c r="M714" s="7" t="s">
        <v>57</v>
      </c>
      <c r="N714" s="48">
        <v>1.2E-2</v>
      </c>
      <c r="O714" s="7" t="s">
        <v>58</v>
      </c>
      <c r="P714" s="49">
        <v>0</v>
      </c>
      <c r="Q714" s="109"/>
      <c r="R714" s="109"/>
      <c r="S714" s="7" t="s">
        <v>199</v>
      </c>
      <c r="T714" s="7" t="s">
        <v>2453</v>
      </c>
      <c r="U714" s="7" t="s">
        <v>73</v>
      </c>
      <c r="V714" s="46" t="e">
        <f t="shared" ca="1" si="24"/>
        <v>#NAME?</v>
      </c>
      <c r="W714" s="7"/>
      <c r="X714" s="7"/>
      <c r="Y714" s="51"/>
      <c r="Z714" s="52"/>
      <c r="AA714" s="53">
        <v>44932</v>
      </c>
      <c r="AB714" s="54"/>
      <c r="AC714" s="52"/>
      <c r="AD714" s="52"/>
      <c r="AE714" s="52"/>
      <c r="AF714" s="52"/>
      <c r="AG714" s="52">
        <v>802748.34</v>
      </c>
      <c r="AH714" s="52">
        <v>913671.31</v>
      </c>
      <c r="AI714" s="52">
        <v>918724.54</v>
      </c>
      <c r="AJ714" s="52">
        <v>579356.6</v>
      </c>
      <c r="AK714" s="52">
        <v>583264.52</v>
      </c>
      <c r="AL714" s="52">
        <v>584594.91</v>
      </c>
      <c r="AM714" s="52">
        <v>585634.41</v>
      </c>
      <c r="AN714" s="52">
        <v>587784.24</v>
      </c>
      <c r="AO714" s="52">
        <v>588943.46</v>
      </c>
      <c r="AP714" s="52">
        <v>0</v>
      </c>
      <c r="AQ714" s="52">
        <v>0</v>
      </c>
      <c r="AR714" s="52">
        <v>0</v>
      </c>
      <c r="AS714" s="52">
        <v>0</v>
      </c>
      <c r="AT714" s="52">
        <v>0</v>
      </c>
      <c r="AU714" s="52">
        <v>0</v>
      </c>
      <c r="AV714" s="52">
        <v>0</v>
      </c>
      <c r="AW714" s="52">
        <v>0</v>
      </c>
      <c r="AX714" s="52">
        <v>0</v>
      </c>
      <c r="AY714" s="52">
        <v>0</v>
      </c>
      <c r="AZ714" s="52">
        <v>0</v>
      </c>
      <c r="BA714" s="52">
        <v>0</v>
      </c>
      <c r="BB714" s="52">
        <v>0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2454</v>
      </c>
      <c r="C715" s="4" t="s">
        <v>2455</v>
      </c>
      <c r="D715" s="7" t="s">
        <v>19</v>
      </c>
      <c r="E715" s="7" t="s">
        <v>77</v>
      </c>
      <c r="F715" s="7" t="s">
        <v>123</v>
      </c>
      <c r="G715" s="7" t="e">
        <f t="shared" ca="1" si="23"/>
        <v>#NAME?</v>
      </c>
      <c r="H715" s="46" t="s">
        <v>205</v>
      </c>
      <c r="I715" s="46" t="s">
        <v>58</v>
      </c>
      <c r="J715" s="7" t="str">
        <f t="shared" si="29"/>
        <v>Não</v>
      </c>
      <c r="K715" s="47">
        <v>44946</v>
      </c>
      <c r="L715" s="7"/>
      <c r="M715" s="7" t="s">
        <v>57</v>
      </c>
      <c r="N715" s="48">
        <v>7.0000000000000001E-3</v>
      </c>
      <c r="O715" s="7" t="s">
        <v>58</v>
      </c>
      <c r="P715" s="49">
        <v>0</v>
      </c>
      <c r="Q715" s="109"/>
      <c r="R715" s="109"/>
      <c r="S715" s="7" t="s">
        <v>199</v>
      </c>
      <c r="T715" s="7" t="s">
        <v>2456</v>
      </c>
      <c r="U715" s="7" t="s">
        <v>77</v>
      </c>
      <c r="V715" s="46" t="e">
        <f t="shared" ca="1" si="24"/>
        <v>#NAME?</v>
      </c>
      <c r="W715" s="7"/>
      <c r="X715" s="7"/>
      <c r="Y715" s="51" t="s">
        <v>201</v>
      </c>
      <c r="Z715" s="52"/>
      <c r="AA715" s="53">
        <v>44946</v>
      </c>
      <c r="AB715" s="54">
        <v>49075100006318</v>
      </c>
      <c r="AC715" s="52"/>
      <c r="AD715" s="52"/>
      <c r="AE715" s="52"/>
      <c r="AF715" s="52">
        <v>849130.06</v>
      </c>
      <c r="AG715" s="52">
        <v>876298.99</v>
      </c>
      <c r="AH715" s="52">
        <v>877861.49</v>
      </c>
      <c r="AI715" s="52">
        <v>883858.74</v>
      </c>
      <c r="AJ715" s="52">
        <v>890507.37</v>
      </c>
      <c r="AK715" s="52">
        <v>896950.17</v>
      </c>
      <c r="AL715" s="52">
        <v>904259.97</v>
      </c>
      <c r="AM715" s="52">
        <v>912107.56</v>
      </c>
      <c r="AN715" s="52">
        <v>929489.91</v>
      </c>
      <c r="AO715" s="52">
        <v>937853.27</v>
      </c>
      <c r="AP715" s="52">
        <v>969637</v>
      </c>
      <c r="AQ715" s="52">
        <v>987498.22</v>
      </c>
      <c r="AR715" s="52">
        <v>895831.28</v>
      </c>
      <c r="AS715" s="52">
        <v>1000404.98</v>
      </c>
      <c r="AT715" s="52">
        <v>1153441.8799999999</v>
      </c>
      <c r="AU715" s="52">
        <v>1296844.74</v>
      </c>
      <c r="AV715" s="52">
        <v>1307658</v>
      </c>
      <c r="AW715" s="52">
        <v>1302396</v>
      </c>
      <c r="AX715" s="52">
        <v>1270676</v>
      </c>
      <c r="AY715" s="52">
        <v>1278749.1399999999</v>
      </c>
      <c r="AZ715" s="52">
        <v>1286402.8</v>
      </c>
      <c r="BA715" s="52">
        <v>1266814.98</v>
      </c>
      <c r="BB715" s="52">
        <v>1245823.24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2457</v>
      </c>
      <c r="C716" s="4" t="s">
        <v>2458</v>
      </c>
      <c r="D716" s="7" t="s">
        <v>19</v>
      </c>
      <c r="E716" s="7" t="s">
        <v>77</v>
      </c>
      <c r="F716" s="7" t="s">
        <v>123</v>
      </c>
      <c r="G716" s="7" t="e">
        <f t="shared" ca="1" si="23"/>
        <v>#NAME?</v>
      </c>
      <c r="H716" s="46" t="s">
        <v>205</v>
      </c>
      <c r="I716" s="46" t="s">
        <v>58</v>
      </c>
      <c r="J716" s="7" t="str">
        <f t="shared" si="29"/>
        <v>Sim</v>
      </c>
      <c r="K716" s="47">
        <v>45030</v>
      </c>
      <c r="L716" s="7"/>
      <c r="M716" s="7" t="s">
        <v>57</v>
      </c>
      <c r="N716" s="48">
        <v>1.2E-2</v>
      </c>
      <c r="O716" s="7" t="s">
        <v>58</v>
      </c>
      <c r="P716" s="49">
        <v>0</v>
      </c>
      <c r="Q716" s="50" t="s">
        <v>2459</v>
      </c>
      <c r="R716" s="109"/>
      <c r="S716" s="7" t="s">
        <v>199</v>
      </c>
      <c r="T716" s="7" t="s">
        <v>2456</v>
      </c>
      <c r="U716" s="7" t="s">
        <v>77</v>
      </c>
      <c r="V716" s="46" t="e">
        <f t="shared" ca="1" si="24"/>
        <v>#NAME?</v>
      </c>
      <c r="W716" s="7"/>
      <c r="X716" s="7"/>
      <c r="Y716" s="51" t="s">
        <v>201</v>
      </c>
      <c r="Z716" s="52"/>
      <c r="AA716" s="53">
        <v>45030</v>
      </c>
      <c r="AB716" s="54">
        <v>49075100008809</v>
      </c>
      <c r="AC716" s="52"/>
      <c r="AD716" s="52"/>
      <c r="AE716" s="52"/>
      <c r="AF716" s="52"/>
      <c r="AG716" s="52"/>
      <c r="AH716" s="52">
        <v>0</v>
      </c>
      <c r="AI716" s="52">
        <v>49866.06</v>
      </c>
      <c r="AJ716" s="52">
        <v>50389.96</v>
      </c>
      <c r="AK716" s="52">
        <v>50830.05</v>
      </c>
      <c r="AL716" s="52">
        <v>51225.61</v>
      </c>
      <c r="AM716" s="52">
        <v>51722.59</v>
      </c>
      <c r="AN716" s="52">
        <v>52143.83</v>
      </c>
      <c r="AO716" s="52">
        <v>52450.33</v>
      </c>
      <c r="AP716" s="52">
        <v>52839.24</v>
      </c>
      <c r="AQ716" s="52">
        <v>53233.35</v>
      </c>
      <c r="AR716" s="52">
        <v>53566.67</v>
      </c>
      <c r="AS716" s="52">
        <v>53987.41</v>
      </c>
      <c r="AT716" s="52">
        <v>154454.13</v>
      </c>
      <c r="AU716" s="52">
        <v>205889.6</v>
      </c>
      <c r="AV716" s="52">
        <v>207476.4</v>
      </c>
      <c r="AW716" s="52">
        <v>209130</v>
      </c>
      <c r="AX716" s="52">
        <v>210907.1</v>
      </c>
      <c r="AY716" s="52">
        <v>212644.44</v>
      </c>
      <c r="AZ716" s="52">
        <v>213939.12</v>
      </c>
      <c r="BA716" s="52">
        <v>215564.97</v>
      </c>
      <c r="BB716" s="52">
        <v>217091.07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2460</v>
      </c>
      <c r="C717" s="4" t="s">
        <v>2461</v>
      </c>
      <c r="D717" s="7" t="s">
        <v>19</v>
      </c>
      <c r="E717" s="7" t="s">
        <v>77</v>
      </c>
      <c r="F717" s="7" t="s">
        <v>340</v>
      </c>
      <c r="G717" s="7" t="e">
        <f t="shared" ca="1" si="23"/>
        <v>#NAME?</v>
      </c>
      <c r="H717" s="46" t="s">
        <v>205</v>
      </c>
      <c r="I717" s="46" t="s">
        <v>58</v>
      </c>
      <c r="J717" s="7" t="str">
        <f t="shared" si="29"/>
        <v>Não</v>
      </c>
      <c r="K717" s="47">
        <v>45086</v>
      </c>
      <c r="L717" s="7"/>
      <c r="M717" s="7" t="s">
        <v>57</v>
      </c>
      <c r="N717" s="48">
        <v>1.2E-2</v>
      </c>
      <c r="O717" s="7" t="s">
        <v>58</v>
      </c>
      <c r="P717" s="49">
        <v>0</v>
      </c>
      <c r="Q717" s="109"/>
      <c r="R717" s="109"/>
      <c r="S717" s="7" t="s">
        <v>199</v>
      </c>
      <c r="T717" s="7" t="s">
        <v>2462</v>
      </c>
      <c r="U717" s="7" t="s">
        <v>77</v>
      </c>
      <c r="V717" s="46" t="e">
        <f t="shared" ca="1" si="24"/>
        <v>#NAME?</v>
      </c>
      <c r="W717" s="7"/>
      <c r="X717" s="7"/>
      <c r="Y717" s="51" t="s">
        <v>201</v>
      </c>
      <c r="Z717" s="52"/>
      <c r="AA717" s="53">
        <v>45086</v>
      </c>
      <c r="AB717" s="54">
        <v>49075100009856</v>
      </c>
      <c r="AC717" s="52"/>
      <c r="AD717" s="52"/>
      <c r="AE717" s="52"/>
      <c r="AF717" s="52"/>
      <c r="AG717" s="52"/>
      <c r="AH717" s="52"/>
      <c r="AI717" s="52">
        <v>0</v>
      </c>
      <c r="AJ717" s="52">
        <v>0</v>
      </c>
      <c r="AK717" s="52">
        <v>449191.02</v>
      </c>
      <c r="AL717" s="52">
        <v>451876.08</v>
      </c>
      <c r="AM717" s="52">
        <v>454771.05</v>
      </c>
      <c r="AN717" s="52">
        <v>454815.67</v>
      </c>
      <c r="AO717" s="52">
        <v>455268.96</v>
      </c>
      <c r="AP717" s="52">
        <v>459331.33</v>
      </c>
      <c r="AQ717" s="52">
        <v>463926.66</v>
      </c>
      <c r="AR717" s="52">
        <v>467515.65</v>
      </c>
      <c r="AS717" s="52">
        <v>470343.37</v>
      </c>
      <c r="AT717" s="52">
        <v>473331.37</v>
      </c>
      <c r="AU717" s="52">
        <v>471690.23999999999</v>
      </c>
      <c r="AV717" s="52">
        <v>474405</v>
      </c>
      <c r="AW717" s="52">
        <v>475544</v>
      </c>
      <c r="AX717" s="52">
        <v>479360.8</v>
      </c>
      <c r="AY717" s="52">
        <v>482041.75</v>
      </c>
      <c r="AZ717" s="52">
        <v>482934.06</v>
      </c>
      <c r="BA717" s="52">
        <v>487207.78</v>
      </c>
      <c r="BB717" s="52">
        <v>491076.11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2463</v>
      </c>
      <c r="C718" s="4" t="s">
        <v>2464</v>
      </c>
      <c r="D718" s="7" t="s">
        <v>250</v>
      </c>
      <c r="E718" s="7" t="s">
        <v>68</v>
      </c>
      <c r="F718" s="7" t="s">
        <v>251</v>
      </c>
      <c r="G718" s="7" t="e">
        <f t="shared" ca="1" si="23"/>
        <v>#NAME?</v>
      </c>
      <c r="H718" s="46" t="s">
        <v>216</v>
      </c>
      <c r="I718" s="46" t="s">
        <v>217</v>
      </c>
      <c r="J718" s="7" t="str">
        <f t="shared" si="29"/>
        <v>Não</v>
      </c>
      <c r="K718" s="47">
        <v>45504</v>
      </c>
      <c r="L718" s="7"/>
      <c r="M718" s="7" t="s">
        <v>57</v>
      </c>
      <c r="N718" s="48">
        <v>1.2E-2</v>
      </c>
      <c r="O718" s="7" t="s">
        <v>58</v>
      </c>
      <c r="P718" s="49">
        <v>0</v>
      </c>
      <c r="Q718" s="109"/>
      <c r="R718" s="109"/>
      <c r="S718" s="7" t="s">
        <v>199</v>
      </c>
      <c r="T718" s="7" t="s">
        <v>2465</v>
      </c>
      <c r="U718" s="7" t="s">
        <v>68</v>
      </c>
      <c r="V718" s="46" t="e">
        <f t="shared" ca="1" si="24"/>
        <v>#NAME?</v>
      </c>
      <c r="W718" s="7"/>
      <c r="X718" s="7" t="s">
        <v>27</v>
      </c>
      <c r="Y718" s="51" t="s">
        <v>201</v>
      </c>
      <c r="Z718" s="52"/>
      <c r="AA718" s="53">
        <v>45504</v>
      </c>
      <c r="AB718" s="54">
        <v>49075100015414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>
        <v>326915.3</v>
      </c>
      <c r="AY718" s="52">
        <v>146594.4</v>
      </c>
      <c r="AZ718" s="52">
        <v>70434.559999999998</v>
      </c>
      <c r="BA718" s="52">
        <v>78423.87</v>
      </c>
      <c r="BB718" s="52">
        <v>33326.370000000003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2466</v>
      </c>
      <c r="C719" s="4" t="s">
        <v>2467</v>
      </c>
      <c r="D719" s="7" t="s">
        <v>19</v>
      </c>
      <c r="E719" s="7" t="s">
        <v>68</v>
      </c>
      <c r="F719" s="7" t="s">
        <v>255</v>
      </c>
      <c r="G719" s="7" t="e">
        <f t="shared" ca="1" si="23"/>
        <v>#NAME?</v>
      </c>
      <c r="H719" s="46" t="s">
        <v>205</v>
      </c>
      <c r="I719" s="46" t="s">
        <v>58</v>
      </c>
      <c r="J719" s="7" t="str">
        <f t="shared" si="29"/>
        <v>Sim</v>
      </c>
      <c r="K719" s="47">
        <v>44992</v>
      </c>
      <c r="L719" s="7"/>
      <c r="M719" s="7" t="s">
        <v>57</v>
      </c>
      <c r="N719" s="48">
        <v>8.0000000000000002E-3</v>
      </c>
      <c r="O719" s="7" t="s">
        <v>58</v>
      </c>
      <c r="P719" s="49">
        <v>0</v>
      </c>
      <c r="Q719" s="50" t="s">
        <v>2468</v>
      </c>
      <c r="R719" s="109"/>
      <c r="S719" s="7" t="s">
        <v>199</v>
      </c>
      <c r="T719" s="7" t="s">
        <v>2469</v>
      </c>
      <c r="U719" s="7" t="s">
        <v>68</v>
      </c>
      <c r="V719" s="46" t="e">
        <f t="shared" ca="1" si="24"/>
        <v>#NAME?</v>
      </c>
      <c r="W719" s="7"/>
      <c r="X719" s="7"/>
      <c r="Y719" s="51" t="s">
        <v>201</v>
      </c>
      <c r="Z719" s="52"/>
      <c r="AA719" s="53">
        <v>44992</v>
      </c>
      <c r="AB719" s="54">
        <v>49075100010218</v>
      </c>
      <c r="AC719" s="52"/>
      <c r="AD719" s="52"/>
      <c r="AE719" s="52"/>
      <c r="AF719" s="52"/>
      <c r="AG719" s="52">
        <v>0</v>
      </c>
      <c r="AH719" s="52">
        <v>1893864.24</v>
      </c>
      <c r="AI719" s="52">
        <v>2000594.47</v>
      </c>
      <c r="AJ719" s="52">
        <v>2168757.62</v>
      </c>
      <c r="AK719" s="52">
        <v>2206209.9</v>
      </c>
      <c r="AL719" s="52">
        <v>2223135.83</v>
      </c>
      <c r="AM719" s="52">
        <v>2249409.44</v>
      </c>
      <c r="AN719" s="52">
        <v>2268957.7999999998</v>
      </c>
      <c r="AO719" s="52">
        <v>2277468.7799999998</v>
      </c>
      <c r="AP719" s="52">
        <v>2351206.0299999998</v>
      </c>
      <c r="AQ719" s="52">
        <v>2493194.17</v>
      </c>
      <c r="AR719" s="52">
        <v>2548688.83</v>
      </c>
      <c r="AS719" s="52">
        <v>2571543.79</v>
      </c>
      <c r="AT719" s="52">
        <v>2795806.8</v>
      </c>
      <c r="AU719" s="52">
        <v>2804842.65</v>
      </c>
      <c r="AV719" s="52">
        <v>2877093</v>
      </c>
      <c r="AW719" s="52">
        <v>2894067</v>
      </c>
      <c r="AX719" s="52">
        <v>3012925</v>
      </c>
      <c r="AY719" s="52">
        <v>3361939.86</v>
      </c>
      <c r="AZ719" s="52">
        <v>3380002.9</v>
      </c>
      <c r="BA719" s="52">
        <v>3408409.97</v>
      </c>
      <c r="BB719" s="52">
        <v>3424399.86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2470</v>
      </c>
      <c r="C720" s="4" t="s">
        <v>2471</v>
      </c>
      <c r="D720" s="7" t="s">
        <v>19</v>
      </c>
      <c r="E720" s="7" t="s">
        <v>68</v>
      </c>
      <c r="F720" s="7" t="s">
        <v>879</v>
      </c>
      <c r="G720" s="7" t="e">
        <f t="shared" ca="1" si="23"/>
        <v>#NAME?</v>
      </c>
      <c r="H720" s="46" t="s">
        <v>221</v>
      </c>
      <c r="I720" s="46" t="s">
        <v>279</v>
      </c>
      <c r="J720" s="7" t="str">
        <f t="shared" si="29"/>
        <v>Não</v>
      </c>
      <c r="K720" s="47">
        <v>45544</v>
      </c>
      <c r="L720" s="7"/>
      <c r="M720" s="7" t="s">
        <v>57</v>
      </c>
      <c r="N720" s="48">
        <v>1.2E-2</v>
      </c>
      <c r="O720" s="7" t="s">
        <v>58</v>
      </c>
      <c r="P720" s="49">
        <v>0</v>
      </c>
      <c r="Q720" s="50"/>
      <c r="R720" s="109"/>
      <c r="S720" s="7" t="s">
        <v>199</v>
      </c>
      <c r="T720" s="7" t="s">
        <v>2472</v>
      </c>
      <c r="U720" s="7" t="s">
        <v>68</v>
      </c>
      <c r="V720" s="46" t="e">
        <f t="shared" ca="1" si="24"/>
        <v>#NAME?</v>
      </c>
      <c r="W720" s="7"/>
      <c r="X720" s="7" t="s">
        <v>106</v>
      </c>
      <c r="Y720" s="51"/>
      <c r="Z720" s="52"/>
      <c r="AA720" s="52"/>
      <c r="AB720" s="54">
        <v>49075100016143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>
        <v>0</v>
      </c>
      <c r="BA720" s="52">
        <v>0</v>
      </c>
      <c r="BB720" s="52">
        <v>0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2473</v>
      </c>
      <c r="C721" s="4" t="s">
        <v>2474</v>
      </c>
      <c r="D721" s="7" t="s">
        <v>109</v>
      </c>
      <c r="E721" s="7" t="s">
        <v>68</v>
      </c>
      <c r="F721" s="7" t="s">
        <v>260</v>
      </c>
      <c r="G721" s="7" t="e">
        <f t="shared" ca="1" si="23"/>
        <v>#NAME?</v>
      </c>
      <c r="H721" s="46" t="s">
        <v>216</v>
      </c>
      <c r="I721" s="46" t="s">
        <v>240</v>
      </c>
      <c r="J721" s="7" t="str">
        <f t="shared" si="29"/>
        <v>Sim</v>
      </c>
      <c r="K721" s="47">
        <v>45455</v>
      </c>
      <c r="L721" s="7"/>
      <c r="M721" s="7" t="s">
        <v>112</v>
      </c>
      <c r="N721" s="48">
        <v>3.0000000000000001E-3</v>
      </c>
      <c r="O721" s="7" t="s">
        <v>58</v>
      </c>
      <c r="P721" s="49">
        <v>0</v>
      </c>
      <c r="Q721" s="50" t="s">
        <v>261</v>
      </c>
      <c r="R721" s="109"/>
      <c r="S721" s="7" t="s">
        <v>199</v>
      </c>
      <c r="T721" s="7" t="s">
        <v>2475</v>
      </c>
      <c r="U721" s="7" t="s">
        <v>114</v>
      </c>
      <c r="V721" s="46" t="e">
        <f t="shared" ca="1" si="24"/>
        <v>#NAME?</v>
      </c>
      <c r="W721" s="7"/>
      <c r="X721" s="7" t="s">
        <v>27</v>
      </c>
      <c r="Y721" s="51" t="s">
        <v>201</v>
      </c>
      <c r="Z721" s="52"/>
      <c r="AA721" s="53">
        <v>45455</v>
      </c>
      <c r="AB721" s="54">
        <v>49075100014876</v>
      </c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>
        <v>0</v>
      </c>
      <c r="AX721" s="52">
        <v>0</v>
      </c>
      <c r="AY721" s="52">
        <v>0</v>
      </c>
      <c r="AZ721" s="52">
        <v>0</v>
      </c>
      <c r="BA721" s="52">
        <v>0</v>
      </c>
      <c r="BB721" s="52">
        <v>0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15" t="s">
        <v>2476</v>
      </c>
      <c r="C722" s="4" t="s">
        <v>2477</v>
      </c>
      <c r="D722" s="7" t="s">
        <v>19</v>
      </c>
      <c r="E722" s="7" t="s">
        <v>20</v>
      </c>
      <c r="F722" s="7" t="s">
        <v>270</v>
      </c>
      <c r="G722" s="7" t="e">
        <f t="shared" ca="1" si="23"/>
        <v>#NAME?</v>
      </c>
      <c r="H722" s="46" t="s">
        <v>205</v>
      </c>
      <c r="I722" s="46" t="s">
        <v>58</v>
      </c>
      <c r="J722" s="7" t="str">
        <f t="shared" si="29"/>
        <v>Não</v>
      </c>
      <c r="K722" s="47">
        <v>45260</v>
      </c>
      <c r="L722" s="7"/>
      <c r="M722" s="7" t="s">
        <v>71</v>
      </c>
      <c r="N722" s="48">
        <v>2.5000000000000001E-2</v>
      </c>
      <c r="O722" s="7" t="s">
        <v>236</v>
      </c>
      <c r="P722" s="49">
        <v>0.2</v>
      </c>
      <c r="Q722" s="66"/>
      <c r="R722" s="50"/>
      <c r="S722" s="7" t="s">
        <v>199</v>
      </c>
      <c r="T722" s="7" t="s">
        <v>2478</v>
      </c>
      <c r="U722" s="7" t="s">
        <v>273</v>
      </c>
      <c r="V722" s="46" t="e">
        <f t="shared" ca="1" si="24"/>
        <v>#NAME?</v>
      </c>
      <c r="W722" s="7"/>
      <c r="X722" s="7"/>
      <c r="Y722" s="51" t="s">
        <v>201</v>
      </c>
      <c r="Z722" s="52"/>
      <c r="AA722" s="53">
        <v>45260</v>
      </c>
      <c r="AB722" s="54">
        <v>49075100012776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>
        <v>0</v>
      </c>
      <c r="AQ722" s="52">
        <v>36835.9</v>
      </c>
      <c r="AR722" s="52">
        <v>36047.550000000003</v>
      </c>
      <c r="AS722" s="52">
        <v>38109.64</v>
      </c>
      <c r="AT722" s="52">
        <v>40194.980000000003</v>
      </c>
      <c r="AU722" s="52">
        <v>40411.360000000001</v>
      </c>
      <c r="AV722" s="52">
        <v>40485.71</v>
      </c>
      <c r="AW722" s="52">
        <v>42057.79</v>
      </c>
      <c r="AX722" s="52">
        <v>44682.2</v>
      </c>
      <c r="AY722" s="52">
        <v>47011.6</v>
      </c>
      <c r="AZ722" s="52">
        <v>47642.84</v>
      </c>
      <c r="BA722" s="52">
        <v>47009.81</v>
      </c>
      <c r="BB722" s="52">
        <v>46815.96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15" t="s">
        <v>2476</v>
      </c>
      <c r="C723" s="4" t="s">
        <v>2479</v>
      </c>
      <c r="D723" s="7" t="s">
        <v>19</v>
      </c>
      <c r="E723" s="7" t="s">
        <v>20</v>
      </c>
      <c r="F723" s="7" t="s">
        <v>270</v>
      </c>
      <c r="G723" s="7" t="e">
        <f t="shared" ca="1" si="23"/>
        <v>#NAME?</v>
      </c>
      <c r="H723" s="46" t="s">
        <v>205</v>
      </c>
      <c r="I723" s="46" t="s">
        <v>58</v>
      </c>
      <c r="J723" s="7" t="str">
        <f t="shared" si="29"/>
        <v>Não</v>
      </c>
      <c r="K723" s="47">
        <v>45071</v>
      </c>
      <c r="L723" s="7"/>
      <c r="M723" s="7" t="s">
        <v>196</v>
      </c>
      <c r="N723" s="48">
        <v>1.2E-2</v>
      </c>
      <c r="O723" s="7" t="s">
        <v>58</v>
      </c>
      <c r="P723" s="49">
        <v>0</v>
      </c>
      <c r="Q723" s="66"/>
      <c r="R723" s="50" t="s">
        <v>2480</v>
      </c>
      <c r="S723" s="7" t="s">
        <v>199</v>
      </c>
      <c r="T723" s="7" t="s">
        <v>2478</v>
      </c>
      <c r="U723" s="7" t="s">
        <v>273</v>
      </c>
      <c r="V723" s="46" t="e">
        <f t="shared" ca="1" si="24"/>
        <v>#NAME?</v>
      </c>
      <c r="W723" s="7"/>
      <c r="X723" s="7"/>
      <c r="Y723" s="51" t="s">
        <v>201</v>
      </c>
      <c r="Z723" s="52"/>
      <c r="AA723" s="53">
        <v>45071</v>
      </c>
      <c r="AB723" s="54">
        <v>49075100007411</v>
      </c>
      <c r="AC723" s="52"/>
      <c r="AD723" s="52"/>
      <c r="AE723" s="52"/>
      <c r="AF723" s="52"/>
      <c r="AG723" s="52"/>
      <c r="AH723" s="52">
        <v>0</v>
      </c>
      <c r="AI723" s="52">
        <v>4494.3599999999997</v>
      </c>
      <c r="AJ723" s="52">
        <v>9048.26</v>
      </c>
      <c r="AK723" s="52">
        <v>59569.73</v>
      </c>
      <c r="AL723" s="52">
        <v>64630.92</v>
      </c>
      <c r="AM723" s="52">
        <v>69593.19</v>
      </c>
      <c r="AN723" s="52">
        <v>73684.92</v>
      </c>
      <c r="AO723" s="52">
        <v>78381.66</v>
      </c>
      <c r="AP723" s="52">
        <v>83617.39</v>
      </c>
      <c r="AQ723" s="52">
        <v>89160.8</v>
      </c>
      <c r="AR723" s="52">
        <v>93530.33</v>
      </c>
      <c r="AS723" s="52">
        <v>98857.87</v>
      </c>
      <c r="AT723" s="52">
        <v>104300</v>
      </c>
      <c r="AU723" s="52">
        <v>108339.94</v>
      </c>
      <c r="AV723" s="52">
        <v>113573.9</v>
      </c>
      <c r="AW723" s="52">
        <v>119364.1</v>
      </c>
      <c r="AX723" s="52">
        <v>120568.2</v>
      </c>
      <c r="AY723" s="52">
        <v>131829.78</v>
      </c>
      <c r="AZ723" s="52">
        <v>137282.44</v>
      </c>
      <c r="BA723" s="52">
        <v>142399.06</v>
      </c>
      <c r="BB723" s="52">
        <v>147401.25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2481</v>
      </c>
      <c r="C724" s="4" t="s">
        <v>2482</v>
      </c>
      <c r="D724" s="7" t="s">
        <v>19</v>
      </c>
      <c r="E724" s="7" t="s">
        <v>77</v>
      </c>
      <c r="F724" s="7" t="s">
        <v>99</v>
      </c>
      <c r="G724" s="7" t="e">
        <f t="shared" ca="1" si="23"/>
        <v>#NAME?</v>
      </c>
      <c r="H724" s="46" t="s">
        <v>205</v>
      </c>
      <c r="I724" s="46" t="s">
        <v>58</v>
      </c>
      <c r="J724" s="7" t="str">
        <f t="shared" si="29"/>
        <v>Sim</v>
      </c>
      <c r="K724" s="47">
        <v>44951</v>
      </c>
      <c r="L724" s="7"/>
      <c r="M724" s="7" t="s">
        <v>412</v>
      </c>
      <c r="N724" s="48">
        <v>2.5000000000000001E-2</v>
      </c>
      <c r="O724" s="7" t="s">
        <v>197</v>
      </c>
      <c r="P724" s="49">
        <v>0.2</v>
      </c>
      <c r="Q724" s="50" t="s">
        <v>2483</v>
      </c>
      <c r="R724" s="109"/>
      <c r="S724" s="7" t="s">
        <v>199</v>
      </c>
      <c r="T724" s="7" t="s">
        <v>2484</v>
      </c>
      <c r="U724" s="7" t="s">
        <v>68</v>
      </c>
      <c r="V724" s="46" t="e">
        <f t="shared" ca="1" si="24"/>
        <v>#NAME?</v>
      </c>
      <c r="W724" s="7"/>
      <c r="X724" s="7"/>
      <c r="Y724" s="51" t="s">
        <v>312</v>
      </c>
      <c r="Z724" s="52"/>
      <c r="AA724" s="53">
        <v>44951</v>
      </c>
      <c r="AB724" s="54">
        <v>49075100006326</v>
      </c>
      <c r="AC724" s="52"/>
      <c r="AD724" s="52"/>
      <c r="AE724" s="52">
        <v>0.5</v>
      </c>
      <c r="AF724" s="52">
        <v>129462.59</v>
      </c>
      <c r="AG724" s="52">
        <v>144797.29</v>
      </c>
      <c r="AH724" s="52">
        <v>145316.60999999999</v>
      </c>
      <c r="AI724" s="52">
        <v>145842.39000000001</v>
      </c>
      <c r="AJ724" s="52">
        <v>147938.64000000001</v>
      </c>
      <c r="AK724" s="52">
        <v>152357.62</v>
      </c>
      <c r="AL724" s="52">
        <v>156012.54999999999</v>
      </c>
      <c r="AM724" s="52">
        <v>154568.79999999999</v>
      </c>
      <c r="AN724" s="52">
        <v>194407.84</v>
      </c>
      <c r="AO724" s="52">
        <v>193488.64000000001</v>
      </c>
      <c r="AP724" s="52">
        <v>200174.42</v>
      </c>
      <c r="AQ724" s="52">
        <v>205376.18</v>
      </c>
      <c r="AR724" s="52">
        <v>197933</v>
      </c>
      <c r="AS724" s="52">
        <v>199573.02</v>
      </c>
      <c r="AT724" s="52">
        <v>216644.68</v>
      </c>
      <c r="AU724" s="52">
        <v>213157.32</v>
      </c>
      <c r="AV724" s="52">
        <v>210811.6</v>
      </c>
      <c r="AW724" s="52">
        <v>211610.3</v>
      </c>
      <c r="AX724" s="52">
        <v>214411.1</v>
      </c>
      <c r="AY724" s="52">
        <v>217437.52</v>
      </c>
      <c r="AZ724" s="52">
        <v>226060.94</v>
      </c>
      <c r="BA724" s="52">
        <v>221610.92</v>
      </c>
      <c r="BB724" s="52">
        <v>218123.39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2485</v>
      </c>
      <c r="C725" s="4" t="s">
        <v>2486</v>
      </c>
      <c r="D725" s="7" t="s">
        <v>19</v>
      </c>
      <c r="E725" s="7" t="s">
        <v>68</v>
      </c>
      <c r="F725" s="7" t="s">
        <v>255</v>
      </c>
      <c r="G725" s="7" t="e">
        <f t="shared" ca="1" si="23"/>
        <v>#NAME?</v>
      </c>
      <c r="H725" s="46" t="s">
        <v>216</v>
      </c>
      <c r="I725" s="46" t="s">
        <v>217</v>
      </c>
      <c r="J725" s="7" t="str">
        <f t="shared" si="29"/>
        <v>Não</v>
      </c>
      <c r="K725" s="47">
        <v>45042</v>
      </c>
      <c r="L725" s="7"/>
      <c r="M725" s="7" t="s">
        <v>412</v>
      </c>
      <c r="N725" s="48">
        <v>0.02</v>
      </c>
      <c r="O725" s="7" t="s">
        <v>197</v>
      </c>
      <c r="P725" s="49">
        <v>0.2</v>
      </c>
      <c r="Q725" s="50"/>
      <c r="R725" s="65" t="s">
        <v>2487</v>
      </c>
      <c r="S725" s="7" t="s">
        <v>199</v>
      </c>
      <c r="T725" s="7" t="s">
        <v>2488</v>
      </c>
      <c r="U725" s="7" t="s">
        <v>68</v>
      </c>
      <c r="V725" s="46" t="e">
        <f t="shared" ca="1" si="24"/>
        <v>#NAME?</v>
      </c>
      <c r="W725" s="7"/>
      <c r="X725" s="7"/>
      <c r="Y725" s="51" t="s">
        <v>201</v>
      </c>
      <c r="Z725" s="52"/>
      <c r="AA725" s="53">
        <v>45042</v>
      </c>
      <c r="AB725" s="54">
        <v>49075100008000</v>
      </c>
      <c r="AC725" s="52"/>
      <c r="AD725" s="52"/>
      <c r="AE725" s="52"/>
      <c r="AF725" s="52"/>
      <c r="AG725" s="52"/>
      <c r="AH725" s="52"/>
      <c r="AI725" s="52">
        <v>504162.28</v>
      </c>
      <c r="AJ725" s="52">
        <v>618853.27</v>
      </c>
      <c r="AK725" s="52">
        <v>636897.62</v>
      </c>
      <c r="AL725" s="52">
        <v>652844.07999999996</v>
      </c>
      <c r="AM725" s="52">
        <v>641406.1</v>
      </c>
      <c r="AN725" s="52">
        <v>642259.74</v>
      </c>
      <c r="AO725" s="52">
        <v>635116.44999999995</v>
      </c>
      <c r="AP725" s="52">
        <v>657145.17000000004</v>
      </c>
      <c r="AQ725" s="52">
        <v>674875.78</v>
      </c>
      <c r="AR725" s="52">
        <v>651865.15</v>
      </c>
      <c r="AS725" s="52">
        <v>575384.85</v>
      </c>
      <c r="AT725" s="52">
        <v>582727.06999999995</v>
      </c>
      <c r="AU725" s="52">
        <v>918.37</v>
      </c>
      <c r="AV725" s="52">
        <v>918.37</v>
      </c>
      <c r="AW725" s="52">
        <v>967.08</v>
      </c>
      <c r="AX725" s="52">
        <v>967.08</v>
      </c>
      <c r="AY725" s="52">
        <v>967.08</v>
      </c>
      <c r="AZ725" s="52">
        <v>967.44</v>
      </c>
      <c r="BA725" s="52">
        <v>968.83</v>
      </c>
      <c r="BB725" s="52">
        <v>969.66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3" t="s">
        <v>2489</v>
      </c>
      <c r="C726" s="4" t="s">
        <v>2490</v>
      </c>
      <c r="D726" s="7" t="s">
        <v>109</v>
      </c>
      <c r="E726" s="7" t="s">
        <v>68</v>
      </c>
      <c r="F726" s="7" t="s">
        <v>2491</v>
      </c>
      <c r="G726" s="7" t="e">
        <f t="shared" ca="1" si="23"/>
        <v>#NAME?</v>
      </c>
      <c r="H726" s="46" t="s">
        <v>216</v>
      </c>
      <c r="I726" s="46" t="s">
        <v>217</v>
      </c>
      <c r="J726" s="7" t="str">
        <f t="shared" si="29"/>
        <v>Não</v>
      </c>
      <c r="K726" s="47">
        <v>45012</v>
      </c>
      <c r="L726" s="7"/>
      <c r="M726" s="7" t="s">
        <v>256</v>
      </c>
      <c r="N726" s="48">
        <v>1.4999999999999999E-2</v>
      </c>
      <c r="O726" s="7" t="s">
        <v>197</v>
      </c>
      <c r="P726" s="49">
        <v>0.1</v>
      </c>
      <c r="Q726" s="135"/>
      <c r="R726" s="109"/>
      <c r="S726" s="7" t="s">
        <v>199</v>
      </c>
      <c r="T726" s="7" t="s">
        <v>2492</v>
      </c>
      <c r="U726" s="7" t="s">
        <v>68</v>
      </c>
      <c r="V726" s="46" t="e">
        <f t="shared" ca="1" si="24"/>
        <v>#NAME?</v>
      </c>
      <c r="W726" s="7"/>
      <c r="X726" s="7"/>
      <c r="Y726" s="51" t="s">
        <v>201</v>
      </c>
      <c r="Z726" s="52"/>
      <c r="AA726" s="53">
        <v>45012</v>
      </c>
      <c r="AB726" s="54">
        <v>49075100007934</v>
      </c>
      <c r="AC726" s="52"/>
      <c r="AD726" s="52"/>
      <c r="AE726" s="52"/>
      <c r="AF726" s="52"/>
      <c r="AG726" s="52"/>
      <c r="AH726" s="52">
        <v>350337.58</v>
      </c>
      <c r="AI726" s="52">
        <v>351903.67</v>
      </c>
      <c r="AJ726" s="52">
        <v>340102.23</v>
      </c>
      <c r="AK726" s="52">
        <v>332995.49</v>
      </c>
      <c r="AL726" s="52">
        <v>314336.40999999997</v>
      </c>
      <c r="AM726" s="52">
        <v>242316.62</v>
      </c>
      <c r="AN726" s="52">
        <v>213072.17</v>
      </c>
      <c r="AO726" s="52">
        <v>172288.07</v>
      </c>
      <c r="AP726" s="52">
        <v>135635.54</v>
      </c>
      <c r="AQ726" s="52">
        <v>82464.94</v>
      </c>
      <c r="AR726" s="52">
        <v>50275.19</v>
      </c>
      <c r="AS726" s="52">
        <v>16773.509999999998</v>
      </c>
      <c r="AT726" s="52">
        <v>16731.64</v>
      </c>
      <c r="AU726" s="52">
        <v>16735.57</v>
      </c>
      <c r="AV726" s="52">
        <v>16733.84</v>
      </c>
      <c r="AW726" s="52">
        <v>16736.52</v>
      </c>
      <c r="AX726" s="52">
        <v>16742.099999999999</v>
      </c>
      <c r="AY726" s="52">
        <v>2188.8000000000002</v>
      </c>
      <c r="AZ726" s="52">
        <v>2192.42</v>
      </c>
      <c r="BA726" s="52">
        <v>2210.2199999999998</v>
      </c>
      <c r="BB726" s="52">
        <v>2225.52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3" t="s">
        <v>2493</v>
      </c>
      <c r="C727" s="4" t="s">
        <v>2494</v>
      </c>
      <c r="D727" s="7" t="s">
        <v>109</v>
      </c>
      <c r="E727" s="7" t="s">
        <v>68</v>
      </c>
      <c r="F727" s="7" t="s">
        <v>2495</v>
      </c>
      <c r="G727" s="7" t="e">
        <f t="shared" ca="1" si="23"/>
        <v>#NAME?</v>
      </c>
      <c r="H727" s="46" t="s">
        <v>195</v>
      </c>
      <c r="I727" s="46" t="s">
        <v>58</v>
      </c>
      <c r="J727" s="7" t="str">
        <f t="shared" si="29"/>
        <v>Não</v>
      </c>
      <c r="K727" s="47">
        <v>45469</v>
      </c>
      <c r="L727" s="47">
        <v>45513</v>
      </c>
      <c r="M727" s="7" t="s">
        <v>256</v>
      </c>
      <c r="N727" s="48">
        <v>0.01</v>
      </c>
      <c r="O727" s="7" t="s">
        <v>197</v>
      </c>
      <c r="P727" s="49">
        <v>0.1</v>
      </c>
      <c r="Q727" s="135"/>
      <c r="R727" s="50" t="s">
        <v>348</v>
      </c>
      <c r="S727" s="7" t="s">
        <v>199</v>
      </c>
      <c r="T727" s="7" t="s">
        <v>2496</v>
      </c>
      <c r="U727" s="7" t="s">
        <v>68</v>
      </c>
      <c r="V727" s="46" t="e">
        <f t="shared" ca="1" si="24"/>
        <v>#NAME?</v>
      </c>
      <c r="W727" s="7"/>
      <c r="X727" s="7" t="s">
        <v>27</v>
      </c>
      <c r="Y727" s="51"/>
      <c r="Z727" s="52"/>
      <c r="AA727" s="53">
        <v>45469</v>
      </c>
      <c r="AB727" s="54">
        <v>49075100014965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>
        <v>1026925</v>
      </c>
      <c r="AX727" s="52">
        <v>0</v>
      </c>
      <c r="AY727" s="52">
        <v>0</v>
      </c>
      <c r="AZ727" s="52">
        <v>0</v>
      </c>
      <c r="BA727" s="52">
        <v>0</v>
      </c>
      <c r="BB727" s="52">
        <v>0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15" t="s">
        <v>2497</v>
      </c>
      <c r="C728" s="4" t="s">
        <v>2498</v>
      </c>
      <c r="D728" s="7" t="s">
        <v>19</v>
      </c>
      <c r="E728" s="7" t="s">
        <v>68</v>
      </c>
      <c r="F728" s="7" t="s">
        <v>226</v>
      </c>
      <c r="G728" s="7" t="e">
        <f t="shared" ca="1" si="23"/>
        <v>#NAME?</v>
      </c>
      <c r="H728" s="46" t="s">
        <v>216</v>
      </c>
      <c r="I728" s="46" t="s">
        <v>217</v>
      </c>
      <c r="J728" s="7" t="str">
        <f t="shared" si="29"/>
        <v>Não</v>
      </c>
      <c r="K728" s="47">
        <v>45341</v>
      </c>
      <c r="L728" s="7"/>
      <c r="M728" s="7" t="s">
        <v>246</v>
      </c>
      <c r="N728" s="48">
        <v>0.01</v>
      </c>
      <c r="O728" s="7" t="s">
        <v>58</v>
      </c>
      <c r="P728" s="49">
        <v>0</v>
      </c>
      <c r="Q728" s="50"/>
      <c r="R728" s="109"/>
      <c r="S728" s="7" t="s">
        <v>199</v>
      </c>
      <c r="T728" s="7" t="s">
        <v>2499</v>
      </c>
      <c r="U728" s="7" t="s">
        <v>68</v>
      </c>
      <c r="V728" s="46" t="e">
        <f t="shared" ca="1" si="24"/>
        <v>#NAME?</v>
      </c>
      <c r="W728" s="7"/>
      <c r="X728" s="7"/>
      <c r="Y728" s="51" t="s">
        <v>201</v>
      </c>
      <c r="Z728" s="52"/>
      <c r="AA728" s="53">
        <v>45341</v>
      </c>
      <c r="AB728" s="54">
        <v>49075100013470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>
        <v>35089.67</v>
      </c>
      <c r="AT728" s="52">
        <v>54451.839999999997</v>
      </c>
      <c r="AU728" s="52">
        <v>54735.12</v>
      </c>
      <c r="AV728" s="52">
        <v>40428.39</v>
      </c>
      <c r="AW728" s="52">
        <v>0</v>
      </c>
      <c r="AX728" s="52">
        <v>0</v>
      </c>
      <c r="AY728" s="52">
        <v>0.04</v>
      </c>
      <c r="AZ728" s="52">
        <v>0.04</v>
      </c>
      <c r="BA728" s="52">
        <v>0.04</v>
      </c>
      <c r="BB728" s="52">
        <v>0.04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2500</v>
      </c>
      <c r="C729" s="4" t="s">
        <v>2501</v>
      </c>
      <c r="D729" s="7" t="s">
        <v>19</v>
      </c>
      <c r="E729" s="7" t="s">
        <v>77</v>
      </c>
      <c r="F729" s="7" t="s">
        <v>99</v>
      </c>
      <c r="G729" s="7" t="e">
        <f t="shared" ca="1" si="23"/>
        <v>#NAME?</v>
      </c>
      <c r="H729" s="46" t="s">
        <v>205</v>
      </c>
      <c r="I729" s="46" t="s">
        <v>58</v>
      </c>
      <c r="J729" s="7" t="str">
        <f t="shared" si="29"/>
        <v>Sim</v>
      </c>
      <c r="K729" s="47">
        <v>45560</v>
      </c>
      <c r="L729" s="7"/>
      <c r="M729" s="7" t="s">
        <v>57</v>
      </c>
      <c r="N729" s="48">
        <v>1.2E-2</v>
      </c>
      <c r="O729" s="7" t="s">
        <v>58</v>
      </c>
      <c r="P729" s="49">
        <v>0</v>
      </c>
      <c r="Q729" s="50" t="s">
        <v>2502</v>
      </c>
      <c r="R729" s="109"/>
      <c r="S729" s="7" t="s">
        <v>199</v>
      </c>
      <c r="T729" s="7" t="s">
        <v>2503</v>
      </c>
      <c r="U729" s="7" t="s">
        <v>77</v>
      </c>
      <c r="V729" s="46" t="e">
        <f t="shared" ca="1" si="24"/>
        <v>#NAME?</v>
      </c>
      <c r="W729" s="7"/>
      <c r="X729" s="7" t="s">
        <v>24</v>
      </c>
      <c r="Y729" s="51"/>
      <c r="Z729" s="52"/>
      <c r="AA729" s="52"/>
      <c r="AB729" s="54">
        <v>49075100016021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>
        <v>0</v>
      </c>
      <c r="BA729" s="52">
        <v>622805.56999999995</v>
      </c>
      <c r="BB729" s="52">
        <v>651185.01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5" t="s">
        <v>2504</v>
      </c>
      <c r="C730" s="4" t="s">
        <v>2505</v>
      </c>
      <c r="D730" s="7" t="s">
        <v>19</v>
      </c>
      <c r="E730" s="7" t="s">
        <v>68</v>
      </c>
      <c r="F730" s="7" t="s">
        <v>255</v>
      </c>
      <c r="G730" s="7" t="e">
        <f t="shared" ca="1" si="23"/>
        <v>#NAME?</v>
      </c>
      <c r="H730" s="46" t="s">
        <v>205</v>
      </c>
      <c r="I730" s="46" t="s">
        <v>58</v>
      </c>
      <c r="J730" s="7" t="str">
        <f t="shared" si="29"/>
        <v>Não</v>
      </c>
      <c r="K730" s="47">
        <v>45041</v>
      </c>
      <c r="L730" s="7"/>
      <c r="M730" s="7" t="s">
        <v>57</v>
      </c>
      <c r="N730" s="48">
        <v>7.0000000000000001E-3</v>
      </c>
      <c r="O730" s="7" t="s">
        <v>58</v>
      </c>
      <c r="P730" s="49">
        <v>0</v>
      </c>
      <c r="Q730" s="109"/>
      <c r="R730" s="109"/>
      <c r="S730" s="7" t="s">
        <v>199</v>
      </c>
      <c r="T730" s="7" t="s">
        <v>2506</v>
      </c>
      <c r="U730" s="7" t="s">
        <v>68</v>
      </c>
      <c r="V730" s="46" t="e">
        <f t="shared" ca="1" si="24"/>
        <v>#NAME?</v>
      </c>
      <c r="W730" s="7"/>
      <c r="X730" s="7"/>
      <c r="Y730" s="51" t="s">
        <v>201</v>
      </c>
      <c r="Z730" s="52"/>
      <c r="AA730" s="53">
        <v>45041</v>
      </c>
      <c r="AB730" s="54">
        <v>49075100009880</v>
      </c>
      <c r="AC730" s="52"/>
      <c r="AD730" s="52"/>
      <c r="AE730" s="52"/>
      <c r="AF730" s="52"/>
      <c r="AG730" s="52"/>
      <c r="AH730" s="52">
        <v>0</v>
      </c>
      <c r="AI730" s="52">
        <v>107406.13</v>
      </c>
      <c r="AJ730" s="52">
        <v>108108.28</v>
      </c>
      <c r="AK730" s="52">
        <v>107124.87</v>
      </c>
      <c r="AL730" s="52">
        <v>107989.96</v>
      </c>
      <c r="AM730" s="52">
        <v>108656.69</v>
      </c>
      <c r="AN730" s="52">
        <v>109097.2</v>
      </c>
      <c r="AO730" s="52">
        <v>107631.81</v>
      </c>
      <c r="AP730" s="52">
        <v>109898.82</v>
      </c>
      <c r="AQ730" s="52">
        <v>122192.3</v>
      </c>
      <c r="AR730" s="52">
        <v>138269.42000000001</v>
      </c>
      <c r="AS730" s="52">
        <v>139093.12</v>
      </c>
      <c r="AT730" s="52">
        <v>140285</v>
      </c>
      <c r="AU730" s="52">
        <v>155862.91</v>
      </c>
      <c r="AV730" s="52">
        <v>140794.6</v>
      </c>
      <c r="AW730" s="52">
        <v>141707.20000000001</v>
      </c>
      <c r="AX730" s="52">
        <v>138895</v>
      </c>
      <c r="AY730" s="52">
        <v>145957.24</v>
      </c>
      <c r="AZ730" s="52">
        <v>147072.6</v>
      </c>
      <c r="BA730" s="52">
        <v>144649.96</v>
      </c>
      <c r="BB730" s="52">
        <v>145510.79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62" t="s">
        <v>2507</v>
      </c>
      <c r="C731" s="4" t="s">
        <v>2508</v>
      </c>
      <c r="D731" s="7" t="s">
        <v>19</v>
      </c>
      <c r="E731" s="7" t="s">
        <v>68</v>
      </c>
      <c r="F731" s="7" t="s">
        <v>438</v>
      </c>
      <c r="G731" s="7" t="e">
        <f t="shared" ca="1" si="23"/>
        <v>#NAME?</v>
      </c>
      <c r="H731" s="46" t="s">
        <v>216</v>
      </c>
      <c r="I731" s="46" t="s">
        <v>279</v>
      </c>
      <c r="J731" s="7" t="str">
        <f t="shared" si="29"/>
        <v>Não</v>
      </c>
      <c r="K731" s="47">
        <v>45218</v>
      </c>
      <c r="L731" s="7"/>
      <c r="M731" s="7" t="s">
        <v>227</v>
      </c>
      <c r="N731" s="48">
        <v>0</v>
      </c>
      <c r="O731" s="7" t="s">
        <v>58</v>
      </c>
      <c r="P731" s="49">
        <v>0</v>
      </c>
      <c r="Q731" s="109"/>
      <c r="R731" s="109"/>
      <c r="S731" s="7" t="s">
        <v>242</v>
      </c>
      <c r="T731" s="7" t="s">
        <v>2509</v>
      </c>
      <c r="U731" s="7" t="s">
        <v>68</v>
      </c>
      <c r="V731" s="46" t="e">
        <f t="shared" ca="1" si="24"/>
        <v>#NAME?</v>
      </c>
      <c r="W731" s="7"/>
      <c r="X731" s="7"/>
      <c r="Y731" s="51" t="s">
        <v>201</v>
      </c>
      <c r="Z731" s="52"/>
      <c r="AA731" s="53">
        <v>45218</v>
      </c>
      <c r="AB731" s="54">
        <v>49075100012784</v>
      </c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>
        <v>0</v>
      </c>
      <c r="AP731" s="52">
        <v>0</v>
      </c>
      <c r="AQ731" s="52">
        <v>0</v>
      </c>
      <c r="AR731" s="52">
        <v>0</v>
      </c>
      <c r="AS731" s="52">
        <v>0</v>
      </c>
      <c r="AT731" s="52">
        <v>0</v>
      </c>
      <c r="AU731" s="52">
        <v>0</v>
      </c>
      <c r="AV731" s="52">
        <v>0</v>
      </c>
      <c r="AW731" s="52">
        <v>0</v>
      </c>
      <c r="AX731" s="52">
        <v>0</v>
      </c>
      <c r="AY731" s="52">
        <v>0</v>
      </c>
      <c r="AZ731" s="52">
        <v>0</v>
      </c>
      <c r="BA731" s="52">
        <v>0</v>
      </c>
      <c r="BB731" s="52">
        <v>0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60" t="s">
        <v>2510</v>
      </c>
      <c r="C732" s="61" t="s">
        <v>2511</v>
      </c>
      <c r="D732" s="7" t="s">
        <v>19</v>
      </c>
      <c r="E732" s="7" t="s">
        <v>68</v>
      </c>
      <c r="F732" s="7" t="s">
        <v>1082</v>
      </c>
      <c r="G732" s="7" t="e">
        <f t="shared" ca="1" si="23"/>
        <v>#NAME?</v>
      </c>
      <c r="H732" s="46" t="s">
        <v>195</v>
      </c>
      <c r="I732" s="46" t="s">
        <v>58</v>
      </c>
      <c r="J732" s="7" t="str">
        <f>IF(Q731=0,"Não","Sim")</f>
        <v>Não</v>
      </c>
      <c r="K732" s="47">
        <v>45385</v>
      </c>
      <c r="L732" s="95">
        <v>45614</v>
      </c>
      <c r="M732" s="7" t="s">
        <v>57</v>
      </c>
      <c r="N732" s="48">
        <v>1.2E-2</v>
      </c>
      <c r="O732" s="7" t="s">
        <v>58</v>
      </c>
      <c r="P732" s="49">
        <v>0</v>
      </c>
      <c r="Q732" s="59"/>
      <c r="R732" s="109"/>
      <c r="S732" s="7" t="s">
        <v>199</v>
      </c>
      <c r="T732" s="6" t="s">
        <v>2512</v>
      </c>
      <c r="U732" s="7" t="s">
        <v>68</v>
      </c>
      <c r="V732" s="46" t="e">
        <f t="shared" ca="1" si="24"/>
        <v>#NAME?</v>
      </c>
      <c r="W732" s="7"/>
      <c r="X732" s="7"/>
      <c r="Y732" s="51" t="s">
        <v>201</v>
      </c>
      <c r="Z732" s="52"/>
      <c r="AA732" s="53">
        <v>45385</v>
      </c>
      <c r="AB732" s="54">
        <v>49075100014140</v>
      </c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>
        <v>148083.84</v>
      </c>
      <c r="AV732" s="52">
        <v>213173.1</v>
      </c>
      <c r="AW732" s="52">
        <v>241077.5</v>
      </c>
      <c r="AX732" s="52">
        <v>247624</v>
      </c>
      <c r="AY732" s="52">
        <v>275685.43</v>
      </c>
      <c r="AZ732" s="52">
        <v>288307.49</v>
      </c>
      <c r="BA732" s="52">
        <v>0</v>
      </c>
      <c r="BB732" s="52">
        <v>0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2513</v>
      </c>
      <c r="C733" s="4" t="s">
        <v>2514</v>
      </c>
      <c r="D733" s="7" t="s">
        <v>19</v>
      </c>
      <c r="E733" s="7" t="s">
        <v>20</v>
      </c>
      <c r="F733" s="7" t="s">
        <v>270</v>
      </c>
      <c r="G733" s="7" t="e">
        <f t="shared" ca="1" si="23"/>
        <v>#NAME?</v>
      </c>
      <c r="H733" s="46" t="s">
        <v>205</v>
      </c>
      <c r="I733" s="46" t="s">
        <v>58</v>
      </c>
      <c r="J733" s="7" t="str">
        <f t="shared" ref="J733:J752" si="30">IF(Q733=0,"Não","Sim")</f>
        <v>Não</v>
      </c>
      <c r="K733" s="47">
        <v>45159</v>
      </c>
      <c r="L733" s="47"/>
      <c r="M733" s="7" t="s">
        <v>57</v>
      </c>
      <c r="N733" s="48">
        <v>1.2E-2</v>
      </c>
      <c r="O733" s="7" t="s">
        <v>58</v>
      </c>
      <c r="P733" s="49">
        <v>0</v>
      </c>
      <c r="Q733" s="66"/>
      <c r="R733" s="202" t="s">
        <v>2515</v>
      </c>
      <c r="S733" s="7" t="s">
        <v>199</v>
      </c>
      <c r="T733" s="7" t="s">
        <v>2516</v>
      </c>
      <c r="U733" s="7" t="s">
        <v>273</v>
      </c>
      <c r="V733" s="46" t="e">
        <f t="shared" ca="1" si="24"/>
        <v>#NAME?</v>
      </c>
      <c r="W733" s="7"/>
      <c r="X733" s="7"/>
      <c r="Y733" s="51" t="s">
        <v>201</v>
      </c>
      <c r="Z733" s="52"/>
      <c r="AA733" s="53">
        <v>45159</v>
      </c>
      <c r="AB733" s="54">
        <v>49075100003343</v>
      </c>
      <c r="AC733" s="52"/>
      <c r="AD733" s="52"/>
      <c r="AE733" s="52"/>
      <c r="AF733" s="52"/>
      <c r="AG733" s="52"/>
      <c r="AH733" s="52">
        <v>0</v>
      </c>
      <c r="AI733" s="52">
        <v>0</v>
      </c>
      <c r="AJ733" s="52">
        <v>0</v>
      </c>
      <c r="AK733" s="52">
        <v>0</v>
      </c>
      <c r="AL733" s="52">
        <v>0</v>
      </c>
      <c r="AM733" s="52">
        <v>48613.69</v>
      </c>
      <c r="AN733" s="52">
        <v>38676.69</v>
      </c>
      <c r="AO733" s="52">
        <v>0.05</v>
      </c>
      <c r="AP733" s="52">
        <v>0.05</v>
      </c>
      <c r="AQ733" s="52">
        <v>0.05</v>
      </c>
      <c r="AR733" s="52">
        <v>0.05</v>
      </c>
      <c r="AS733" s="52">
        <v>0.16</v>
      </c>
      <c r="AT733" s="52">
        <v>0.16</v>
      </c>
      <c r="AU733" s="52">
        <v>0.16</v>
      </c>
      <c r="AV733" s="52">
        <v>0.16</v>
      </c>
      <c r="AW733" s="52">
        <v>0.16</v>
      </c>
      <c r="AX733" s="52">
        <v>0.16</v>
      </c>
      <c r="AY733" s="52">
        <v>0.16</v>
      </c>
      <c r="AZ733" s="52">
        <v>6306.29</v>
      </c>
      <c r="BA733" s="52">
        <v>6364.88</v>
      </c>
      <c r="BB733" s="52">
        <v>6387.77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2517</v>
      </c>
      <c r="C734" s="4" t="s">
        <v>2518</v>
      </c>
      <c r="D734" s="7" t="s">
        <v>19</v>
      </c>
      <c r="E734" s="7" t="s">
        <v>68</v>
      </c>
      <c r="F734" s="7" t="s">
        <v>438</v>
      </c>
      <c r="G734" s="7" t="e">
        <f t="shared" ca="1" si="23"/>
        <v>#NAME?</v>
      </c>
      <c r="H734" s="46" t="s">
        <v>216</v>
      </c>
      <c r="I734" s="46" t="s">
        <v>279</v>
      </c>
      <c r="J734" s="7" t="str">
        <f t="shared" si="30"/>
        <v>Não</v>
      </c>
      <c r="K734" s="47">
        <v>45159</v>
      </c>
      <c r="L734" s="47"/>
      <c r="M734" s="7" t="s">
        <v>227</v>
      </c>
      <c r="N734" s="48">
        <v>0</v>
      </c>
      <c r="O734" s="7" t="s">
        <v>58</v>
      </c>
      <c r="P734" s="49">
        <v>0</v>
      </c>
      <c r="Q734" s="109"/>
      <c r="R734" s="203" t="s">
        <v>2519</v>
      </c>
      <c r="S734" s="7" t="s">
        <v>242</v>
      </c>
      <c r="T734" s="7" t="s">
        <v>2520</v>
      </c>
      <c r="U734" s="7" t="s">
        <v>68</v>
      </c>
      <c r="V734" s="46" t="e">
        <f t="shared" ca="1" si="24"/>
        <v>#NAME?</v>
      </c>
      <c r="W734" s="7"/>
      <c r="X734" s="7"/>
      <c r="Y734" s="51" t="s">
        <v>201</v>
      </c>
      <c r="Z734" s="52"/>
      <c r="AA734" s="53">
        <v>45159</v>
      </c>
      <c r="AB734" s="54">
        <v>49075100011907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>
        <v>0</v>
      </c>
      <c r="AM734" s="52">
        <v>0</v>
      </c>
      <c r="AN734" s="52">
        <v>0</v>
      </c>
      <c r="AO734" s="52">
        <v>0</v>
      </c>
      <c r="AP734" s="52">
        <v>0</v>
      </c>
      <c r="AQ734" s="52">
        <v>0</v>
      </c>
      <c r="AR734" s="52">
        <v>0</v>
      </c>
      <c r="AS734" s="52">
        <v>0</v>
      </c>
      <c r="AT734" s="52">
        <v>0</v>
      </c>
      <c r="AU734" s="52">
        <v>0</v>
      </c>
      <c r="AV734" s="52">
        <v>0</v>
      </c>
      <c r="AW734" s="52">
        <v>0</v>
      </c>
      <c r="AX734" s="52">
        <v>0</v>
      </c>
      <c r="AY734" s="52">
        <v>0</v>
      </c>
      <c r="AZ734" s="52">
        <v>0</v>
      </c>
      <c r="BA734" s="52">
        <v>0</v>
      </c>
      <c r="BB734" s="52">
        <v>0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5" t="s">
        <v>2521</v>
      </c>
      <c r="C735" s="4" t="s">
        <v>2522</v>
      </c>
      <c r="D735" s="7" t="s">
        <v>103</v>
      </c>
      <c r="E735" s="7" t="s">
        <v>77</v>
      </c>
      <c r="F735" s="7" t="s">
        <v>204</v>
      </c>
      <c r="G735" s="7" t="e">
        <f t="shared" ca="1" si="23"/>
        <v>#NAME?</v>
      </c>
      <c r="H735" s="46" t="s">
        <v>205</v>
      </c>
      <c r="I735" s="46" t="s">
        <v>58</v>
      </c>
      <c r="J735" s="7" t="str">
        <f t="shared" si="30"/>
        <v>Não</v>
      </c>
      <c r="K735" s="47">
        <v>45551</v>
      </c>
      <c r="L735" s="47"/>
      <c r="M735" s="7" t="s">
        <v>57</v>
      </c>
      <c r="N735" s="48">
        <v>1.2E-2</v>
      </c>
      <c r="O735" s="7" t="s">
        <v>58</v>
      </c>
      <c r="P735" s="49">
        <v>0</v>
      </c>
      <c r="Q735" s="109"/>
      <c r="R735" s="66" t="s">
        <v>2523</v>
      </c>
      <c r="S735" s="7" t="s">
        <v>242</v>
      </c>
      <c r="T735" s="7" t="s">
        <v>2524</v>
      </c>
      <c r="U735" s="7" t="s">
        <v>73</v>
      </c>
      <c r="V735" s="46" t="e">
        <f t="shared" ca="1" si="24"/>
        <v>#NAME?</v>
      </c>
      <c r="W735" s="7"/>
      <c r="X735" s="7" t="s">
        <v>106</v>
      </c>
      <c r="Y735" s="51"/>
      <c r="Z735" s="52"/>
      <c r="AA735" s="52"/>
      <c r="AB735" s="54">
        <v>49075100015805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>
        <v>133067.92000000001</v>
      </c>
      <c r="BA735" s="52">
        <v>206870.52</v>
      </c>
      <c r="BB735" s="52">
        <v>208071.75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15" t="s">
        <v>2525</v>
      </c>
      <c r="C736" s="4" t="s">
        <v>2526</v>
      </c>
      <c r="D736" s="7" t="s">
        <v>19</v>
      </c>
      <c r="E736" s="7" t="s">
        <v>77</v>
      </c>
      <c r="F736" s="7" t="s">
        <v>215</v>
      </c>
      <c r="G736" s="7" t="e">
        <f t="shared" ca="1" si="23"/>
        <v>#NAME?</v>
      </c>
      <c r="H736" s="46" t="s">
        <v>205</v>
      </c>
      <c r="I736" s="46" t="s">
        <v>58</v>
      </c>
      <c r="J736" s="7" t="str">
        <f t="shared" si="30"/>
        <v>Não</v>
      </c>
      <c r="K736" s="47">
        <v>44951</v>
      </c>
      <c r="L736" s="7"/>
      <c r="M736" s="7" t="s">
        <v>57</v>
      </c>
      <c r="N736" s="48">
        <v>1.2E-2</v>
      </c>
      <c r="O736" s="7" t="s">
        <v>58</v>
      </c>
      <c r="P736" s="49">
        <v>0</v>
      </c>
      <c r="Q736" s="45"/>
      <c r="R736" s="50" t="s">
        <v>2527</v>
      </c>
      <c r="S736" s="7" t="s">
        <v>199</v>
      </c>
      <c r="T736" s="7" t="s">
        <v>2528</v>
      </c>
      <c r="U736" s="7" t="s">
        <v>77</v>
      </c>
      <c r="V736" s="46" t="e">
        <f t="shared" ca="1" si="24"/>
        <v>#NAME?</v>
      </c>
      <c r="W736" s="7"/>
      <c r="X736" s="7"/>
      <c r="Y736" s="51" t="s">
        <v>201</v>
      </c>
      <c r="Z736" s="52"/>
      <c r="AA736" s="53">
        <v>44951</v>
      </c>
      <c r="AB736" s="54">
        <v>49075100006334</v>
      </c>
      <c r="AC736" s="52"/>
      <c r="AD736" s="52"/>
      <c r="AE736" s="52"/>
      <c r="AF736" s="52">
        <v>640201.03</v>
      </c>
      <c r="AG736" s="52">
        <v>841947.6</v>
      </c>
      <c r="AH736" s="52">
        <v>851371.63</v>
      </c>
      <c r="AI736" s="52">
        <v>857106.85</v>
      </c>
      <c r="AJ736" s="52">
        <v>820233.94</v>
      </c>
      <c r="AK736" s="52">
        <v>782725.41</v>
      </c>
      <c r="AL736" s="52">
        <v>788355.82</v>
      </c>
      <c r="AM736" s="52">
        <v>815467.53</v>
      </c>
      <c r="AN736" s="52">
        <v>821280.09</v>
      </c>
      <c r="AO736" s="52">
        <v>827608.99</v>
      </c>
      <c r="AP736" s="52">
        <v>833741.49</v>
      </c>
      <c r="AQ736" s="52">
        <v>855396.58</v>
      </c>
      <c r="AR736" s="52">
        <v>862753.85</v>
      </c>
      <c r="AS736" s="52">
        <v>969583.34</v>
      </c>
      <c r="AT736" s="52">
        <v>978638.13</v>
      </c>
      <c r="AU736" s="52">
        <v>986443.11</v>
      </c>
      <c r="AV736" s="52">
        <v>989632.5</v>
      </c>
      <c r="AW736" s="52">
        <v>1067985</v>
      </c>
      <c r="AX736" s="52">
        <v>1072986</v>
      </c>
      <c r="AY736" s="52">
        <v>1049223.49</v>
      </c>
      <c r="AZ736" s="52">
        <v>1054587.1599999999</v>
      </c>
      <c r="BA736" s="52">
        <v>1043824.94</v>
      </c>
      <c r="BB736" s="52">
        <v>1051708.6299999999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97" t="s">
        <v>2529</v>
      </c>
      <c r="C737" s="4" t="s">
        <v>2530</v>
      </c>
      <c r="D737" s="7" t="s">
        <v>19</v>
      </c>
      <c r="E737" s="7" t="s">
        <v>20</v>
      </c>
      <c r="F737" s="7" t="s">
        <v>321</v>
      </c>
      <c r="G737" s="7" t="e">
        <f t="shared" ca="1" si="23"/>
        <v>#NAME?</v>
      </c>
      <c r="H737" s="46" t="s">
        <v>205</v>
      </c>
      <c r="I737" s="46" t="s">
        <v>58</v>
      </c>
      <c r="J737" s="7" t="str">
        <f t="shared" si="30"/>
        <v>Sim</v>
      </c>
      <c r="K737" s="47">
        <v>45075</v>
      </c>
      <c r="L737" s="7"/>
      <c r="M737" s="7" t="s">
        <v>57</v>
      </c>
      <c r="N737" s="48">
        <v>1.2E-2</v>
      </c>
      <c r="O737" s="7" t="s">
        <v>58</v>
      </c>
      <c r="P737" s="49">
        <v>0</v>
      </c>
      <c r="Q737" s="50" t="s">
        <v>2531</v>
      </c>
      <c r="R737" s="109"/>
      <c r="S737" s="7" t="s">
        <v>199</v>
      </c>
      <c r="T737" s="7" t="s">
        <v>2532</v>
      </c>
      <c r="U737" s="7" t="s">
        <v>273</v>
      </c>
      <c r="V737" s="46" t="e">
        <f t="shared" ca="1" si="24"/>
        <v>#NAME?</v>
      </c>
      <c r="W737" s="7"/>
      <c r="X737" s="7"/>
      <c r="Y737" s="51" t="s">
        <v>201</v>
      </c>
      <c r="Z737" s="52"/>
      <c r="AA737" s="53">
        <v>45075</v>
      </c>
      <c r="AB737" s="54">
        <v>49075100007896</v>
      </c>
      <c r="AC737" s="52"/>
      <c r="AD737" s="52"/>
      <c r="AE737" s="52"/>
      <c r="AF737" s="52"/>
      <c r="AG737" s="52"/>
      <c r="AH737" s="52">
        <v>0</v>
      </c>
      <c r="AI737" s="52">
        <v>0</v>
      </c>
      <c r="AJ737" s="52">
        <v>357473.9</v>
      </c>
      <c r="AK737" s="52">
        <v>352698.01</v>
      </c>
      <c r="AL737" s="52">
        <v>342580.44</v>
      </c>
      <c r="AM737" s="52">
        <v>333648.49</v>
      </c>
      <c r="AN737" s="52">
        <v>323131.19</v>
      </c>
      <c r="AO737" s="52">
        <v>312639.69</v>
      </c>
      <c r="AP737" s="52">
        <v>315737.75</v>
      </c>
      <c r="AQ737" s="52">
        <v>306187.49</v>
      </c>
      <c r="AR737" s="52">
        <v>292129.58</v>
      </c>
      <c r="AS737" s="52">
        <v>283839.87</v>
      </c>
      <c r="AT737" s="52">
        <v>273707.75</v>
      </c>
      <c r="AU737" s="52">
        <v>250411.36</v>
      </c>
      <c r="AV737" s="52">
        <v>240760.1</v>
      </c>
      <c r="AW737" s="52">
        <v>231413.5</v>
      </c>
      <c r="AX737" s="52">
        <v>221732.7</v>
      </c>
      <c r="AY737" s="52">
        <v>202187.39</v>
      </c>
      <c r="AZ737" s="52">
        <v>189981.73</v>
      </c>
      <c r="BA737" s="52">
        <v>180637.11</v>
      </c>
      <c r="BB737" s="52">
        <v>170706.28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5" t="s">
        <v>2533</v>
      </c>
      <c r="C738" s="4" t="s">
        <v>2534</v>
      </c>
      <c r="D738" s="7" t="s">
        <v>19</v>
      </c>
      <c r="E738" s="7" t="s">
        <v>68</v>
      </c>
      <c r="F738" s="7" t="s">
        <v>255</v>
      </c>
      <c r="G738" s="7" t="e">
        <f t="shared" ca="1" si="23"/>
        <v>#NAME?</v>
      </c>
      <c r="H738" s="46" t="s">
        <v>205</v>
      </c>
      <c r="I738" s="46" t="s">
        <v>58</v>
      </c>
      <c r="J738" s="7" t="str">
        <f t="shared" si="30"/>
        <v>Não</v>
      </c>
      <c r="K738" s="47">
        <v>45308</v>
      </c>
      <c r="L738" s="7"/>
      <c r="M738" s="7" t="s">
        <v>227</v>
      </c>
      <c r="N738" s="48">
        <v>0</v>
      </c>
      <c r="O738" s="7" t="s">
        <v>58</v>
      </c>
      <c r="P738" s="49">
        <v>0</v>
      </c>
      <c r="Q738" s="109"/>
      <c r="R738" s="109"/>
      <c r="S738" s="7" t="s">
        <v>199</v>
      </c>
      <c r="T738" s="7" t="s">
        <v>2535</v>
      </c>
      <c r="U738" s="7" t="s">
        <v>68</v>
      </c>
      <c r="V738" s="46" t="e">
        <f t="shared" ca="1" si="24"/>
        <v>#NAME?</v>
      </c>
      <c r="W738" s="7"/>
      <c r="X738" s="7"/>
      <c r="Y738" s="51" t="s">
        <v>201</v>
      </c>
      <c r="Z738" s="52"/>
      <c r="AA738" s="53">
        <v>45308</v>
      </c>
      <c r="AB738" s="54">
        <v>49075100013233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>
        <v>995.42</v>
      </c>
      <c r="AS738" s="52">
        <v>1299.02</v>
      </c>
      <c r="AT738" s="52">
        <v>1301.52</v>
      </c>
      <c r="AU738" s="52">
        <v>1296.73</v>
      </c>
      <c r="AV738" s="52">
        <v>1303.74</v>
      </c>
      <c r="AW738" s="52">
        <v>1300.2</v>
      </c>
      <c r="AX738" s="52">
        <v>1318.89</v>
      </c>
      <c r="AY738" s="52">
        <v>1336.02</v>
      </c>
      <c r="AZ738" s="52">
        <v>1347.13</v>
      </c>
      <c r="BA738" s="52">
        <v>1359.65</v>
      </c>
      <c r="BB738" s="52">
        <v>1362.77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25" t="s">
        <v>2536</v>
      </c>
      <c r="C739" s="4" t="s">
        <v>2537</v>
      </c>
      <c r="D739" s="7" t="s">
        <v>19</v>
      </c>
      <c r="E739" s="7" t="s">
        <v>20</v>
      </c>
      <c r="F739" s="7" t="s">
        <v>321</v>
      </c>
      <c r="G739" s="7" t="e">
        <f t="shared" ca="1" si="23"/>
        <v>#NAME?</v>
      </c>
      <c r="H739" s="46" t="s">
        <v>205</v>
      </c>
      <c r="I739" s="46" t="s">
        <v>58</v>
      </c>
      <c r="J739" s="7" t="str">
        <f t="shared" si="30"/>
        <v>Não</v>
      </c>
      <c r="K739" s="47">
        <v>44928</v>
      </c>
      <c r="L739" s="7"/>
      <c r="M739" s="7" t="s">
        <v>71</v>
      </c>
      <c r="N739" s="48">
        <v>2.5000000000000001E-2</v>
      </c>
      <c r="O739" s="7" t="s">
        <v>236</v>
      </c>
      <c r="P739" s="49">
        <v>0.2</v>
      </c>
      <c r="Q739" s="109"/>
      <c r="R739" s="109"/>
      <c r="S739" s="7" t="s">
        <v>199</v>
      </c>
      <c r="T739" s="7" t="s">
        <v>2538</v>
      </c>
      <c r="U739" s="7" t="s">
        <v>1070</v>
      </c>
      <c r="V739" s="46" t="e">
        <f t="shared" ca="1" si="24"/>
        <v>#NAME?</v>
      </c>
      <c r="W739" s="7"/>
      <c r="X739" s="7"/>
      <c r="Y739" s="51" t="s">
        <v>201</v>
      </c>
      <c r="Z739" s="52"/>
      <c r="AA739" s="53">
        <v>44928</v>
      </c>
      <c r="AB739" s="54">
        <v>49075100006342</v>
      </c>
      <c r="AC739" s="52"/>
      <c r="AD739" s="52"/>
      <c r="AE739" s="52"/>
      <c r="AF739" s="52">
        <v>2.06</v>
      </c>
      <c r="AG739" s="52">
        <v>2.06</v>
      </c>
      <c r="AH739" s="52">
        <v>4226.53</v>
      </c>
      <c r="AI739" s="52">
        <v>38153.64</v>
      </c>
      <c r="AJ739" s="52">
        <v>125151.44</v>
      </c>
      <c r="AK739" s="52">
        <v>123140.07</v>
      </c>
      <c r="AL739" s="52">
        <v>119855.66</v>
      </c>
      <c r="AM739" s="52">
        <v>125631.62</v>
      </c>
      <c r="AN739" s="52">
        <v>130795.52</v>
      </c>
      <c r="AO739" s="52">
        <v>122488.33</v>
      </c>
      <c r="AP739" s="52">
        <v>131490.15</v>
      </c>
      <c r="AQ739" s="52">
        <v>137780.79</v>
      </c>
      <c r="AR739" s="52">
        <v>111871.11</v>
      </c>
      <c r="AS739" s="52">
        <v>107340.63</v>
      </c>
      <c r="AT739" s="52">
        <v>109137.66</v>
      </c>
      <c r="AU739" s="52">
        <v>104504.09</v>
      </c>
      <c r="AV739" s="52">
        <v>101336.4</v>
      </c>
      <c r="AW739" s="52">
        <v>101500.5</v>
      </c>
      <c r="AX739" s="52">
        <v>104235.5</v>
      </c>
      <c r="AY739" s="52">
        <v>106412.59</v>
      </c>
      <c r="AZ739" s="52">
        <v>100223.84</v>
      </c>
      <c r="BA739" s="52">
        <v>95713.36</v>
      </c>
      <c r="BB739" s="52">
        <v>92271.71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125" t="s">
        <v>2536</v>
      </c>
      <c r="C740" s="4" t="s">
        <v>2539</v>
      </c>
      <c r="D740" s="7" t="s">
        <v>19</v>
      </c>
      <c r="E740" s="7" t="s">
        <v>20</v>
      </c>
      <c r="F740" s="7" t="s">
        <v>321</v>
      </c>
      <c r="G740" s="7" t="e">
        <f t="shared" ca="1" si="23"/>
        <v>#NAME?</v>
      </c>
      <c r="H740" s="46" t="s">
        <v>216</v>
      </c>
      <c r="I740" s="46" t="s">
        <v>217</v>
      </c>
      <c r="J740" s="7" t="str">
        <f t="shared" si="30"/>
        <v>Não</v>
      </c>
      <c r="K740" s="47">
        <v>45043</v>
      </c>
      <c r="L740" s="7"/>
      <c r="M740" s="7" t="s">
        <v>316</v>
      </c>
      <c r="N740" s="48">
        <v>8.0000000000000002E-3</v>
      </c>
      <c r="O740" s="7" t="s">
        <v>317</v>
      </c>
      <c r="P740" s="49">
        <v>0.1</v>
      </c>
      <c r="Q740" s="109"/>
      <c r="R740" s="3" t="s">
        <v>2540</v>
      </c>
      <c r="S740" s="7" t="s">
        <v>199</v>
      </c>
      <c r="T740" s="7" t="s">
        <v>2538</v>
      </c>
      <c r="U740" s="7" t="s">
        <v>1070</v>
      </c>
      <c r="V740" s="46" t="e">
        <f t="shared" ca="1" si="24"/>
        <v>#NAME?</v>
      </c>
      <c r="W740" s="7"/>
      <c r="X740" s="7"/>
      <c r="Y740" s="51" t="s">
        <v>201</v>
      </c>
      <c r="Z740" s="52"/>
      <c r="AA740" s="53">
        <v>45043</v>
      </c>
      <c r="AB740" s="54">
        <v>49075100004099</v>
      </c>
      <c r="AC740" s="52"/>
      <c r="AD740" s="52"/>
      <c r="AE740" s="52"/>
      <c r="AF740" s="52">
        <v>0</v>
      </c>
      <c r="AG740" s="52">
        <v>0</v>
      </c>
      <c r="AH740" s="52">
        <v>0</v>
      </c>
      <c r="AI740" s="52">
        <v>79248.86</v>
      </c>
      <c r="AJ740" s="52">
        <v>712.78</v>
      </c>
      <c r="AK740" s="52">
        <v>712.78</v>
      </c>
      <c r="AL740" s="52">
        <v>729.09</v>
      </c>
      <c r="AM740" s="52">
        <v>729.09</v>
      </c>
      <c r="AN740" s="52">
        <v>729.09</v>
      </c>
      <c r="AO740" s="52">
        <v>731.42</v>
      </c>
      <c r="AP740" s="52">
        <v>736.8</v>
      </c>
      <c r="AQ740" s="52">
        <v>742.4</v>
      </c>
      <c r="AR740" s="52">
        <v>748.49</v>
      </c>
      <c r="AS740" s="52">
        <v>753.66</v>
      </c>
      <c r="AT740" s="52">
        <v>759</v>
      </c>
      <c r="AU740" s="52">
        <v>764.74</v>
      </c>
      <c r="AV740" s="52">
        <v>770.18</v>
      </c>
      <c r="AW740" s="52">
        <v>775.45</v>
      </c>
      <c r="AX740" s="52">
        <v>781.47</v>
      </c>
      <c r="AY740" s="52">
        <v>787.32</v>
      </c>
      <c r="AZ740" s="52">
        <v>792.95</v>
      </c>
      <c r="BA740" s="52">
        <v>787.38</v>
      </c>
      <c r="BB740" s="52">
        <v>792.1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15" t="s">
        <v>2541</v>
      </c>
      <c r="C741" s="4" t="s">
        <v>2542</v>
      </c>
      <c r="D741" s="7" t="s">
        <v>19</v>
      </c>
      <c r="E741" s="7" t="s">
        <v>68</v>
      </c>
      <c r="F741" s="7" t="s">
        <v>438</v>
      </c>
      <c r="G741" s="7" t="e">
        <f t="shared" ca="1" si="23"/>
        <v>#NAME?</v>
      </c>
      <c r="H741" s="46" t="s">
        <v>216</v>
      </c>
      <c r="I741" s="46" t="s">
        <v>266</v>
      </c>
      <c r="J741" s="7" t="str">
        <f t="shared" si="30"/>
        <v>Não</v>
      </c>
      <c r="K741" s="47">
        <v>45163</v>
      </c>
      <c r="L741" s="47"/>
      <c r="M741" s="7" t="s">
        <v>256</v>
      </c>
      <c r="N741" s="48">
        <v>1.4999999999999999E-2</v>
      </c>
      <c r="O741" s="7" t="s">
        <v>197</v>
      </c>
      <c r="P741" s="49">
        <v>0.1</v>
      </c>
      <c r="Q741" s="50"/>
      <c r="R741" s="109"/>
      <c r="S741" s="7" t="s">
        <v>199</v>
      </c>
      <c r="T741" s="7" t="s">
        <v>2543</v>
      </c>
      <c r="U741" s="7" t="s">
        <v>68</v>
      </c>
      <c r="V741" s="46" t="e">
        <f t="shared" ca="1" si="24"/>
        <v>#NAME?</v>
      </c>
      <c r="W741" s="7"/>
      <c r="X741" s="7"/>
      <c r="Y741" s="51" t="s">
        <v>201</v>
      </c>
      <c r="Z741" s="52"/>
      <c r="AA741" s="53">
        <v>45163</v>
      </c>
      <c r="AB741" s="54">
        <v>49075100011915</v>
      </c>
      <c r="AC741" s="52"/>
      <c r="AD741" s="52"/>
      <c r="AE741" s="52"/>
      <c r="AF741" s="52">
        <v>0</v>
      </c>
      <c r="AG741" s="52">
        <v>0</v>
      </c>
      <c r="AH741" s="52">
        <v>0</v>
      </c>
      <c r="AI741" s="52">
        <v>0</v>
      </c>
      <c r="AJ741" s="52">
        <v>0</v>
      </c>
      <c r="AK741" s="52">
        <v>0</v>
      </c>
      <c r="AL741" s="52">
        <v>0</v>
      </c>
      <c r="AM741" s="52">
        <v>0</v>
      </c>
      <c r="AN741" s="52">
        <v>0</v>
      </c>
      <c r="AO741" s="52">
        <v>34032.589999999997</v>
      </c>
      <c r="AP741" s="52">
        <v>34332.67</v>
      </c>
      <c r="AQ741" s="52">
        <v>34603.74</v>
      </c>
      <c r="AR741" s="52">
        <v>20766.330000000002</v>
      </c>
      <c r="AS741" s="52">
        <v>20899.849999999999</v>
      </c>
      <c r="AT741" s="52">
        <v>21052.45</v>
      </c>
      <c r="AU741" s="52">
        <v>21216.61</v>
      </c>
      <c r="AV741" s="52">
        <v>21367.48</v>
      </c>
      <c r="AW741" s="52">
        <v>21246.880000000001</v>
      </c>
      <c r="AX741" s="52">
        <v>21412.62</v>
      </c>
      <c r="AY741" s="52">
        <v>21568.63</v>
      </c>
      <c r="AZ741" s="52">
        <v>21718.86</v>
      </c>
      <c r="BA741" s="52">
        <v>21893.13</v>
      </c>
      <c r="BB741" s="52">
        <v>21875.91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15" t="s">
        <v>2544</v>
      </c>
      <c r="C742" s="4" t="s">
        <v>2545</v>
      </c>
      <c r="D742" s="7" t="s">
        <v>109</v>
      </c>
      <c r="E742" s="7" t="s">
        <v>68</v>
      </c>
      <c r="F742" s="7" t="s">
        <v>260</v>
      </c>
      <c r="G742" s="7" t="e">
        <f t="shared" ca="1" si="23"/>
        <v>#NAME?</v>
      </c>
      <c r="H742" s="46" t="s">
        <v>216</v>
      </c>
      <c r="I742" s="46" t="s">
        <v>240</v>
      </c>
      <c r="J742" s="7" t="str">
        <f t="shared" si="30"/>
        <v>Sim</v>
      </c>
      <c r="K742" s="47">
        <v>45625</v>
      </c>
      <c r="L742" s="47"/>
      <c r="M742" s="7" t="s">
        <v>112</v>
      </c>
      <c r="N742" s="48">
        <v>3.0000000000000001E-3</v>
      </c>
      <c r="O742" s="7" t="s">
        <v>58</v>
      </c>
      <c r="P742" s="49">
        <v>0</v>
      </c>
      <c r="Q742" s="50" t="s">
        <v>379</v>
      </c>
      <c r="R742" s="109"/>
      <c r="S742" s="7" t="s">
        <v>199</v>
      </c>
      <c r="T742" s="7" t="s">
        <v>2546</v>
      </c>
      <c r="U742" s="7" t="s">
        <v>114</v>
      </c>
      <c r="V742" s="46" t="e">
        <f t="shared" ca="1" si="24"/>
        <v>#NAME?</v>
      </c>
      <c r="W742" s="7"/>
      <c r="X742" s="7" t="s">
        <v>27</v>
      </c>
      <c r="Y742" s="51"/>
      <c r="Z742" s="52"/>
      <c r="AA742" s="53"/>
      <c r="AB742" s="54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15" t="s">
        <v>2547</v>
      </c>
      <c r="C743" s="4" t="s">
        <v>2548</v>
      </c>
      <c r="D743" s="7" t="s">
        <v>109</v>
      </c>
      <c r="E743" s="7" t="s">
        <v>68</v>
      </c>
      <c r="F743" s="7" t="s">
        <v>565</v>
      </c>
      <c r="G743" s="7" t="e">
        <f t="shared" ca="1" si="23"/>
        <v>#NAME?</v>
      </c>
      <c r="H743" s="46" t="s">
        <v>216</v>
      </c>
      <c r="I743" s="46" t="s">
        <v>266</v>
      </c>
      <c r="J743" s="7" t="str">
        <f t="shared" si="30"/>
        <v>Não</v>
      </c>
      <c r="K743" s="47">
        <v>45168</v>
      </c>
      <c r="L743" s="47"/>
      <c r="M743" s="7" t="s">
        <v>57</v>
      </c>
      <c r="N743" s="48">
        <v>5.0000000000000001E-3</v>
      </c>
      <c r="O743" s="7" t="s">
        <v>58</v>
      </c>
      <c r="P743" s="49">
        <v>0</v>
      </c>
      <c r="Q743" s="101"/>
      <c r="R743" s="109" t="s">
        <v>780</v>
      </c>
      <c r="S743" s="7" t="s">
        <v>199</v>
      </c>
      <c r="T743" s="7" t="s">
        <v>2549</v>
      </c>
      <c r="U743" s="7" t="s">
        <v>68</v>
      </c>
      <c r="V743" s="46" t="e">
        <f t="shared" ca="1" si="24"/>
        <v>#NAME?</v>
      </c>
      <c r="W743" s="7"/>
      <c r="X743" s="7"/>
      <c r="Y743" s="51" t="s">
        <v>201</v>
      </c>
      <c r="Z743" s="52"/>
      <c r="AA743" s="53">
        <v>45168</v>
      </c>
      <c r="AB743" s="54">
        <v>49075100005524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>
        <v>686313.07</v>
      </c>
      <c r="AN743" s="52">
        <v>695559.77</v>
      </c>
      <c r="AO743" s="52">
        <v>701272.22</v>
      </c>
      <c r="AP743" s="52">
        <v>546580.13</v>
      </c>
      <c r="AQ743" s="52">
        <v>533184.53</v>
      </c>
      <c r="AR743" s="52">
        <v>618511.71</v>
      </c>
      <c r="AS743" s="52">
        <v>674920.46</v>
      </c>
      <c r="AT743" s="52">
        <v>676174.01</v>
      </c>
      <c r="AU743" s="52">
        <v>677461.23</v>
      </c>
      <c r="AV743" s="52">
        <v>680717.2</v>
      </c>
      <c r="AW743" s="52">
        <v>674844</v>
      </c>
      <c r="AX743" s="52">
        <v>0</v>
      </c>
      <c r="AY743" s="52">
        <v>0</v>
      </c>
      <c r="AZ743" s="52">
        <v>0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3.5" customHeight="1">
      <c r="A744" s="45" t="s">
        <v>18</v>
      </c>
      <c r="B744" s="15" t="s">
        <v>2550</v>
      </c>
      <c r="C744" s="4" t="s">
        <v>2551</v>
      </c>
      <c r="D744" s="7" t="s">
        <v>19</v>
      </c>
      <c r="E744" s="7" t="s">
        <v>68</v>
      </c>
      <c r="F744" s="7" t="s">
        <v>438</v>
      </c>
      <c r="G744" s="7" t="e">
        <f t="shared" ca="1" si="23"/>
        <v>#NAME?</v>
      </c>
      <c r="H744" s="46" t="s">
        <v>195</v>
      </c>
      <c r="I744" s="46" t="s">
        <v>58</v>
      </c>
      <c r="J744" s="7" t="str">
        <f t="shared" si="30"/>
        <v>Não</v>
      </c>
      <c r="K744" s="47">
        <v>45117</v>
      </c>
      <c r="L744" s="47">
        <v>45450</v>
      </c>
      <c r="M744" s="7" t="s">
        <v>57</v>
      </c>
      <c r="N744" s="48">
        <v>1.0999999999999999E-2</v>
      </c>
      <c r="O744" s="7" t="s">
        <v>58</v>
      </c>
      <c r="P744" s="49">
        <v>0</v>
      </c>
      <c r="Q744" s="109"/>
      <c r="R744" s="109"/>
      <c r="S744" s="7" t="s">
        <v>199</v>
      </c>
      <c r="T744" s="7" t="s">
        <v>2552</v>
      </c>
      <c r="U744" s="7" t="s">
        <v>68</v>
      </c>
      <c r="V744" s="46" t="e">
        <f t="shared" ca="1" si="24"/>
        <v>#NAME?</v>
      </c>
      <c r="W744" s="7"/>
      <c r="X744" s="7"/>
      <c r="Y744" s="51" t="s">
        <v>312</v>
      </c>
      <c r="Z744" s="52"/>
      <c r="AA744" s="53">
        <v>45117</v>
      </c>
      <c r="AB744" s="54">
        <v>49075100012792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>
        <v>266116.93</v>
      </c>
      <c r="AM744" s="52">
        <v>313.8</v>
      </c>
      <c r="AN744" s="52">
        <v>277.3</v>
      </c>
      <c r="AO744" s="52">
        <v>277.3</v>
      </c>
      <c r="AP744" s="52">
        <v>277.3</v>
      </c>
      <c r="AQ744" s="52">
        <v>277.66000000000003</v>
      </c>
      <c r="AR744" s="52">
        <v>280.32</v>
      </c>
      <c r="AS744" s="52">
        <v>282.55</v>
      </c>
      <c r="AT744" s="52">
        <v>284.91000000000003</v>
      </c>
      <c r="AU744" s="52">
        <v>287.41000000000003</v>
      </c>
      <c r="AV744" s="52">
        <v>0</v>
      </c>
      <c r="AW744" s="52">
        <v>0</v>
      </c>
      <c r="AX744" s="52">
        <v>0</v>
      </c>
      <c r="AY744" s="52">
        <v>0</v>
      </c>
      <c r="AZ744" s="52">
        <v>0</v>
      </c>
      <c r="BA744" s="52">
        <v>0</v>
      </c>
      <c r="BB744" s="52">
        <v>0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97" t="s">
        <v>2553</v>
      </c>
      <c r="C745" s="4" t="s">
        <v>2554</v>
      </c>
      <c r="D745" s="7" t="s">
        <v>19</v>
      </c>
      <c r="E745" s="7" t="s">
        <v>68</v>
      </c>
      <c r="F745" s="7" t="s">
        <v>438</v>
      </c>
      <c r="G745" s="7" t="e">
        <f t="shared" ca="1" si="23"/>
        <v>#NAME?</v>
      </c>
      <c r="H745" s="46" t="s">
        <v>195</v>
      </c>
      <c r="I745" s="46" t="s">
        <v>58</v>
      </c>
      <c r="J745" s="7" t="str">
        <f t="shared" si="30"/>
        <v>Não</v>
      </c>
      <c r="K745" s="47">
        <v>45155</v>
      </c>
      <c r="L745" s="47">
        <v>45574</v>
      </c>
      <c r="M745" s="7" t="s">
        <v>71</v>
      </c>
      <c r="N745" s="48">
        <v>0.02</v>
      </c>
      <c r="O745" s="7" t="s">
        <v>236</v>
      </c>
      <c r="P745" s="49">
        <v>0.2</v>
      </c>
      <c r="Q745" s="50"/>
      <c r="R745" s="109"/>
      <c r="S745" s="7" t="s">
        <v>199</v>
      </c>
      <c r="T745" s="7" t="s">
        <v>2555</v>
      </c>
      <c r="U745" s="7" t="s">
        <v>68</v>
      </c>
      <c r="V745" s="46" t="e">
        <f t="shared" ca="1" si="24"/>
        <v>#NAME?</v>
      </c>
      <c r="W745" s="7"/>
      <c r="X745" s="7"/>
      <c r="Y745" s="51" t="s">
        <v>201</v>
      </c>
      <c r="Z745" s="52"/>
      <c r="AA745" s="53">
        <v>45155</v>
      </c>
      <c r="AB745" s="54">
        <v>49075100007306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>
        <v>413199.93</v>
      </c>
      <c r="AM745" s="52">
        <v>100505.12</v>
      </c>
      <c r="AN745" s="52">
        <v>2.57</v>
      </c>
      <c r="AO745" s="52">
        <v>0</v>
      </c>
      <c r="AP745" s="52">
        <v>0</v>
      </c>
      <c r="AQ745" s="52">
        <v>0</v>
      </c>
      <c r="AR745" s="52">
        <v>0</v>
      </c>
      <c r="AS745" s="52">
        <v>0.43</v>
      </c>
      <c r="AT745" s="52">
        <v>112663.48</v>
      </c>
      <c r="AU745" s="52">
        <v>109084.5</v>
      </c>
      <c r="AV745" s="52">
        <v>106510.3</v>
      </c>
      <c r="AW745" s="52">
        <v>107853</v>
      </c>
      <c r="AX745" s="52">
        <v>111152.2</v>
      </c>
      <c r="AY745" s="52">
        <v>113489.92</v>
      </c>
      <c r="AZ745" s="52">
        <v>111314.37</v>
      </c>
      <c r="BA745" s="52">
        <v>0</v>
      </c>
      <c r="BB745" s="52">
        <v>0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97" t="s">
        <v>2553</v>
      </c>
      <c r="C746" s="4" t="s">
        <v>2556</v>
      </c>
      <c r="D746" s="7" t="s">
        <v>19</v>
      </c>
      <c r="E746" s="7" t="s">
        <v>68</v>
      </c>
      <c r="F746" s="7" t="s">
        <v>438</v>
      </c>
      <c r="G746" s="7" t="e">
        <f t="shared" ca="1" si="23"/>
        <v>#NAME?</v>
      </c>
      <c r="H746" s="46" t="s">
        <v>195</v>
      </c>
      <c r="I746" s="46" t="s">
        <v>58</v>
      </c>
      <c r="J746" s="7" t="str">
        <f t="shared" si="30"/>
        <v>Não</v>
      </c>
      <c r="K746" s="47">
        <v>45121</v>
      </c>
      <c r="L746" s="47">
        <v>45574</v>
      </c>
      <c r="M746" s="7" t="s">
        <v>57</v>
      </c>
      <c r="N746" s="48">
        <v>0.01</v>
      </c>
      <c r="O746" s="7" t="s">
        <v>58</v>
      </c>
      <c r="P746" s="49">
        <v>0</v>
      </c>
      <c r="Q746" s="50"/>
      <c r="R746" s="109"/>
      <c r="S746" s="7" t="s">
        <v>199</v>
      </c>
      <c r="T746" s="7" t="s">
        <v>2552</v>
      </c>
      <c r="U746" s="7" t="s">
        <v>68</v>
      </c>
      <c r="V746" s="46" t="e">
        <f t="shared" ca="1" si="24"/>
        <v>#NAME?</v>
      </c>
      <c r="W746" s="7"/>
      <c r="X746" s="7"/>
      <c r="Y746" s="51" t="s">
        <v>201</v>
      </c>
      <c r="Z746" s="52"/>
      <c r="AA746" s="53">
        <v>45121</v>
      </c>
      <c r="AB746" s="54">
        <v>49075100008779</v>
      </c>
      <c r="AC746" s="52"/>
      <c r="AD746" s="52"/>
      <c r="AE746" s="52"/>
      <c r="AF746" s="52"/>
      <c r="AG746" s="52"/>
      <c r="AH746" s="52"/>
      <c r="AI746" s="52"/>
      <c r="AJ746" s="52"/>
      <c r="AK746" s="52"/>
      <c r="AL746" s="52">
        <v>74859.75</v>
      </c>
      <c r="AM746" s="52">
        <v>761838.54</v>
      </c>
      <c r="AN746" s="52">
        <v>1069740.49</v>
      </c>
      <c r="AO746" s="52">
        <v>1078972.6299999999</v>
      </c>
      <c r="AP746" s="52">
        <v>1313535.01</v>
      </c>
      <c r="AQ746" s="52">
        <v>1325726.8600000001</v>
      </c>
      <c r="AR746" s="52">
        <v>1547689.79</v>
      </c>
      <c r="AS746" s="52">
        <v>1561784.18</v>
      </c>
      <c r="AT746" s="52">
        <v>1563469.43</v>
      </c>
      <c r="AU746" s="52">
        <v>1578160.53</v>
      </c>
      <c r="AV746" s="52">
        <v>1844207</v>
      </c>
      <c r="AW746" s="52">
        <v>1859652</v>
      </c>
      <c r="AX746" s="52">
        <v>1876207</v>
      </c>
      <c r="AY746" s="52">
        <v>1887818.45</v>
      </c>
      <c r="AZ746" s="52">
        <v>1902320.58</v>
      </c>
      <c r="BA746" s="52">
        <v>0</v>
      </c>
      <c r="BB746" s="52">
        <v>0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15" t="s">
        <v>2557</v>
      </c>
      <c r="C747" s="4" t="s">
        <v>2558</v>
      </c>
      <c r="D747" s="7" t="s">
        <v>19</v>
      </c>
      <c r="E747" s="7" t="s">
        <v>20</v>
      </c>
      <c r="F747" s="7" t="s">
        <v>697</v>
      </c>
      <c r="G747" s="7" t="e">
        <f t="shared" ca="1" si="23"/>
        <v>#NAME?</v>
      </c>
      <c r="H747" s="46" t="s">
        <v>205</v>
      </c>
      <c r="I747" s="46" t="s">
        <v>58</v>
      </c>
      <c r="J747" s="7" t="str">
        <f t="shared" si="30"/>
        <v>Não</v>
      </c>
      <c r="K747" s="47">
        <v>45133</v>
      </c>
      <c r="L747" s="47"/>
      <c r="M747" s="7" t="s">
        <v>57</v>
      </c>
      <c r="N747" s="48">
        <v>1.2E-2</v>
      </c>
      <c r="O747" s="7" t="s">
        <v>58</v>
      </c>
      <c r="P747" s="49">
        <v>0</v>
      </c>
      <c r="Q747" s="109"/>
      <c r="R747" s="109"/>
      <c r="S747" s="7" t="s">
        <v>199</v>
      </c>
      <c r="T747" s="7" t="s">
        <v>2559</v>
      </c>
      <c r="U747" s="7" t="s">
        <v>73</v>
      </c>
      <c r="V747" s="46" t="e">
        <f t="shared" ca="1" si="24"/>
        <v>#NAME?</v>
      </c>
      <c r="W747" s="7"/>
      <c r="X747" s="7"/>
      <c r="Y747" s="51" t="s">
        <v>201</v>
      </c>
      <c r="Z747" s="52"/>
      <c r="AA747" s="53">
        <v>45133</v>
      </c>
      <c r="AB747" s="54">
        <v>49075100007772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>
        <v>100133.79</v>
      </c>
      <c r="AM747" s="52">
        <v>151456.37</v>
      </c>
      <c r="AN747" s="52">
        <v>152699.95000000001</v>
      </c>
      <c r="AO747" s="52">
        <v>154046.65</v>
      </c>
      <c r="AP747" s="52">
        <v>155203.75</v>
      </c>
      <c r="AQ747" s="52">
        <v>156461.76999999999</v>
      </c>
      <c r="AR747" s="52">
        <v>157315.28</v>
      </c>
      <c r="AS747" s="52">
        <v>158558.25</v>
      </c>
      <c r="AT747" s="52">
        <v>159902.35</v>
      </c>
      <c r="AU747" s="52">
        <v>161099.12</v>
      </c>
      <c r="AV747" s="52">
        <v>162353.1</v>
      </c>
      <c r="AW747" s="52">
        <v>163642</v>
      </c>
      <c r="AX747" s="52">
        <v>164653.20000000001</v>
      </c>
      <c r="AY747" s="52">
        <v>165421.85999999999</v>
      </c>
      <c r="AZ747" s="52">
        <v>166556.74</v>
      </c>
      <c r="BA747" s="52">
        <v>167676.99</v>
      </c>
      <c r="BB747" s="52">
        <v>168693.34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15" t="s">
        <v>2560</v>
      </c>
      <c r="C748" s="4" t="s">
        <v>2561</v>
      </c>
      <c r="D748" s="7" t="s">
        <v>90</v>
      </c>
      <c r="E748" s="7" t="s">
        <v>20</v>
      </c>
      <c r="F748" s="7" t="s">
        <v>2562</v>
      </c>
      <c r="G748" s="7" t="e">
        <f t="shared" ca="1" si="23"/>
        <v>#NAME?</v>
      </c>
      <c r="H748" s="46" t="s">
        <v>205</v>
      </c>
      <c r="I748" s="46" t="s">
        <v>58</v>
      </c>
      <c r="J748" s="7" t="str">
        <f t="shared" si="30"/>
        <v>Não</v>
      </c>
      <c r="K748" s="47">
        <v>45573</v>
      </c>
      <c r="L748" s="47"/>
      <c r="M748" s="7" t="s">
        <v>256</v>
      </c>
      <c r="N748" s="48">
        <v>1.4999999999999999E-2</v>
      </c>
      <c r="O748" s="7" t="s">
        <v>197</v>
      </c>
      <c r="P748" s="49">
        <v>0.1</v>
      </c>
      <c r="Q748" s="109"/>
      <c r="R748" s="109"/>
      <c r="S748" s="7" t="s">
        <v>199</v>
      </c>
      <c r="T748" s="7" t="s">
        <v>2563</v>
      </c>
      <c r="U748" s="7" t="s">
        <v>73</v>
      </c>
      <c r="V748" s="46" t="e">
        <f t="shared" ca="1" si="24"/>
        <v>#NAME?</v>
      </c>
      <c r="W748" s="7"/>
      <c r="X748" s="7" t="s">
        <v>27</v>
      </c>
      <c r="Y748" s="51"/>
      <c r="Z748" s="52"/>
      <c r="AA748" s="52"/>
      <c r="AB748" s="54">
        <v>49075100016038</v>
      </c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>
        <v>99450.05</v>
      </c>
      <c r="BB748" s="52">
        <v>104195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94" t="s">
        <v>2564</v>
      </c>
      <c r="C749" s="14" t="s">
        <v>2565</v>
      </c>
      <c r="D749" s="7" t="s">
        <v>76</v>
      </c>
      <c r="E749" s="7" t="s">
        <v>77</v>
      </c>
      <c r="F749" s="7" t="s">
        <v>78</v>
      </c>
      <c r="G749" s="7" t="e">
        <f t="shared" ca="1" si="23"/>
        <v>#NAME?</v>
      </c>
      <c r="H749" s="46" t="s">
        <v>205</v>
      </c>
      <c r="I749" s="46" t="s">
        <v>58</v>
      </c>
      <c r="J749" s="7" t="str">
        <f t="shared" si="30"/>
        <v>Não</v>
      </c>
      <c r="K749" s="47">
        <v>45385</v>
      </c>
      <c r="L749" s="47"/>
      <c r="M749" s="7" t="s">
        <v>57</v>
      </c>
      <c r="N749" s="48">
        <v>0.01</v>
      </c>
      <c r="O749" s="7" t="s">
        <v>58</v>
      </c>
      <c r="P749" s="49">
        <v>0</v>
      </c>
      <c r="Q749" s="109"/>
      <c r="R749" s="109"/>
      <c r="S749" s="7" t="s">
        <v>199</v>
      </c>
      <c r="T749" s="12" t="s">
        <v>2566</v>
      </c>
      <c r="U749" s="7" t="s">
        <v>68</v>
      </c>
      <c r="V749" s="46" t="e">
        <f t="shared" ca="1" si="24"/>
        <v>#NAME?</v>
      </c>
      <c r="W749" s="7"/>
      <c r="X749" s="7"/>
      <c r="Y749" s="51" t="s">
        <v>201</v>
      </c>
      <c r="Z749" s="52"/>
      <c r="AA749" s="53">
        <v>45385</v>
      </c>
      <c r="AB749" s="54">
        <v>49075100014159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>
        <v>273459.23</v>
      </c>
      <c r="AV749" s="52">
        <v>275837.8</v>
      </c>
      <c r="AW749" s="52">
        <v>278257.3</v>
      </c>
      <c r="AX749" s="52">
        <v>431821.2</v>
      </c>
      <c r="AY749" s="52">
        <v>436011.94</v>
      </c>
      <c r="AZ749" s="52">
        <v>438066.44</v>
      </c>
      <c r="BA749" s="52">
        <v>442434.9</v>
      </c>
      <c r="BB749" s="52">
        <v>445622.37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94" t="s">
        <v>2567</v>
      </c>
      <c r="C750" s="14" t="s">
        <v>2568</v>
      </c>
      <c r="D750" s="7" t="s">
        <v>19</v>
      </c>
      <c r="E750" s="7" t="s">
        <v>20</v>
      </c>
      <c r="F750" s="7" t="s">
        <v>270</v>
      </c>
      <c r="G750" s="7" t="e">
        <f t="shared" ca="1" si="23"/>
        <v>#NAME?</v>
      </c>
      <c r="H750" s="46" t="s">
        <v>205</v>
      </c>
      <c r="I750" s="46" t="s">
        <v>58</v>
      </c>
      <c r="J750" s="7" t="str">
        <f t="shared" si="30"/>
        <v>Não</v>
      </c>
      <c r="K750" s="47">
        <v>45617</v>
      </c>
      <c r="L750" s="47"/>
      <c r="M750" s="7" t="s">
        <v>83</v>
      </c>
      <c r="N750" s="48">
        <v>1.4999999999999999E-2</v>
      </c>
      <c r="O750" s="7" t="s">
        <v>58</v>
      </c>
      <c r="P750" s="49">
        <v>0</v>
      </c>
      <c r="Q750" s="109"/>
      <c r="R750" s="109"/>
      <c r="S750" s="7" t="s">
        <v>199</v>
      </c>
      <c r="T750" s="12" t="s">
        <v>2569</v>
      </c>
      <c r="U750" s="7" t="s">
        <v>273</v>
      </c>
      <c r="V750" s="46" t="e">
        <f t="shared" ca="1" si="24"/>
        <v>#NAME?</v>
      </c>
      <c r="W750" s="7"/>
      <c r="X750" s="7" t="s">
        <v>27</v>
      </c>
      <c r="Y750" s="51"/>
      <c r="Z750" s="52"/>
      <c r="AA750" s="53">
        <v>45621</v>
      </c>
      <c r="AB750" s="54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>
        <v>716894.11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45" t="s">
        <v>2570</v>
      </c>
      <c r="C751" s="14" t="s">
        <v>2571</v>
      </c>
      <c r="D751" s="7" t="s">
        <v>19</v>
      </c>
      <c r="E751" s="7" t="s">
        <v>68</v>
      </c>
      <c r="F751" s="7" t="s">
        <v>332</v>
      </c>
      <c r="G751" s="7" t="e">
        <f t="shared" ca="1" si="23"/>
        <v>#NAME?</v>
      </c>
      <c r="H751" s="46" t="s">
        <v>216</v>
      </c>
      <c r="I751" s="46" t="s">
        <v>266</v>
      </c>
      <c r="J751" s="7" t="str">
        <f t="shared" si="30"/>
        <v>Não</v>
      </c>
      <c r="K751" s="47">
        <v>45369</v>
      </c>
      <c r="L751" s="47"/>
      <c r="M751" s="7" t="s">
        <v>256</v>
      </c>
      <c r="N751" s="48">
        <v>1.4999999999999999E-2</v>
      </c>
      <c r="O751" s="7" t="s">
        <v>197</v>
      </c>
      <c r="P751" s="49">
        <v>0.2</v>
      </c>
      <c r="Q751" s="50"/>
      <c r="R751" s="109"/>
      <c r="S751" s="7" t="s">
        <v>199</v>
      </c>
      <c r="T751" s="7" t="s">
        <v>2572</v>
      </c>
      <c r="U751" s="7" t="s">
        <v>68</v>
      </c>
      <c r="V751" s="46" t="e">
        <f t="shared" ca="1" si="24"/>
        <v>#NAME?</v>
      </c>
      <c r="W751" s="7"/>
      <c r="X751" s="7" t="s">
        <v>27</v>
      </c>
      <c r="Y751" s="51" t="s">
        <v>201</v>
      </c>
      <c r="Z751" s="52"/>
      <c r="AA751" s="53">
        <v>45369</v>
      </c>
      <c r="AB751" s="54">
        <v>49075100013888</v>
      </c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>
        <v>150736.95000000001</v>
      </c>
      <c r="AU751" s="52">
        <v>149844.48000000001</v>
      </c>
      <c r="AV751" s="52">
        <v>149396.4</v>
      </c>
      <c r="AW751" s="52">
        <v>257557.2</v>
      </c>
      <c r="AX751" s="52">
        <v>381648.1</v>
      </c>
      <c r="AY751" s="52">
        <v>400364.99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45" t="s">
        <v>2570</v>
      </c>
      <c r="C752" s="14" t="s">
        <v>2573</v>
      </c>
      <c r="D752" s="7" t="s">
        <v>19</v>
      </c>
      <c r="E752" s="7" t="s">
        <v>68</v>
      </c>
      <c r="F752" s="7" t="s">
        <v>332</v>
      </c>
      <c r="G752" s="7" t="e">
        <f t="shared" ca="1" si="23"/>
        <v>#NAME?</v>
      </c>
      <c r="H752" s="46" t="s">
        <v>216</v>
      </c>
      <c r="I752" s="46" t="s">
        <v>266</v>
      </c>
      <c r="J752" s="7" t="str">
        <f t="shared" si="30"/>
        <v>Não</v>
      </c>
      <c r="K752" s="47">
        <v>45463</v>
      </c>
      <c r="L752" s="47"/>
      <c r="M752" s="7" t="s">
        <v>112</v>
      </c>
      <c r="N752" s="48">
        <v>0</v>
      </c>
      <c r="O752" s="7" t="s">
        <v>58</v>
      </c>
      <c r="P752" s="49">
        <v>0</v>
      </c>
      <c r="Q752" s="109"/>
      <c r="R752" s="109"/>
      <c r="S752" s="7" t="s">
        <v>199</v>
      </c>
      <c r="T752" s="7" t="s">
        <v>2572</v>
      </c>
      <c r="U752" s="7" t="s">
        <v>68</v>
      </c>
      <c r="V752" s="46" t="e">
        <f t="shared" ca="1" si="24"/>
        <v>#NAME?</v>
      </c>
      <c r="W752" s="7"/>
      <c r="X752" s="7" t="s">
        <v>27</v>
      </c>
      <c r="Y752" s="51" t="s">
        <v>201</v>
      </c>
      <c r="Z752" s="52"/>
      <c r="AA752" s="53">
        <v>45463</v>
      </c>
      <c r="AB752" s="54">
        <v>49075100014892</v>
      </c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>
        <v>0</v>
      </c>
      <c r="AX752" s="52">
        <v>1407426</v>
      </c>
      <c r="AY752" s="52">
        <v>1417853.46</v>
      </c>
      <c r="AZ752" s="52">
        <v>0</v>
      </c>
      <c r="BA752" s="52">
        <v>0</v>
      </c>
      <c r="BB752" s="52">
        <v>0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45" t="s">
        <v>2574</v>
      </c>
      <c r="C753" s="14" t="s">
        <v>2575</v>
      </c>
      <c r="D753" s="7" t="s">
        <v>109</v>
      </c>
      <c r="E753" s="7" t="s">
        <v>68</v>
      </c>
      <c r="F753" s="7" t="s">
        <v>565</v>
      </c>
      <c r="G753" s="7" t="e">
        <f t="shared" ca="1" si="23"/>
        <v>#NAME?</v>
      </c>
      <c r="H753" s="46" t="s">
        <v>195</v>
      </c>
      <c r="I753" s="46" t="s">
        <v>58</v>
      </c>
      <c r="J753" s="7" t="s">
        <v>234</v>
      </c>
      <c r="K753" s="47">
        <v>45359</v>
      </c>
      <c r="L753" s="47">
        <v>45517</v>
      </c>
      <c r="M753" s="7" t="s">
        <v>140</v>
      </c>
      <c r="N753" s="48">
        <v>8.0000000000000002E-3</v>
      </c>
      <c r="O753" s="7" t="s">
        <v>58</v>
      </c>
      <c r="P753" s="49">
        <v>0</v>
      </c>
      <c r="Q753" s="109"/>
      <c r="R753" s="157" t="s">
        <v>780</v>
      </c>
      <c r="S753" s="7" t="s">
        <v>199</v>
      </c>
      <c r="T753" s="7" t="s">
        <v>2576</v>
      </c>
      <c r="U753" s="7"/>
      <c r="V753" s="46" t="e">
        <f t="shared" ca="1" si="24"/>
        <v>#NAME?</v>
      </c>
      <c r="W753" s="7"/>
      <c r="X753" s="7"/>
      <c r="Y753" s="51"/>
      <c r="Z753" s="52"/>
      <c r="AA753" s="53">
        <v>45359</v>
      </c>
      <c r="AB753" s="54">
        <v>49075100013950</v>
      </c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1047159.73</v>
      </c>
      <c r="AU753" s="52">
        <v>1247593.5</v>
      </c>
      <c r="AV753" s="52">
        <v>2000171</v>
      </c>
      <c r="AW753" s="52">
        <v>1983042</v>
      </c>
      <c r="AX753" s="52">
        <v>0</v>
      </c>
      <c r="AY753" s="52">
        <v>0</v>
      </c>
      <c r="AZ753" s="52">
        <v>0</v>
      </c>
      <c r="BA753" s="52">
        <v>0</v>
      </c>
      <c r="BB753" s="52">
        <v>0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2577</v>
      </c>
      <c r="C754" s="4" t="s">
        <v>2578</v>
      </c>
      <c r="D754" s="7" t="s">
        <v>19</v>
      </c>
      <c r="E754" s="7" t="s">
        <v>77</v>
      </c>
      <c r="F754" s="7" t="s">
        <v>215</v>
      </c>
      <c r="G754" s="7" t="e">
        <f t="shared" ca="1" si="23"/>
        <v>#NAME?</v>
      </c>
      <c r="H754" s="46" t="s">
        <v>205</v>
      </c>
      <c r="I754" s="46" t="s">
        <v>58</v>
      </c>
      <c r="J754" s="7" t="str">
        <f t="shared" ref="J754:J789" si="31">IF(Q754=0,"Não","Sim")</f>
        <v>Não</v>
      </c>
      <c r="K754" s="47">
        <v>44949</v>
      </c>
      <c r="L754" s="7"/>
      <c r="M754" s="7" t="s">
        <v>898</v>
      </c>
      <c r="N754" s="48">
        <v>1.4999999999999999E-2</v>
      </c>
      <c r="O754" s="7" t="s">
        <v>197</v>
      </c>
      <c r="P754" s="49">
        <v>0.1</v>
      </c>
      <c r="Q754" s="50"/>
      <c r="R754" s="204" t="s">
        <v>2579</v>
      </c>
      <c r="S754" s="7" t="s">
        <v>199</v>
      </c>
      <c r="T754" s="7" t="s">
        <v>2580</v>
      </c>
      <c r="U754" s="7" t="s">
        <v>1336</v>
      </c>
      <c r="V754" s="46" t="e">
        <f t="shared" ca="1" si="24"/>
        <v>#NAME?</v>
      </c>
      <c r="W754" s="7"/>
      <c r="X754" s="7"/>
      <c r="Y754" s="51" t="s">
        <v>312</v>
      </c>
      <c r="Z754" s="52"/>
      <c r="AA754" s="53">
        <v>44949</v>
      </c>
      <c r="AB754" s="54">
        <v>49075100006350</v>
      </c>
      <c r="AC754" s="52"/>
      <c r="AD754" s="52"/>
      <c r="AE754" s="52"/>
      <c r="AF754" s="52">
        <v>518746.89</v>
      </c>
      <c r="AG754" s="52">
        <v>522921.32</v>
      </c>
      <c r="AH754" s="52">
        <v>266412.32</v>
      </c>
      <c r="AI754" s="52">
        <v>404393.62</v>
      </c>
      <c r="AJ754" s="52">
        <v>408190.6</v>
      </c>
      <c r="AK754" s="52">
        <v>412192.57</v>
      </c>
      <c r="AL754" s="52">
        <v>483870.82</v>
      </c>
      <c r="AM754" s="52">
        <v>487362.75</v>
      </c>
      <c r="AN754" s="52">
        <v>506159.39</v>
      </c>
      <c r="AO754" s="52">
        <v>526109.94999999995</v>
      </c>
      <c r="AP754" s="52">
        <v>532554.43999999994</v>
      </c>
      <c r="AQ754" s="52">
        <v>536225.61</v>
      </c>
      <c r="AR754" s="52">
        <v>550339.07999999996</v>
      </c>
      <c r="AS754" s="52">
        <v>603676.81000000006</v>
      </c>
      <c r="AT754" s="52">
        <v>608996.41</v>
      </c>
      <c r="AU754" s="52">
        <v>607133.75</v>
      </c>
      <c r="AV754" s="52">
        <v>624243.9</v>
      </c>
      <c r="AW754" s="52">
        <v>626972.69999999995</v>
      </c>
      <c r="AX754" s="52">
        <v>632638.6</v>
      </c>
      <c r="AY754" s="52">
        <v>537441.1</v>
      </c>
      <c r="AZ754" s="52">
        <v>578581.23</v>
      </c>
      <c r="BA754" s="52">
        <v>633781.43000000005</v>
      </c>
      <c r="BB754" s="52">
        <v>634500.71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15" t="s">
        <v>2581</v>
      </c>
      <c r="C755" s="4" t="s">
        <v>2582</v>
      </c>
      <c r="D755" s="7" t="s">
        <v>19</v>
      </c>
      <c r="E755" s="7" t="s">
        <v>20</v>
      </c>
      <c r="F755" s="7" t="s">
        <v>321</v>
      </c>
      <c r="G755" s="7" t="e">
        <f t="shared" ca="1" si="23"/>
        <v>#NAME?</v>
      </c>
      <c r="H755" s="46" t="s">
        <v>205</v>
      </c>
      <c r="I755" s="46" t="s">
        <v>58</v>
      </c>
      <c r="J755" s="7" t="str">
        <f t="shared" si="31"/>
        <v>Não</v>
      </c>
      <c r="K755" s="47">
        <v>45127</v>
      </c>
      <c r="L755" s="47"/>
      <c r="M755" s="7" t="s">
        <v>71</v>
      </c>
      <c r="N755" s="48">
        <v>2.5000000000000001E-2</v>
      </c>
      <c r="O755" s="7" t="s">
        <v>236</v>
      </c>
      <c r="P755" s="49">
        <v>0.2</v>
      </c>
      <c r="Q755" s="109"/>
      <c r="R755" s="109"/>
      <c r="S755" s="7" t="s">
        <v>199</v>
      </c>
      <c r="T755" s="7" t="s">
        <v>2583</v>
      </c>
      <c r="U755" s="7" t="s">
        <v>273</v>
      </c>
      <c r="V755" s="46" t="e">
        <f t="shared" ca="1" si="24"/>
        <v>#NAME?</v>
      </c>
      <c r="W755" s="7"/>
      <c r="X755" s="7"/>
      <c r="Y755" s="51" t="s">
        <v>201</v>
      </c>
      <c r="Z755" s="52"/>
      <c r="AA755" s="53">
        <v>45127</v>
      </c>
      <c r="AB755" s="54">
        <v>49075100008906</v>
      </c>
      <c r="AC755" s="52"/>
      <c r="AD755" s="52"/>
      <c r="AE755" s="52"/>
      <c r="AF755" s="52"/>
      <c r="AG755" s="52"/>
      <c r="AH755" s="52"/>
      <c r="AI755" s="52">
        <v>0</v>
      </c>
      <c r="AJ755" s="52">
        <v>0</v>
      </c>
      <c r="AK755" s="52">
        <v>0</v>
      </c>
      <c r="AL755" s="52">
        <v>90215.35</v>
      </c>
      <c r="AM755" s="52">
        <v>88981.6</v>
      </c>
      <c r="AN755" s="52">
        <v>86715.3</v>
      </c>
      <c r="AO755" s="52">
        <v>82767.94</v>
      </c>
      <c r="AP755" s="52">
        <v>88841.29</v>
      </c>
      <c r="AQ755" s="52">
        <v>93152.33</v>
      </c>
      <c r="AR755" s="52">
        <v>86866.71</v>
      </c>
      <c r="AS755" s="52">
        <v>87808.38</v>
      </c>
      <c r="AT755" s="52">
        <v>89216.53</v>
      </c>
      <c r="AU755" s="52">
        <v>85486.3</v>
      </c>
      <c r="AV755" s="52">
        <v>83722.070000000007</v>
      </c>
      <c r="AW755" s="52">
        <v>83708.3</v>
      </c>
      <c r="AX755" s="52">
        <v>145554.29999999999</v>
      </c>
      <c r="AY755" s="52">
        <v>147045.14000000001</v>
      </c>
      <c r="AZ755" s="52">
        <v>146061.66</v>
      </c>
      <c r="BA755" s="52">
        <v>143895.94</v>
      </c>
      <c r="BB755" s="52">
        <v>142261.71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15" t="s">
        <v>2584</v>
      </c>
      <c r="C756" s="4" t="s">
        <v>2585</v>
      </c>
      <c r="D756" s="7" t="s">
        <v>19</v>
      </c>
      <c r="E756" s="7" t="s">
        <v>68</v>
      </c>
      <c r="F756" s="7" t="s">
        <v>255</v>
      </c>
      <c r="G756" s="7" t="e">
        <f t="shared" ca="1" si="23"/>
        <v>#NAME?</v>
      </c>
      <c r="H756" s="46" t="s">
        <v>216</v>
      </c>
      <c r="I756" s="46" t="s">
        <v>217</v>
      </c>
      <c r="J756" s="7" t="str">
        <f t="shared" si="31"/>
        <v>Não</v>
      </c>
      <c r="K756" s="47">
        <v>45042</v>
      </c>
      <c r="L756" s="7"/>
      <c r="M756" s="7" t="s">
        <v>256</v>
      </c>
      <c r="N756" s="48">
        <v>1.4999999999999999E-2</v>
      </c>
      <c r="O756" s="7" t="s">
        <v>197</v>
      </c>
      <c r="P756" s="49">
        <v>0.1</v>
      </c>
      <c r="Q756" s="109"/>
      <c r="R756" s="109"/>
      <c r="S756" s="7" t="s">
        <v>199</v>
      </c>
      <c r="T756" s="7" t="s">
        <v>2586</v>
      </c>
      <c r="U756" s="7" t="s">
        <v>68</v>
      </c>
      <c r="V756" s="46" t="e">
        <f t="shared" ca="1" si="24"/>
        <v>#NAME?</v>
      </c>
      <c r="W756" s="7"/>
      <c r="X756" s="7"/>
      <c r="Y756" s="51" t="s">
        <v>201</v>
      </c>
      <c r="Z756" s="52"/>
      <c r="AA756" s="53">
        <v>45042</v>
      </c>
      <c r="AB756" s="54">
        <v>49075100007926</v>
      </c>
      <c r="AC756" s="52"/>
      <c r="AD756" s="52"/>
      <c r="AE756" s="52"/>
      <c r="AF756" s="52"/>
      <c r="AG756" s="52"/>
      <c r="AH756" s="52"/>
      <c r="AI756" s="52">
        <v>138047.59</v>
      </c>
      <c r="AJ756" s="52">
        <v>139372.91</v>
      </c>
      <c r="AK756" s="52">
        <v>143006.24</v>
      </c>
      <c r="AL756" s="52">
        <v>146285.25</v>
      </c>
      <c r="AM756" s="52">
        <v>145052.98000000001</v>
      </c>
      <c r="AN756" s="52">
        <v>145422.56</v>
      </c>
      <c r="AO756" s="52">
        <v>145078.47</v>
      </c>
      <c r="AP756" s="52">
        <v>148501.51999999999</v>
      </c>
      <c r="AQ756" s="52">
        <v>151527.69</v>
      </c>
      <c r="AR756" s="52">
        <v>148221.34</v>
      </c>
      <c r="AS756" s="52">
        <v>149227.1</v>
      </c>
      <c r="AT756" s="52">
        <v>150464.07</v>
      </c>
      <c r="AU756" s="52">
        <v>148686.62</v>
      </c>
      <c r="AV756" s="52">
        <v>359.35</v>
      </c>
      <c r="AW756" s="52">
        <v>367.42</v>
      </c>
      <c r="AX756" s="52">
        <v>293.08</v>
      </c>
      <c r="AY756" s="52">
        <v>216.74</v>
      </c>
      <c r="AZ756" s="52">
        <v>181.89</v>
      </c>
      <c r="BA756" s="52">
        <v>181.89</v>
      </c>
      <c r="BB756" s="52">
        <v>174.43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15" t="s">
        <v>2587</v>
      </c>
      <c r="C757" s="4" t="s">
        <v>2588</v>
      </c>
      <c r="D757" s="7" t="s">
        <v>19</v>
      </c>
      <c r="E757" s="7" t="s">
        <v>77</v>
      </c>
      <c r="F757" s="7" t="s">
        <v>99</v>
      </c>
      <c r="G757" s="7" t="e">
        <f t="shared" ca="1" si="23"/>
        <v>#NAME?</v>
      </c>
      <c r="H757" s="46" t="s">
        <v>216</v>
      </c>
      <c r="I757" s="46" t="s">
        <v>217</v>
      </c>
      <c r="J757" s="7" t="str">
        <f t="shared" si="31"/>
        <v>Não</v>
      </c>
      <c r="K757" s="47">
        <v>45163</v>
      </c>
      <c r="L757" s="47"/>
      <c r="M757" s="7" t="s">
        <v>57</v>
      </c>
      <c r="N757" s="48">
        <v>1.2E-2</v>
      </c>
      <c r="O757" s="7" t="s">
        <v>58</v>
      </c>
      <c r="P757" s="49">
        <v>0</v>
      </c>
      <c r="Q757" s="109"/>
      <c r="R757" s="50" t="s">
        <v>1586</v>
      </c>
      <c r="S757" s="7" t="s">
        <v>199</v>
      </c>
      <c r="T757" s="7" t="s">
        <v>2589</v>
      </c>
      <c r="U757" s="7" t="s">
        <v>68</v>
      </c>
      <c r="V757" s="46" t="e">
        <f t="shared" ca="1" si="24"/>
        <v>#NAME?</v>
      </c>
      <c r="W757" s="7"/>
      <c r="X757" s="7"/>
      <c r="Y757" s="51" t="s">
        <v>201</v>
      </c>
      <c r="Z757" s="52"/>
      <c r="AA757" s="53">
        <v>45163</v>
      </c>
      <c r="AB757" s="54">
        <v>49075100011923</v>
      </c>
      <c r="AC757" s="52"/>
      <c r="AD757" s="52"/>
      <c r="AE757" s="52"/>
      <c r="AF757" s="52"/>
      <c r="AG757" s="52"/>
      <c r="AH757" s="52">
        <v>0</v>
      </c>
      <c r="AI757" s="52">
        <v>0</v>
      </c>
      <c r="AJ757" s="52">
        <v>0</v>
      </c>
      <c r="AK757" s="52">
        <v>0</v>
      </c>
      <c r="AL757" s="52">
        <v>0</v>
      </c>
      <c r="AM757" s="52">
        <v>0</v>
      </c>
      <c r="AN757" s="52">
        <v>0</v>
      </c>
      <c r="AO757" s="52">
        <v>0</v>
      </c>
      <c r="AP757" s="52">
        <v>0</v>
      </c>
      <c r="AQ757" s="52">
        <v>0</v>
      </c>
      <c r="AR757" s="52">
        <v>0</v>
      </c>
      <c r="AS757" s="52">
        <v>0</v>
      </c>
      <c r="AT757" s="52">
        <v>0</v>
      </c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15" t="s">
        <v>2590</v>
      </c>
      <c r="C758" s="4" t="s">
        <v>2591</v>
      </c>
      <c r="D758" s="7" t="s">
        <v>109</v>
      </c>
      <c r="E758" s="7" t="s">
        <v>68</v>
      </c>
      <c r="F758" s="7" t="s">
        <v>352</v>
      </c>
      <c r="G758" s="7" t="e">
        <f t="shared" ca="1" si="23"/>
        <v>#NAME?</v>
      </c>
      <c r="H758" s="46" t="s">
        <v>216</v>
      </c>
      <c r="I758" s="46" t="s">
        <v>266</v>
      </c>
      <c r="J758" s="7" t="str">
        <f t="shared" si="31"/>
        <v>Não</v>
      </c>
      <c r="K758" s="47">
        <v>45464</v>
      </c>
      <c r="L758" s="47"/>
      <c r="M758" s="7" t="s">
        <v>57</v>
      </c>
      <c r="N758" s="48">
        <v>1.2E-2</v>
      </c>
      <c r="O758" s="7" t="s">
        <v>58</v>
      </c>
      <c r="P758" s="49">
        <v>0</v>
      </c>
      <c r="Q758" s="50"/>
      <c r="R758" s="50"/>
      <c r="S758" s="7" t="s">
        <v>199</v>
      </c>
      <c r="T758" s="7" t="s">
        <v>2592</v>
      </c>
      <c r="U758" s="7" t="s">
        <v>68</v>
      </c>
      <c r="V758" s="46" t="e">
        <f t="shared" ca="1" si="24"/>
        <v>#NAME?</v>
      </c>
      <c r="W758" s="7"/>
      <c r="X758" s="7" t="s">
        <v>27</v>
      </c>
      <c r="Y758" s="51"/>
      <c r="Z758" s="52"/>
      <c r="AA758" s="53">
        <v>45464</v>
      </c>
      <c r="AB758" s="54">
        <v>49075100015228</v>
      </c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>
        <v>880804.3</v>
      </c>
      <c r="AX758" s="52">
        <v>888970.8</v>
      </c>
      <c r="AY758" s="52">
        <v>0</v>
      </c>
      <c r="AZ758" s="52">
        <v>0</v>
      </c>
      <c r="BA758" s="52">
        <v>0</v>
      </c>
      <c r="BB758" s="52">
        <v>0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3" t="s">
        <v>2593</v>
      </c>
      <c r="C759" s="4" t="s">
        <v>2594</v>
      </c>
      <c r="D759" s="7" t="s">
        <v>19</v>
      </c>
      <c r="E759" s="7" t="s">
        <v>77</v>
      </c>
      <c r="F759" s="7" t="s">
        <v>215</v>
      </c>
      <c r="G759" s="7" t="e">
        <f t="shared" ca="1" si="23"/>
        <v>#NAME?</v>
      </c>
      <c r="H759" s="46" t="s">
        <v>205</v>
      </c>
      <c r="I759" s="46" t="s">
        <v>58</v>
      </c>
      <c r="J759" s="7" t="str">
        <f t="shared" si="31"/>
        <v>Não</v>
      </c>
      <c r="K759" s="47">
        <v>45027</v>
      </c>
      <c r="L759" s="7"/>
      <c r="M759" s="7" t="s">
        <v>57</v>
      </c>
      <c r="N759" s="48">
        <v>1.2E-2</v>
      </c>
      <c r="O759" s="7" t="s">
        <v>58</v>
      </c>
      <c r="P759" s="49">
        <v>0</v>
      </c>
      <c r="Q759" s="109"/>
      <c r="R759" s="109"/>
      <c r="S759" s="7" t="s">
        <v>199</v>
      </c>
      <c r="T759" s="7" t="s">
        <v>2595</v>
      </c>
      <c r="U759" s="7" t="s">
        <v>1336</v>
      </c>
      <c r="V759" s="46" t="e">
        <f t="shared" ca="1" si="24"/>
        <v>#NAME?</v>
      </c>
      <c r="W759" s="7"/>
      <c r="X759" s="7"/>
      <c r="Y759" s="51" t="s">
        <v>201</v>
      </c>
      <c r="Z759" s="52"/>
      <c r="AA759" s="53">
        <v>45027</v>
      </c>
      <c r="AB759" s="54">
        <v>49075100012806</v>
      </c>
      <c r="AC759" s="52"/>
      <c r="AD759" s="52"/>
      <c r="AE759" s="52"/>
      <c r="AF759" s="52"/>
      <c r="AG759" s="52"/>
      <c r="AH759" s="52">
        <v>0</v>
      </c>
      <c r="AI759" s="52">
        <v>215468.62</v>
      </c>
      <c r="AJ759" s="52">
        <v>217477.55</v>
      </c>
      <c r="AK759" s="52">
        <v>219227.81</v>
      </c>
      <c r="AL759" s="52">
        <v>320715.33</v>
      </c>
      <c r="AM759" s="52">
        <v>349171.08</v>
      </c>
      <c r="AN759" s="52">
        <v>351580.87</v>
      </c>
      <c r="AO759" s="52">
        <v>354443.63</v>
      </c>
      <c r="AP759" s="52">
        <v>356843.49</v>
      </c>
      <c r="AQ759" s="52">
        <v>359473.07</v>
      </c>
      <c r="AR759" s="52">
        <v>362690.15</v>
      </c>
      <c r="AS759" s="52">
        <v>365407.73</v>
      </c>
      <c r="AT759" s="52">
        <v>368641.85</v>
      </c>
      <c r="AU759" s="52">
        <v>371454.71</v>
      </c>
      <c r="AV759" s="52">
        <v>374341.3</v>
      </c>
      <c r="AW759" s="52">
        <v>377216.4</v>
      </c>
      <c r="AX759" s="52">
        <v>378065.5</v>
      </c>
      <c r="AY759" s="52">
        <v>378629.62</v>
      </c>
      <c r="AZ759" s="52">
        <v>378209.97</v>
      </c>
      <c r="BA759" s="52">
        <v>381677.6</v>
      </c>
      <c r="BB759" s="52">
        <v>384625.75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15" t="s">
        <v>2596</v>
      </c>
      <c r="C760" s="4" t="s">
        <v>2597</v>
      </c>
      <c r="D760" s="7" t="s">
        <v>109</v>
      </c>
      <c r="E760" s="7" t="s">
        <v>68</v>
      </c>
      <c r="F760" s="7" t="s">
        <v>194</v>
      </c>
      <c r="G760" s="7" t="e">
        <f t="shared" ca="1" si="23"/>
        <v>#NAME?</v>
      </c>
      <c r="H760" s="46" t="s">
        <v>195</v>
      </c>
      <c r="I760" s="46" t="s">
        <v>58</v>
      </c>
      <c r="J760" s="7" t="str">
        <f t="shared" si="31"/>
        <v>Não</v>
      </c>
      <c r="K760" s="47">
        <v>45124</v>
      </c>
      <c r="L760" s="47">
        <v>45513</v>
      </c>
      <c r="M760" s="7" t="s">
        <v>2598</v>
      </c>
      <c r="N760" s="48">
        <v>1.4E-2</v>
      </c>
      <c r="O760" s="7" t="s">
        <v>197</v>
      </c>
      <c r="P760" s="49">
        <v>0.1</v>
      </c>
      <c r="Q760" s="66"/>
      <c r="R760" s="66" t="s">
        <v>375</v>
      </c>
      <c r="S760" s="7" t="s">
        <v>199</v>
      </c>
      <c r="T760" s="7" t="s">
        <v>2599</v>
      </c>
      <c r="U760" s="7" t="s">
        <v>68</v>
      </c>
      <c r="V760" s="46" t="e">
        <f t="shared" ca="1" si="24"/>
        <v>#NAME?</v>
      </c>
      <c r="W760" s="7"/>
      <c r="X760" s="7"/>
      <c r="Y760" s="51" t="s">
        <v>312</v>
      </c>
      <c r="Z760" s="52"/>
      <c r="AA760" s="53">
        <v>45124</v>
      </c>
      <c r="AB760" s="54">
        <v>49075100005834</v>
      </c>
      <c r="AC760" s="52"/>
      <c r="AD760" s="52"/>
      <c r="AE760" s="52"/>
      <c r="AF760" s="52"/>
      <c r="AG760" s="52"/>
      <c r="AH760" s="52"/>
      <c r="AI760" s="52"/>
      <c r="AJ760" s="52"/>
      <c r="AK760" s="52">
        <v>0</v>
      </c>
      <c r="AL760" s="52">
        <v>401081.8</v>
      </c>
      <c r="AM760" s="52">
        <v>546504</v>
      </c>
      <c r="AN760" s="52">
        <v>608060.78</v>
      </c>
      <c r="AO760" s="52">
        <v>622970.52</v>
      </c>
      <c r="AP760" s="52">
        <v>647615.81999999995</v>
      </c>
      <c r="AQ760" s="52">
        <v>706869.86</v>
      </c>
      <c r="AR760" s="52">
        <v>713532.19</v>
      </c>
      <c r="AS760" s="52">
        <v>675253.15</v>
      </c>
      <c r="AT760" s="52">
        <v>686867.99</v>
      </c>
      <c r="AU760" s="52">
        <v>701714.16</v>
      </c>
      <c r="AV760" s="52">
        <v>723802.8</v>
      </c>
      <c r="AW760" s="52">
        <v>733123.7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15" t="s">
        <v>2600</v>
      </c>
      <c r="C761" s="4" t="s">
        <v>2601</v>
      </c>
      <c r="D761" s="7" t="s">
        <v>19</v>
      </c>
      <c r="E761" s="7" t="s">
        <v>77</v>
      </c>
      <c r="F761" s="7" t="s">
        <v>99</v>
      </c>
      <c r="G761" s="7" t="e">
        <f t="shared" ca="1" si="23"/>
        <v>#NAME?</v>
      </c>
      <c r="H761" s="46" t="s">
        <v>205</v>
      </c>
      <c r="I761" s="46" t="s">
        <v>58</v>
      </c>
      <c r="J761" s="7" t="str">
        <f t="shared" si="31"/>
        <v>Não</v>
      </c>
      <c r="K761" s="47">
        <v>45140</v>
      </c>
      <c r="L761" s="47"/>
      <c r="M761" s="7" t="s">
        <v>57</v>
      </c>
      <c r="N761" s="48">
        <v>0.01</v>
      </c>
      <c r="O761" s="7" t="s">
        <v>58</v>
      </c>
      <c r="P761" s="49">
        <v>0</v>
      </c>
      <c r="Q761" s="109"/>
      <c r="R761" s="109"/>
      <c r="S761" s="7" t="s">
        <v>199</v>
      </c>
      <c r="T761" s="7" t="s">
        <v>2602</v>
      </c>
      <c r="U761" s="7" t="s">
        <v>77</v>
      </c>
      <c r="V761" s="46" t="e">
        <f t="shared" ca="1" si="24"/>
        <v>#NAME?</v>
      </c>
      <c r="W761" s="7"/>
      <c r="X761" s="7"/>
      <c r="Y761" s="51" t="s">
        <v>312</v>
      </c>
      <c r="Z761" s="52"/>
      <c r="AA761" s="53">
        <v>45140</v>
      </c>
      <c r="AB761" s="54">
        <v>49075100006016</v>
      </c>
      <c r="AC761" s="52"/>
      <c r="AD761" s="52"/>
      <c r="AE761" s="52"/>
      <c r="AF761" s="52">
        <v>0</v>
      </c>
      <c r="AG761" s="52">
        <v>0</v>
      </c>
      <c r="AH761" s="52">
        <v>0</v>
      </c>
      <c r="AI761" s="52">
        <v>0</v>
      </c>
      <c r="AJ761" s="52">
        <v>0</v>
      </c>
      <c r="AK761" s="52">
        <v>0</v>
      </c>
      <c r="AL761" s="52">
        <v>0</v>
      </c>
      <c r="AM761" s="52">
        <v>201716.4</v>
      </c>
      <c r="AN761" s="52">
        <v>203447.67</v>
      </c>
      <c r="AO761" s="52">
        <v>205220.16</v>
      </c>
      <c r="AP761" s="52">
        <v>206722.52</v>
      </c>
      <c r="AQ761" s="52">
        <v>208336.6</v>
      </c>
      <c r="AR761" s="52">
        <v>210172.99</v>
      </c>
      <c r="AS761" s="52">
        <v>186046.01</v>
      </c>
      <c r="AT761" s="52">
        <v>187596.72</v>
      </c>
      <c r="AU761" s="52">
        <v>188257.1</v>
      </c>
      <c r="AV761" s="52">
        <v>189796.5</v>
      </c>
      <c r="AW761" s="52">
        <v>191336.6</v>
      </c>
      <c r="AX761" s="52">
        <v>193029.6</v>
      </c>
      <c r="AY761" s="52">
        <v>192759.99</v>
      </c>
      <c r="AZ761" s="52">
        <v>194177.21</v>
      </c>
      <c r="BA761" s="52">
        <v>195896.75</v>
      </c>
      <c r="BB761" s="52">
        <v>197447.62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3" t="s">
        <v>2603</v>
      </c>
      <c r="C762" s="4" t="s">
        <v>2604</v>
      </c>
      <c r="D762" s="7" t="s">
        <v>19</v>
      </c>
      <c r="E762" s="7" t="s">
        <v>20</v>
      </c>
      <c r="F762" s="7" t="s">
        <v>270</v>
      </c>
      <c r="G762" s="7" t="e">
        <f t="shared" ca="1" si="23"/>
        <v>#NAME?</v>
      </c>
      <c r="H762" s="46" t="s">
        <v>205</v>
      </c>
      <c r="I762" s="46" t="s">
        <v>58</v>
      </c>
      <c r="J762" s="7" t="str">
        <f t="shared" si="31"/>
        <v>Não</v>
      </c>
      <c r="K762" s="47">
        <v>45029</v>
      </c>
      <c r="L762" s="7"/>
      <c r="M762" s="7" t="s">
        <v>256</v>
      </c>
      <c r="N762" s="48">
        <v>1.4999999999999999E-2</v>
      </c>
      <c r="O762" s="7" t="s">
        <v>197</v>
      </c>
      <c r="P762" s="49">
        <v>0.1</v>
      </c>
      <c r="Q762" s="109"/>
      <c r="R762" s="109"/>
      <c r="S762" s="7" t="s">
        <v>199</v>
      </c>
      <c r="T762" s="7" t="s">
        <v>2605</v>
      </c>
      <c r="U762" s="7" t="s">
        <v>73</v>
      </c>
      <c r="V762" s="46" t="e">
        <f t="shared" ca="1" si="24"/>
        <v>#NAME?</v>
      </c>
      <c r="W762" s="7"/>
      <c r="X762" s="7"/>
      <c r="Y762" s="51" t="s">
        <v>201</v>
      </c>
      <c r="Z762" s="52"/>
      <c r="AA762" s="53">
        <v>45029</v>
      </c>
      <c r="AB762" s="54">
        <v>49075100009015</v>
      </c>
      <c r="AC762" s="52"/>
      <c r="AD762" s="52"/>
      <c r="AE762" s="52"/>
      <c r="AF762" s="52"/>
      <c r="AG762" s="52"/>
      <c r="AH762" s="52">
        <v>0</v>
      </c>
      <c r="AI762" s="52">
        <v>71165</v>
      </c>
      <c r="AJ762" s="52">
        <v>71927.97</v>
      </c>
      <c r="AK762" s="52">
        <v>74121.42</v>
      </c>
      <c r="AL762" s="52">
        <v>75419.210000000006</v>
      </c>
      <c r="AM762" s="52">
        <v>74772.62</v>
      </c>
      <c r="AN762" s="52">
        <v>74160.17</v>
      </c>
      <c r="AO762" s="52">
        <v>74366.7</v>
      </c>
      <c r="AP762" s="52">
        <v>75449.279999999999</v>
      </c>
      <c r="AQ762" s="52">
        <v>76863.179999999993</v>
      </c>
      <c r="AR762" s="52">
        <v>75769.16</v>
      </c>
      <c r="AS762" s="52">
        <v>76380.91</v>
      </c>
      <c r="AT762" s="52">
        <v>77206.92</v>
      </c>
      <c r="AU762" s="52">
        <v>76735.03</v>
      </c>
      <c r="AV762" s="52">
        <v>76733.320000000007</v>
      </c>
      <c r="AW762" s="52">
        <v>77164.11</v>
      </c>
      <c r="AX762" s="52">
        <v>78160.289999999994</v>
      </c>
      <c r="AY762" s="52">
        <v>78902.5</v>
      </c>
      <c r="AZ762" s="52">
        <v>78924.759999999995</v>
      </c>
      <c r="BA762" s="52">
        <v>78710.63</v>
      </c>
      <c r="BB762" s="52">
        <v>78565.67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3" t="s">
        <v>2606</v>
      </c>
      <c r="C763" s="4" t="s">
        <v>2607</v>
      </c>
      <c r="D763" s="7" t="s">
        <v>19</v>
      </c>
      <c r="E763" s="7" t="s">
        <v>20</v>
      </c>
      <c r="F763" s="7" t="s">
        <v>321</v>
      </c>
      <c r="G763" s="7" t="e">
        <f t="shared" ca="1" si="23"/>
        <v>#NAME?</v>
      </c>
      <c r="H763" s="46" t="s">
        <v>216</v>
      </c>
      <c r="I763" s="46" t="s">
        <v>217</v>
      </c>
      <c r="J763" s="7" t="str">
        <f t="shared" si="31"/>
        <v>Não</v>
      </c>
      <c r="K763" s="47">
        <v>45163</v>
      </c>
      <c r="L763" s="47"/>
      <c r="M763" s="7" t="s">
        <v>57</v>
      </c>
      <c r="N763" s="48">
        <v>1.2E-2</v>
      </c>
      <c r="O763" s="7" t="s">
        <v>58</v>
      </c>
      <c r="P763" s="49">
        <v>0</v>
      </c>
      <c r="Q763" s="45"/>
      <c r="R763" s="50" t="s">
        <v>2608</v>
      </c>
      <c r="S763" s="7" t="s">
        <v>199</v>
      </c>
      <c r="T763" s="7" t="s">
        <v>2609</v>
      </c>
      <c r="U763" s="7" t="s">
        <v>73</v>
      </c>
      <c r="V763" s="46" t="e">
        <f t="shared" ca="1" si="24"/>
        <v>#NAME?</v>
      </c>
      <c r="W763" s="7"/>
      <c r="X763" s="7"/>
      <c r="Y763" s="51" t="s">
        <v>527</v>
      </c>
      <c r="Z763" s="52"/>
      <c r="AA763" s="53">
        <v>45163</v>
      </c>
      <c r="AB763" s="54">
        <v>49075100007683</v>
      </c>
      <c r="AC763" s="52"/>
      <c r="AD763" s="52"/>
      <c r="AE763" s="52"/>
      <c r="AF763" s="52"/>
      <c r="AG763" s="52"/>
      <c r="AH763" s="52">
        <v>0</v>
      </c>
      <c r="AI763" s="52">
        <v>0</v>
      </c>
      <c r="AJ763" s="52">
        <v>0</v>
      </c>
      <c r="AK763" s="52">
        <v>0</v>
      </c>
      <c r="AL763" s="52">
        <v>0</v>
      </c>
      <c r="AM763" s="52">
        <v>0</v>
      </c>
      <c r="AN763" s="52">
        <v>36758</v>
      </c>
      <c r="AO763" s="52">
        <v>30221.63</v>
      </c>
      <c r="AP763" s="52">
        <v>30342.95</v>
      </c>
      <c r="AQ763" s="52">
        <v>30573.89</v>
      </c>
      <c r="AR763" s="52">
        <v>30875.75</v>
      </c>
      <c r="AS763" s="52">
        <v>31157</v>
      </c>
      <c r="AT763" s="52">
        <v>31477.15</v>
      </c>
      <c r="AU763" s="52">
        <v>31753.35</v>
      </c>
      <c r="AV763" s="52">
        <v>773.03</v>
      </c>
      <c r="AW763" s="52">
        <v>33.700000000000003</v>
      </c>
      <c r="AX763" s="52">
        <v>0</v>
      </c>
      <c r="AY763" s="52">
        <v>0</v>
      </c>
      <c r="AZ763" s="52">
        <v>0</v>
      </c>
      <c r="BA763" s="52">
        <v>0</v>
      </c>
      <c r="BB763" s="52">
        <v>0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3" t="s">
        <v>2606</v>
      </c>
      <c r="C764" s="4" t="s">
        <v>2610</v>
      </c>
      <c r="D764" s="7" t="s">
        <v>19</v>
      </c>
      <c r="E764" s="7" t="s">
        <v>20</v>
      </c>
      <c r="F764" s="7" t="s">
        <v>321</v>
      </c>
      <c r="G764" s="7" t="e">
        <f t="shared" ca="1" si="23"/>
        <v>#NAME?</v>
      </c>
      <c r="H764" s="46" t="s">
        <v>216</v>
      </c>
      <c r="I764" s="46" t="s">
        <v>266</v>
      </c>
      <c r="J764" s="7" t="str">
        <f t="shared" si="31"/>
        <v>Não</v>
      </c>
      <c r="K764" s="47">
        <v>45163</v>
      </c>
      <c r="L764" s="47"/>
      <c r="M764" s="7" t="s">
        <v>256</v>
      </c>
      <c r="N764" s="48">
        <v>1.4999999999999999E-2</v>
      </c>
      <c r="O764" s="7" t="s">
        <v>197</v>
      </c>
      <c r="P764" s="49">
        <v>0.1</v>
      </c>
      <c r="Q764" s="109"/>
      <c r="R764" s="50" t="s">
        <v>2611</v>
      </c>
      <c r="S764" s="7" t="s">
        <v>199</v>
      </c>
      <c r="T764" s="7" t="s">
        <v>2609</v>
      </c>
      <c r="U764" s="7" t="s">
        <v>73</v>
      </c>
      <c r="V764" s="46" t="e">
        <f t="shared" ca="1" si="24"/>
        <v>#NAME?</v>
      </c>
      <c r="W764" s="7"/>
      <c r="X764" s="7"/>
      <c r="Y764" s="51" t="s">
        <v>201</v>
      </c>
      <c r="Z764" s="52"/>
      <c r="AA764" s="53">
        <v>45163</v>
      </c>
      <c r="AB764" s="54">
        <v>49075100011931</v>
      </c>
      <c r="AC764" s="52"/>
      <c r="AD764" s="52"/>
      <c r="AE764" s="52"/>
      <c r="AF764" s="52"/>
      <c r="AG764" s="52"/>
      <c r="AH764" s="52">
        <v>0</v>
      </c>
      <c r="AI764" s="52">
        <v>0</v>
      </c>
      <c r="AJ764" s="52">
        <v>0</v>
      </c>
      <c r="AK764" s="52">
        <v>0</v>
      </c>
      <c r="AL764" s="52">
        <v>0</v>
      </c>
      <c r="AM764" s="52">
        <v>0</v>
      </c>
      <c r="AN764" s="52">
        <v>178971.88</v>
      </c>
      <c r="AO764" s="52">
        <v>164836.78</v>
      </c>
      <c r="AP764" s="52">
        <v>168729.46</v>
      </c>
      <c r="AQ764" s="52">
        <v>171907.46</v>
      </c>
      <c r="AR764" s="52">
        <v>169526.39</v>
      </c>
      <c r="AS764" s="52">
        <v>170394.9</v>
      </c>
      <c r="AT764" s="52">
        <v>172384.33</v>
      </c>
      <c r="AU764" s="52">
        <v>171338.35</v>
      </c>
      <c r="AV764" s="52">
        <v>221939.4</v>
      </c>
      <c r="AW764" s="52">
        <v>224158.2</v>
      </c>
      <c r="AX764" s="52">
        <v>227157.9</v>
      </c>
      <c r="AY764" s="52">
        <v>329970.36</v>
      </c>
      <c r="AZ764" s="52">
        <v>329161.95</v>
      </c>
      <c r="BA764" s="52">
        <v>325929.99</v>
      </c>
      <c r="BB764" s="52">
        <v>564118.31000000006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60" t="s">
        <v>2612</v>
      </c>
      <c r="C765" s="61" t="s">
        <v>2613</v>
      </c>
      <c r="D765" s="7" t="s">
        <v>210</v>
      </c>
      <c r="E765" s="7" t="s">
        <v>68</v>
      </c>
      <c r="F765" s="7" t="s">
        <v>452</v>
      </c>
      <c r="G765" s="7" t="e">
        <f t="shared" ca="1" si="23"/>
        <v>#NAME?</v>
      </c>
      <c r="H765" s="46" t="s">
        <v>205</v>
      </c>
      <c r="I765" s="46" t="s">
        <v>58</v>
      </c>
      <c r="J765" s="7" t="str">
        <f t="shared" si="31"/>
        <v>Sim</v>
      </c>
      <c r="K765" s="47">
        <v>45386</v>
      </c>
      <c r="L765" s="47"/>
      <c r="M765" s="7" t="s">
        <v>57</v>
      </c>
      <c r="N765" s="48">
        <v>1.2E-2</v>
      </c>
      <c r="O765" s="7" t="s">
        <v>58</v>
      </c>
      <c r="P765" s="49">
        <v>0</v>
      </c>
      <c r="Q765" s="59" t="s">
        <v>2614</v>
      </c>
      <c r="R765" s="50"/>
      <c r="S765" s="7" t="s">
        <v>199</v>
      </c>
      <c r="T765" s="12" t="s">
        <v>2615</v>
      </c>
      <c r="U765" s="7" t="s">
        <v>68</v>
      </c>
      <c r="V765" s="46" t="e">
        <f t="shared" ca="1" si="24"/>
        <v>#NAME?</v>
      </c>
      <c r="W765" s="7"/>
      <c r="X765" s="7"/>
      <c r="Y765" s="51" t="s">
        <v>201</v>
      </c>
      <c r="Z765" s="52"/>
      <c r="AA765" s="53">
        <v>45386</v>
      </c>
      <c r="AB765" s="54">
        <v>49075100014167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>
        <v>228292.15</v>
      </c>
      <c r="AV765" s="52">
        <v>219970</v>
      </c>
      <c r="AW765" s="52">
        <v>221804.9</v>
      </c>
      <c r="AX765" s="52">
        <v>454263.9</v>
      </c>
      <c r="AY765" s="52">
        <v>1374452.33</v>
      </c>
      <c r="AZ765" s="52">
        <v>1333132.45</v>
      </c>
      <c r="BA765" s="52">
        <v>1264389.94</v>
      </c>
      <c r="BB765" s="52">
        <v>1348433.49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3" t="s">
        <v>2616</v>
      </c>
      <c r="C766" s="4" t="s">
        <v>2617</v>
      </c>
      <c r="D766" s="7" t="s">
        <v>19</v>
      </c>
      <c r="E766" s="7" t="s">
        <v>77</v>
      </c>
      <c r="F766" s="7" t="s">
        <v>340</v>
      </c>
      <c r="G766" s="7" t="e">
        <f t="shared" ca="1" si="23"/>
        <v>#NAME?</v>
      </c>
      <c r="H766" s="46" t="s">
        <v>216</v>
      </c>
      <c r="I766" s="46" t="s">
        <v>279</v>
      </c>
      <c r="J766" s="7" t="str">
        <f t="shared" si="31"/>
        <v>Não</v>
      </c>
      <c r="K766" s="47">
        <v>45063</v>
      </c>
      <c r="L766" s="7"/>
      <c r="M766" s="7" t="s">
        <v>57</v>
      </c>
      <c r="N766" s="48">
        <v>1.2E-2</v>
      </c>
      <c r="O766" s="7" t="s">
        <v>58</v>
      </c>
      <c r="P766" s="49">
        <v>0</v>
      </c>
      <c r="Q766" s="109"/>
      <c r="R766" s="109"/>
      <c r="S766" s="7" t="s">
        <v>199</v>
      </c>
      <c r="T766" s="7" t="s">
        <v>2618</v>
      </c>
      <c r="U766" s="7" t="s">
        <v>77</v>
      </c>
      <c r="V766" s="46" t="e">
        <f t="shared" ca="1" si="24"/>
        <v>#NAME?</v>
      </c>
      <c r="W766" s="7"/>
      <c r="X766" s="7"/>
      <c r="Y766" s="51" t="s">
        <v>201</v>
      </c>
      <c r="Z766" s="52"/>
      <c r="AA766" s="53">
        <v>45063</v>
      </c>
      <c r="AB766" s="54">
        <v>49075100011941</v>
      </c>
      <c r="AC766" s="52"/>
      <c r="AD766" s="52"/>
      <c r="AE766" s="52"/>
      <c r="AF766" s="52"/>
      <c r="AG766" s="52"/>
      <c r="AH766" s="52">
        <v>0</v>
      </c>
      <c r="AI766" s="52">
        <v>0</v>
      </c>
      <c r="AJ766" s="52">
        <v>44467.040000000001</v>
      </c>
      <c r="AK766" s="52">
        <v>8.4499999999999993</v>
      </c>
      <c r="AL766" s="52">
        <v>0</v>
      </c>
      <c r="AM766" s="52">
        <v>0</v>
      </c>
      <c r="AN766" s="52">
        <v>0</v>
      </c>
      <c r="AO766" s="52">
        <v>0</v>
      </c>
      <c r="AP766" s="52">
        <v>0</v>
      </c>
      <c r="AQ766" s="52">
        <v>0</v>
      </c>
      <c r="AR766" s="52">
        <v>0</v>
      </c>
      <c r="AS766" s="52">
        <v>0</v>
      </c>
      <c r="AT766" s="52">
        <v>0</v>
      </c>
      <c r="AU766" s="52">
        <v>0</v>
      </c>
      <c r="AV766" s="52">
        <v>0</v>
      </c>
      <c r="AW766" s="52">
        <v>0</v>
      </c>
      <c r="AX766" s="52">
        <v>0</v>
      </c>
      <c r="AY766" s="52">
        <v>0</v>
      </c>
      <c r="AZ766" s="52">
        <v>0</v>
      </c>
      <c r="BA766" s="52">
        <v>0</v>
      </c>
      <c r="BB766" s="52">
        <v>0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62" t="s">
        <v>2619</v>
      </c>
      <c r="C767" s="63" t="s">
        <v>2620</v>
      </c>
      <c r="D767" s="7" t="s">
        <v>19</v>
      </c>
      <c r="E767" s="7" t="s">
        <v>20</v>
      </c>
      <c r="F767" s="7" t="s">
        <v>270</v>
      </c>
      <c r="G767" s="7" t="e">
        <f t="shared" ca="1" si="23"/>
        <v>#NAME?</v>
      </c>
      <c r="H767" s="46" t="s">
        <v>205</v>
      </c>
      <c r="I767" s="46" t="s">
        <v>58</v>
      </c>
      <c r="J767" s="7" t="str">
        <f t="shared" si="31"/>
        <v>Não</v>
      </c>
      <c r="K767" s="47">
        <v>45271</v>
      </c>
      <c r="L767" s="7"/>
      <c r="M767" s="9" t="s">
        <v>196</v>
      </c>
      <c r="N767" s="48">
        <v>1.2E-2</v>
      </c>
      <c r="O767" s="6" t="s">
        <v>197</v>
      </c>
      <c r="P767" s="49">
        <v>0.1</v>
      </c>
      <c r="Q767" s="109"/>
      <c r="R767" s="109"/>
      <c r="S767" s="7" t="s">
        <v>199</v>
      </c>
      <c r="T767" s="7" t="s">
        <v>2621</v>
      </c>
      <c r="U767" s="7" t="s">
        <v>273</v>
      </c>
      <c r="V767" s="46" t="e">
        <f t="shared" ca="1" si="24"/>
        <v>#NAME?</v>
      </c>
      <c r="W767" s="7"/>
      <c r="X767" s="7"/>
      <c r="Y767" s="51" t="s">
        <v>201</v>
      </c>
      <c r="Z767" s="52"/>
      <c r="AA767" s="53">
        <v>45271</v>
      </c>
      <c r="AB767" s="54">
        <v>49075100013047</v>
      </c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>
        <v>241127.73</v>
      </c>
      <c r="AR767" s="52">
        <v>240868.5</v>
      </c>
      <c r="AS767" s="52">
        <v>242741.27</v>
      </c>
      <c r="AT767" s="52">
        <v>194411.18</v>
      </c>
      <c r="AU767" s="52">
        <v>194120.7</v>
      </c>
      <c r="AV767" s="52">
        <v>133418.20000000001</v>
      </c>
      <c r="AW767" s="52">
        <v>134270.79999999999</v>
      </c>
      <c r="AX767" s="52">
        <v>99815.35</v>
      </c>
      <c r="AY767" s="52">
        <v>100728.06</v>
      </c>
      <c r="AZ767" s="52">
        <v>101128.31</v>
      </c>
      <c r="BA767" s="52">
        <v>40321.1</v>
      </c>
      <c r="BB767" s="52">
        <v>40319.33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2622</v>
      </c>
      <c r="C768" s="4" t="s">
        <v>2623</v>
      </c>
      <c r="D768" s="7" t="s">
        <v>19</v>
      </c>
      <c r="E768" s="7" t="s">
        <v>68</v>
      </c>
      <c r="F768" s="7" t="s">
        <v>438</v>
      </c>
      <c r="G768" s="7" t="e">
        <f t="shared" ref="G768:G896" ca="1" si="32">_xludf.IFS($BC$3:$BC$896&lt;=500000,"Breno",$BC$3:$BC$896&lt;=20000000,"Bruno",$BC$3:$BC$896="","")</f>
        <v>#NAME?</v>
      </c>
      <c r="H768" s="46" t="s">
        <v>216</v>
      </c>
      <c r="I768" s="46" t="s">
        <v>279</v>
      </c>
      <c r="J768" s="7" t="str">
        <f t="shared" si="31"/>
        <v>Não</v>
      </c>
      <c r="K768" s="47">
        <v>45163</v>
      </c>
      <c r="L768" s="47"/>
      <c r="M768" s="7" t="s">
        <v>227</v>
      </c>
      <c r="N768" s="48">
        <v>0</v>
      </c>
      <c r="O768" s="7" t="s">
        <v>58</v>
      </c>
      <c r="P768" s="49">
        <v>0</v>
      </c>
      <c r="Q768" s="66"/>
      <c r="R768" s="66"/>
      <c r="S768" s="7" t="s">
        <v>199</v>
      </c>
      <c r="T768" s="7" t="s">
        <v>2624</v>
      </c>
      <c r="U768" s="7" t="s">
        <v>68</v>
      </c>
      <c r="V768" s="46" t="e">
        <f t="shared" ref="V768:V896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201</v>
      </c>
      <c r="Z768" s="52"/>
      <c r="AA768" s="53">
        <v>45163</v>
      </c>
      <c r="AB768" s="54">
        <v>49075100011966</v>
      </c>
      <c r="AC768" s="52"/>
      <c r="AD768" s="52"/>
      <c r="AE768" s="52"/>
      <c r="AF768" s="52"/>
      <c r="AG768" s="52"/>
      <c r="AH768" s="52"/>
      <c r="AI768" s="52">
        <v>0</v>
      </c>
      <c r="AJ768" s="52">
        <v>0</v>
      </c>
      <c r="AK768" s="52">
        <v>0</v>
      </c>
      <c r="AL768" s="52">
        <v>0</v>
      </c>
      <c r="AM768" s="52">
        <v>0</v>
      </c>
      <c r="AN768" s="52">
        <v>0</v>
      </c>
      <c r="AO768" s="52">
        <v>0</v>
      </c>
      <c r="AP768" s="52">
        <v>0</v>
      </c>
      <c r="AQ768" s="52">
        <v>0</v>
      </c>
      <c r="AR768" s="52">
        <v>0</v>
      </c>
      <c r="AS768" s="52">
        <v>0</v>
      </c>
      <c r="AT768" s="52">
        <v>0</v>
      </c>
      <c r="AU768" s="52">
        <v>0</v>
      </c>
      <c r="AV768" s="52">
        <v>0</v>
      </c>
      <c r="AW768" s="52">
        <v>0</v>
      </c>
      <c r="AX768" s="52">
        <v>0</v>
      </c>
      <c r="AY768" s="52">
        <v>0</v>
      </c>
      <c r="AZ768" s="52">
        <v>0</v>
      </c>
      <c r="BA768" s="52">
        <v>0</v>
      </c>
      <c r="BB768" s="52">
        <v>0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2622</v>
      </c>
      <c r="C769" s="4" t="s">
        <v>2625</v>
      </c>
      <c r="D769" s="7" t="s">
        <v>19</v>
      </c>
      <c r="E769" s="7" t="s">
        <v>68</v>
      </c>
      <c r="F769" s="7" t="s">
        <v>438</v>
      </c>
      <c r="G769" s="7" t="e">
        <f t="shared" ca="1" si="32"/>
        <v>#NAME?</v>
      </c>
      <c r="H769" s="46" t="s">
        <v>216</v>
      </c>
      <c r="I769" s="46" t="s">
        <v>279</v>
      </c>
      <c r="J769" s="7" t="str">
        <f t="shared" si="31"/>
        <v>Não</v>
      </c>
      <c r="K769" s="47">
        <v>45163</v>
      </c>
      <c r="L769" s="47"/>
      <c r="M769" s="7" t="s">
        <v>227</v>
      </c>
      <c r="N769" s="48">
        <v>0</v>
      </c>
      <c r="O769" s="7" t="s">
        <v>58</v>
      </c>
      <c r="P769" s="49">
        <v>0</v>
      </c>
      <c r="Q769" s="66"/>
      <c r="R769" s="66"/>
      <c r="S769" s="7" t="s">
        <v>199</v>
      </c>
      <c r="T769" s="7" t="s">
        <v>2624</v>
      </c>
      <c r="U769" s="7" t="s">
        <v>68</v>
      </c>
      <c r="V769" s="46" t="e">
        <f t="shared" ca="1" si="33"/>
        <v>#NAME?</v>
      </c>
      <c r="W769" s="7"/>
      <c r="X769" s="7"/>
      <c r="Y769" s="51" t="s">
        <v>201</v>
      </c>
      <c r="Z769" s="52"/>
      <c r="AA769" s="53">
        <v>45163</v>
      </c>
      <c r="AB769" s="54">
        <v>49075100011974</v>
      </c>
      <c r="AC769" s="52"/>
      <c r="AD769" s="52"/>
      <c r="AE769" s="52"/>
      <c r="AF769" s="52"/>
      <c r="AG769" s="52"/>
      <c r="AH769" s="52"/>
      <c r="AI769" s="52">
        <v>0</v>
      </c>
      <c r="AJ769" s="52">
        <v>0</v>
      </c>
      <c r="AK769" s="52">
        <v>0</v>
      </c>
      <c r="AL769" s="52">
        <v>0</v>
      </c>
      <c r="AM769" s="52">
        <v>0</v>
      </c>
      <c r="AN769" s="52">
        <v>0</v>
      </c>
      <c r="AO769" s="52">
        <v>0</v>
      </c>
      <c r="AP769" s="52">
        <v>0</v>
      </c>
      <c r="AQ769" s="52">
        <v>0</v>
      </c>
      <c r="AR769" s="52">
        <v>0</v>
      </c>
      <c r="AS769" s="52">
        <v>0</v>
      </c>
      <c r="AT769" s="52">
        <v>0</v>
      </c>
      <c r="AU769" s="52">
        <v>0</v>
      </c>
      <c r="AV769" s="52">
        <v>0</v>
      </c>
      <c r="AW769" s="52">
        <v>0</v>
      </c>
      <c r="AX769" s="52">
        <v>0</v>
      </c>
      <c r="AY769" s="52">
        <v>0</v>
      </c>
      <c r="AZ769" s="52">
        <v>0</v>
      </c>
      <c r="BA769" s="52">
        <v>0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2622</v>
      </c>
      <c r="C770" s="4" t="s">
        <v>2626</v>
      </c>
      <c r="D770" s="7" t="s">
        <v>19</v>
      </c>
      <c r="E770" s="7" t="s">
        <v>68</v>
      </c>
      <c r="F770" s="7" t="s">
        <v>438</v>
      </c>
      <c r="G770" s="7" t="e">
        <f t="shared" ca="1" si="32"/>
        <v>#NAME?</v>
      </c>
      <c r="H770" s="46" t="s">
        <v>216</v>
      </c>
      <c r="I770" s="46" t="s">
        <v>217</v>
      </c>
      <c r="J770" s="7" t="str">
        <f t="shared" si="31"/>
        <v>Não</v>
      </c>
      <c r="K770" s="47">
        <v>45163</v>
      </c>
      <c r="L770" s="47"/>
      <c r="M770" s="7" t="s">
        <v>57</v>
      </c>
      <c r="N770" s="48">
        <v>1.2E-2</v>
      </c>
      <c r="O770" s="7" t="s">
        <v>58</v>
      </c>
      <c r="P770" s="49">
        <v>0</v>
      </c>
      <c r="Q770" s="66"/>
      <c r="R770" s="66"/>
      <c r="S770" s="7" t="s">
        <v>199</v>
      </c>
      <c r="T770" s="7" t="s">
        <v>2624</v>
      </c>
      <c r="U770" s="7" t="s">
        <v>68</v>
      </c>
      <c r="V770" s="46" t="e">
        <f t="shared" ca="1" si="33"/>
        <v>#NAME?</v>
      </c>
      <c r="W770" s="7"/>
      <c r="X770" s="7"/>
      <c r="Y770" s="51" t="s">
        <v>201</v>
      </c>
      <c r="Z770" s="52"/>
      <c r="AA770" s="53">
        <v>45163</v>
      </c>
      <c r="AB770" s="54">
        <v>49075100011958</v>
      </c>
      <c r="AC770" s="52"/>
      <c r="AD770" s="52"/>
      <c r="AE770" s="52"/>
      <c r="AF770" s="52"/>
      <c r="AG770" s="52"/>
      <c r="AH770" s="52"/>
      <c r="AI770" s="52">
        <v>0</v>
      </c>
      <c r="AJ770" s="52">
        <v>0</v>
      </c>
      <c r="AK770" s="52">
        <v>0</v>
      </c>
      <c r="AL770" s="52">
        <v>0</v>
      </c>
      <c r="AM770" s="52">
        <v>0</v>
      </c>
      <c r="AN770" s="52">
        <v>0</v>
      </c>
      <c r="AO770" s="52">
        <v>0</v>
      </c>
      <c r="AP770" s="52">
        <v>0</v>
      </c>
      <c r="AQ770" s="52">
        <v>0</v>
      </c>
      <c r="AR770" s="52">
        <v>0</v>
      </c>
      <c r="AS770" s="52">
        <v>0</v>
      </c>
      <c r="AT770" s="52">
        <v>0</v>
      </c>
      <c r="AU770" s="52">
        <v>0</v>
      </c>
      <c r="AV770" s="52">
        <v>0</v>
      </c>
      <c r="AW770" s="52">
        <v>0</v>
      </c>
      <c r="AX770" s="52">
        <v>0</v>
      </c>
      <c r="AY770" s="52">
        <v>0</v>
      </c>
      <c r="AZ770" s="52">
        <v>0</v>
      </c>
      <c r="BA770" s="52">
        <v>0</v>
      </c>
      <c r="BB770" s="52">
        <v>0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2627</v>
      </c>
      <c r="C771" s="4" t="s">
        <v>2628</v>
      </c>
      <c r="D771" s="7" t="s">
        <v>19</v>
      </c>
      <c r="E771" s="7" t="s">
        <v>68</v>
      </c>
      <c r="F771" s="7" t="s">
        <v>438</v>
      </c>
      <c r="G771" s="7" t="e">
        <f t="shared" ca="1" si="32"/>
        <v>#NAME?</v>
      </c>
      <c r="H771" s="46" t="s">
        <v>216</v>
      </c>
      <c r="I771" s="46" t="s">
        <v>266</v>
      </c>
      <c r="J771" s="7" t="str">
        <f t="shared" si="31"/>
        <v>Não</v>
      </c>
      <c r="K771" s="47">
        <v>44973</v>
      </c>
      <c r="L771" s="7"/>
      <c r="M771" s="7" t="s">
        <v>227</v>
      </c>
      <c r="N771" s="48">
        <v>0</v>
      </c>
      <c r="O771" s="7" t="s">
        <v>58</v>
      </c>
      <c r="P771" s="49">
        <v>0</v>
      </c>
      <c r="Q771" s="50"/>
      <c r="R771" s="50" t="s">
        <v>793</v>
      </c>
      <c r="S771" s="7" t="s">
        <v>199</v>
      </c>
      <c r="T771" s="7" t="s">
        <v>2629</v>
      </c>
      <c r="U771" s="7" t="s">
        <v>68</v>
      </c>
      <c r="V771" s="46" t="e">
        <f t="shared" ca="1" si="33"/>
        <v>#NAME?</v>
      </c>
      <c r="W771" s="7"/>
      <c r="X771" s="7"/>
      <c r="Y771" s="51" t="s">
        <v>201</v>
      </c>
      <c r="Z771" s="52"/>
      <c r="AA771" s="53">
        <v>44973</v>
      </c>
      <c r="AB771" s="54">
        <v>49075100003955</v>
      </c>
      <c r="AC771" s="52"/>
      <c r="AD771" s="52"/>
      <c r="AE771" s="52"/>
      <c r="AF771" s="52">
        <v>0</v>
      </c>
      <c r="AG771" s="52">
        <v>42071.82</v>
      </c>
      <c r="AH771" s="52">
        <v>48573.21</v>
      </c>
      <c r="AI771" s="52">
        <v>48813.34</v>
      </c>
      <c r="AJ771" s="52">
        <v>49815.46</v>
      </c>
      <c r="AK771" s="52">
        <v>50614.22</v>
      </c>
      <c r="AL771" s="52">
        <v>50918.73</v>
      </c>
      <c r="AM771" s="52">
        <v>50738.19</v>
      </c>
      <c r="AN771" s="52">
        <v>50628.89</v>
      </c>
      <c r="AO771" s="52">
        <v>50584.61</v>
      </c>
      <c r="AP771" s="52">
        <v>51127.98</v>
      </c>
      <c r="AQ771" s="52">
        <v>65685.149999999994</v>
      </c>
      <c r="AR771" s="52">
        <v>65122.87</v>
      </c>
      <c r="AS771" s="52">
        <v>65731.06</v>
      </c>
      <c r="AT771" s="52">
        <v>66405.759999999995</v>
      </c>
      <c r="AU771" s="52">
        <v>65968.55</v>
      </c>
      <c r="AV771" s="52">
        <v>66348.039999999994</v>
      </c>
      <c r="AW771" s="52">
        <v>66900.44</v>
      </c>
      <c r="AX771" s="52">
        <v>67510.97</v>
      </c>
      <c r="AY771" s="52">
        <v>68106.210000000006</v>
      </c>
      <c r="AZ771" s="52">
        <v>68631.539999999994</v>
      </c>
      <c r="BA771" s="52">
        <v>69291.75</v>
      </c>
      <c r="BB771" s="52">
        <v>0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60" t="s">
        <v>2630</v>
      </c>
      <c r="C772" s="61" t="s">
        <v>2631</v>
      </c>
      <c r="D772" s="7" t="s">
        <v>210</v>
      </c>
      <c r="E772" s="7" t="s">
        <v>68</v>
      </c>
      <c r="F772" s="7" t="s">
        <v>403</v>
      </c>
      <c r="G772" s="7" t="e">
        <f t="shared" ca="1" si="32"/>
        <v>#NAME?</v>
      </c>
      <c r="H772" s="46" t="s">
        <v>205</v>
      </c>
      <c r="I772" s="46" t="s">
        <v>58</v>
      </c>
      <c r="J772" s="7" t="str">
        <f t="shared" si="31"/>
        <v>Não</v>
      </c>
      <c r="K772" s="47">
        <v>45419</v>
      </c>
      <c r="L772" s="7"/>
      <c r="M772" s="7" t="s">
        <v>196</v>
      </c>
      <c r="N772" s="48">
        <v>1.2E-2</v>
      </c>
      <c r="O772" s="7" t="s">
        <v>197</v>
      </c>
      <c r="P772" s="49">
        <v>0.1</v>
      </c>
      <c r="Q772" s="109"/>
      <c r="R772" s="50"/>
      <c r="S772" s="7" t="s">
        <v>199</v>
      </c>
      <c r="T772" s="12" t="s">
        <v>2632</v>
      </c>
      <c r="U772" s="7" t="s">
        <v>68</v>
      </c>
      <c r="V772" s="46" t="e">
        <f t="shared" ca="1" si="33"/>
        <v>#NAME?</v>
      </c>
      <c r="W772" s="7"/>
      <c r="X772" s="7" t="s">
        <v>27</v>
      </c>
      <c r="Y772" s="51" t="s">
        <v>201</v>
      </c>
      <c r="Z772" s="52"/>
      <c r="AA772" s="53">
        <v>45419</v>
      </c>
      <c r="AB772" s="54">
        <v>49075100014604</v>
      </c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>
        <v>54918.28</v>
      </c>
      <c r="AW772" s="52">
        <v>55291.74</v>
      </c>
      <c r="AX772" s="52">
        <v>57115.53</v>
      </c>
      <c r="AY772" s="52">
        <v>59656.86</v>
      </c>
      <c r="AZ772" s="52">
        <v>59166.14</v>
      </c>
      <c r="BA772" s="52">
        <v>59208.800000000003</v>
      </c>
      <c r="BB772" s="52">
        <v>59375.22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3" t="s">
        <v>2633</v>
      </c>
      <c r="C773" s="4" t="s">
        <v>2634</v>
      </c>
      <c r="D773" s="7" t="s">
        <v>19</v>
      </c>
      <c r="E773" s="7" t="s">
        <v>77</v>
      </c>
      <c r="F773" s="7" t="s">
        <v>99</v>
      </c>
      <c r="G773" s="7" t="e">
        <f t="shared" ca="1" si="32"/>
        <v>#NAME?</v>
      </c>
      <c r="H773" s="46" t="s">
        <v>216</v>
      </c>
      <c r="I773" s="46" t="s">
        <v>217</v>
      </c>
      <c r="J773" s="7" t="str">
        <f t="shared" si="31"/>
        <v>Não</v>
      </c>
      <c r="K773" s="47">
        <v>45015</v>
      </c>
      <c r="L773" s="7"/>
      <c r="M773" s="7" t="s">
        <v>57</v>
      </c>
      <c r="N773" s="48">
        <v>1.2E-2</v>
      </c>
      <c r="O773" s="7" t="s">
        <v>58</v>
      </c>
      <c r="P773" s="49">
        <v>0</v>
      </c>
      <c r="Q773" s="109"/>
      <c r="R773" s="109"/>
      <c r="S773" s="7" t="s">
        <v>199</v>
      </c>
      <c r="T773" s="7" t="s">
        <v>2635</v>
      </c>
      <c r="U773" s="7" t="s">
        <v>68</v>
      </c>
      <c r="V773" s="46" t="e">
        <f t="shared" ca="1" si="33"/>
        <v>#NAME?</v>
      </c>
      <c r="W773" s="7"/>
      <c r="X773" s="7"/>
      <c r="Y773" s="51" t="s">
        <v>201</v>
      </c>
      <c r="Z773" s="52"/>
      <c r="AA773" s="53">
        <v>45015</v>
      </c>
      <c r="AB773" s="54">
        <v>49075100006784</v>
      </c>
      <c r="AC773" s="52"/>
      <c r="AD773" s="52"/>
      <c r="AE773" s="52"/>
      <c r="AF773" s="52"/>
      <c r="AG773" s="52"/>
      <c r="AH773" s="52">
        <v>160000</v>
      </c>
      <c r="AI773" s="52">
        <v>272043.36</v>
      </c>
      <c r="AJ773" s="52">
        <v>274010.13</v>
      </c>
      <c r="AK773" s="52">
        <v>276251.33</v>
      </c>
      <c r="AL773" s="52">
        <v>136932.44</v>
      </c>
      <c r="AM773" s="52">
        <v>122936.31</v>
      </c>
      <c r="AN773" s="52">
        <v>100114.2</v>
      </c>
      <c r="AO773" s="52">
        <v>94902.41</v>
      </c>
      <c r="AP773" s="52">
        <v>71309.039999999994</v>
      </c>
      <c r="AQ773" s="52">
        <v>61725.21</v>
      </c>
      <c r="AR773" s="52">
        <v>36465.339999999997</v>
      </c>
      <c r="AS773" s="52">
        <v>36133.910000000003</v>
      </c>
      <c r="AT773" s="52">
        <v>30358.37</v>
      </c>
      <c r="AU773" s="52">
        <v>10091.780000000001</v>
      </c>
      <c r="AV773" s="52">
        <v>7146.44</v>
      </c>
      <c r="AW773" s="52">
        <v>10003.969999999999</v>
      </c>
      <c r="AX773" s="52">
        <v>10086.67</v>
      </c>
      <c r="AY773" s="52">
        <v>12164.22</v>
      </c>
      <c r="AZ773" s="52">
        <v>2107.56</v>
      </c>
      <c r="BA773" s="52">
        <v>0</v>
      </c>
      <c r="BB773" s="52">
        <v>0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2636</v>
      </c>
      <c r="C774" s="4" t="s">
        <v>2637</v>
      </c>
      <c r="D774" s="7" t="s">
        <v>109</v>
      </c>
      <c r="E774" s="7" t="s">
        <v>68</v>
      </c>
      <c r="F774" s="7" t="s">
        <v>260</v>
      </c>
      <c r="G774" s="7" t="e">
        <f t="shared" ca="1" si="32"/>
        <v>#NAME?</v>
      </c>
      <c r="H774" s="46" t="s">
        <v>216</v>
      </c>
      <c r="I774" s="46" t="s">
        <v>240</v>
      </c>
      <c r="J774" s="7" t="str">
        <f t="shared" si="31"/>
        <v>Sim</v>
      </c>
      <c r="K774" s="47">
        <v>45279</v>
      </c>
      <c r="L774" s="7"/>
      <c r="M774" s="7" t="s">
        <v>112</v>
      </c>
      <c r="N774" s="48">
        <v>3.0000000000000001E-3</v>
      </c>
      <c r="O774" s="7" t="s">
        <v>58</v>
      </c>
      <c r="P774" s="49">
        <v>0</v>
      </c>
      <c r="Q774" s="59" t="s">
        <v>2638</v>
      </c>
      <c r="R774" s="109"/>
      <c r="S774" s="7" t="s">
        <v>199</v>
      </c>
      <c r="T774" s="7" t="s">
        <v>2639</v>
      </c>
      <c r="U774" s="7" t="s">
        <v>114</v>
      </c>
      <c r="V774" s="46" t="e">
        <f t="shared" ca="1" si="33"/>
        <v>#NAME?</v>
      </c>
      <c r="W774" s="7"/>
      <c r="X774" s="7"/>
      <c r="Y774" s="51" t="s">
        <v>201</v>
      </c>
      <c r="Z774" s="52"/>
      <c r="AA774" s="53">
        <v>45279</v>
      </c>
      <c r="AB774" s="54">
        <v>49075100013489</v>
      </c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>
        <v>155014.6</v>
      </c>
      <c r="AR774" s="52">
        <v>209411.61</v>
      </c>
      <c r="AS774" s="52">
        <v>2482.92</v>
      </c>
      <c r="AT774" s="52">
        <v>2503.58</v>
      </c>
      <c r="AU774" s="52">
        <v>2525.5100000000002</v>
      </c>
      <c r="AV774" s="52">
        <v>2534.64</v>
      </c>
      <c r="AW774" s="52">
        <v>12092.46</v>
      </c>
      <c r="AX774" s="52">
        <v>271419.8</v>
      </c>
      <c r="AY774" s="52">
        <v>344248.03</v>
      </c>
      <c r="AZ774" s="52">
        <v>301856.5</v>
      </c>
      <c r="BA774" s="52">
        <v>849047.07</v>
      </c>
      <c r="BB774" s="52">
        <v>824833.77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2640</v>
      </c>
      <c r="C775" s="4" t="s">
        <v>2641</v>
      </c>
      <c r="D775" s="7" t="s">
        <v>19</v>
      </c>
      <c r="E775" s="7" t="s">
        <v>68</v>
      </c>
      <c r="F775" s="7" t="s">
        <v>2642</v>
      </c>
      <c r="G775" s="7" t="e">
        <f t="shared" ca="1" si="32"/>
        <v>#NAME?</v>
      </c>
      <c r="H775" s="46" t="s">
        <v>216</v>
      </c>
      <c r="I775" s="46" t="s">
        <v>279</v>
      </c>
      <c r="J775" s="7" t="str">
        <f t="shared" si="31"/>
        <v>Não</v>
      </c>
      <c r="K775" s="47">
        <v>44998</v>
      </c>
      <c r="L775" s="7"/>
      <c r="M775" s="7" t="s">
        <v>412</v>
      </c>
      <c r="N775" s="48">
        <v>1.9E-2</v>
      </c>
      <c r="O775" s="7" t="s">
        <v>197</v>
      </c>
      <c r="P775" s="49">
        <v>0.2</v>
      </c>
      <c r="Q775" s="109"/>
      <c r="R775" s="109"/>
      <c r="S775" s="7" t="s">
        <v>199</v>
      </c>
      <c r="T775" s="7" t="s">
        <v>2643</v>
      </c>
      <c r="U775" s="7" t="s">
        <v>68</v>
      </c>
      <c r="V775" s="46" t="e">
        <f t="shared" ca="1" si="33"/>
        <v>#NAME?</v>
      </c>
      <c r="W775" s="7"/>
      <c r="X775" s="7"/>
      <c r="Y775" s="51" t="s">
        <v>201</v>
      </c>
      <c r="Z775" s="52"/>
      <c r="AA775" s="53">
        <v>44998</v>
      </c>
      <c r="AB775" s="54">
        <v>49075100009562</v>
      </c>
      <c r="AC775" s="52"/>
      <c r="AD775" s="52"/>
      <c r="AE775" s="52"/>
      <c r="AF775" s="52"/>
      <c r="AG775" s="52">
        <v>0</v>
      </c>
      <c r="AH775" s="52">
        <v>49617.77</v>
      </c>
      <c r="AI775" s="52">
        <v>49918.83</v>
      </c>
      <c r="AJ775" s="52">
        <v>26661.75</v>
      </c>
      <c r="AK775" s="52">
        <v>50.26</v>
      </c>
      <c r="AL775" s="52">
        <v>50.26</v>
      </c>
      <c r="AM775" s="52">
        <v>50.26</v>
      </c>
      <c r="AN775" s="52">
        <v>50.26</v>
      </c>
      <c r="AO775" s="52">
        <v>50.26</v>
      </c>
      <c r="AP775" s="52">
        <v>50.26</v>
      </c>
      <c r="AQ775" s="52">
        <v>50.26</v>
      </c>
      <c r="AR775" s="52">
        <v>50.26</v>
      </c>
      <c r="AS775" s="52">
        <v>50.26</v>
      </c>
      <c r="AT775" s="52">
        <v>50.26</v>
      </c>
      <c r="AU775" s="52">
        <v>902.31</v>
      </c>
      <c r="AV775" s="52">
        <v>902.31</v>
      </c>
      <c r="AW775" s="52">
        <v>902.31</v>
      </c>
      <c r="AX775" s="52">
        <v>902.31</v>
      </c>
      <c r="AY775" s="52">
        <v>902.31</v>
      </c>
      <c r="AZ775" s="52">
        <v>902.31</v>
      </c>
      <c r="BA775" s="52">
        <v>902.31</v>
      </c>
      <c r="BB775" s="52">
        <v>902.31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15" t="s">
        <v>2644</v>
      </c>
      <c r="C776" s="4" t="s">
        <v>2645</v>
      </c>
      <c r="D776" s="7" t="s">
        <v>19</v>
      </c>
      <c r="E776" s="7" t="s">
        <v>77</v>
      </c>
      <c r="F776" s="7" t="s">
        <v>99</v>
      </c>
      <c r="G776" s="7" t="e">
        <f t="shared" ca="1" si="32"/>
        <v>#NAME?</v>
      </c>
      <c r="H776" s="46" t="s">
        <v>216</v>
      </c>
      <c r="I776" s="46" t="s">
        <v>217</v>
      </c>
      <c r="J776" s="7" t="str">
        <f t="shared" si="31"/>
        <v>Não</v>
      </c>
      <c r="K776" s="47">
        <v>45163</v>
      </c>
      <c r="L776" s="47"/>
      <c r="M776" s="7" t="s">
        <v>57</v>
      </c>
      <c r="N776" s="48">
        <v>1.2E-2</v>
      </c>
      <c r="O776" s="7" t="s">
        <v>58</v>
      </c>
      <c r="P776" s="49">
        <v>0</v>
      </c>
      <c r="Q776" s="109"/>
      <c r="R776" s="109"/>
      <c r="S776" s="7" t="s">
        <v>199</v>
      </c>
      <c r="T776" s="7" t="s">
        <v>2646</v>
      </c>
      <c r="U776" s="7" t="s">
        <v>77</v>
      </c>
      <c r="V776" s="46" t="e">
        <f t="shared" ca="1" si="33"/>
        <v>#NAME?</v>
      </c>
      <c r="W776" s="7"/>
      <c r="X776" s="7"/>
      <c r="Y776" s="51" t="s">
        <v>201</v>
      </c>
      <c r="Z776" s="52"/>
      <c r="AA776" s="53">
        <v>45163</v>
      </c>
      <c r="AB776" s="54">
        <v>49075100011982</v>
      </c>
      <c r="AC776" s="52"/>
      <c r="AD776" s="52"/>
      <c r="AE776" s="52"/>
      <c r="AF776" s="52"/>
      <c r="AG776" s="52"/>
      <c r="AH776" s="52"/>
      <c r="AI776" s="52"/>
      <c r="AJ776" s="52"/>
      <c r="AK776" s="52">
        <v>0</v>
      </c>
      <c r="AL776" s="52">
        <v>0</v>
      </c>
      <c r="AM776" s="52">
        <v>0</v>
      </c>
      <c r="AN776" s="52">
        <v>0</v>
      </c>
      <c r="AO776" s="52">
        <v>0</v>
      </c>
      <c r="AP776" s="52">
        <v>0</v>
      </c>
      <c r="AQ776" s="52">
        <v>0</v>
      </c>
      <c r="AR776" s="52">
        <v>0</v>
      </c>
      <c r="AS776" s="52">
        <v>0</v>
      </c>
      <c r="AT776" s="52">
        <v>0</v>
      </c>
      <c r="AU776" s="52">
        <v>0</v>
      </c>
      <c r="AV776" s="52">
        <v>0</v>
      </c>
      <c r="AW776" s="52">
        <v>0</v>
      </c>
      <c r="AX776" s="52">
        <v>0</v>
      </c>
      <c r="AY776" s="52">
        <v>0</v>
      </c>
      <c r="AZ776" s="52">
        <v>0</v>
      </c>
      <c r="BA776" s="52">
        <v>0</v>
      </c>
      <c r="BB776" s="52">
        <v>0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2647</v>
      </c>
      <c r="C777" s="4" t="s">
        <v>2648</v>
      </c>
      <c r="D777" s="7" t="s">
        <v>19</v>
      </c>
      <c r="E777" s="7" t="s">
        <v>68</v>
      </c>
      <c r="F777" s="7" t="s">
        <v>289</v>
      </c>
      <c r="G777" s="7" t="e">
        <f t="shared" ca="1" si="32"/>
        <v>#NAME?</v>
      </c>
      <c r="H777" s="46" t="s">
        <v>205</v>
      </c>
      <c r="I777" s="46" t="s">
        <v>58</v>
      </c>
      <c r="J777" s="7" t="str">
        <f t="shared" si="31"/>
        <v>Não</v>
      </c>
      <c r="K777" s="47">
        <v>45048</v>
      </c>
      <c r="L777" s="7"/>
      <c r="M777" s="7" t="s">
        <v>57</v>
      </c>
      <c r="N777" s="48">
        <v>1.2E-2</v>
      </c>
      <c r="O777" s="7" t="s">
        <v>58</v>
      </c>
      <c r="P777" s="49">
        <v>0</v>
      </c>
      <c r="Q777" s="109"/>
      <c r="R777" s="109"/>
      <c r="S777" s="7" t="s">
        <v>199</v>
      </c>
      <c r="T777" s="7" t="s">
        <v>2649</v>
      </c>
      <c r="U777" s="7" t="s">
        <v>68</v>
      </c>
      <c r="V777" s="46" t="e">
        <f t="shared" ca="1" si="33"/>
        <v>#NAME?</v>
      </c>
      <c r="W777" s="7"/>
      <c r="X777" s="7"/>
      <c r="Y777" s="51" t="s">
        <v>201</v>
      </c>
      <c r="Z777" s="52"/>
      <c r="AA777" s="53">
        <v>45048</v>
      </c>
      <c r="AB777" s="54">
        <v>49075100007251</v>
      </c>
      <c r="AC777" s="52"/>
      <c r="AD777" s="52"/>
      <c r="AE777" s="52"/>
      <c r="AF777" s="52"/>
      <c r="AG777" s="52"/>
      <c r="AH777" s="52">
        <v>0</v>
      </c>
      <c r="AI777" s="52">
        <v>508810.75</v>
      </c>
      <c r="AJ777" s="52">
        <v>775970.71</v>
      </c>
      <c r="AK777" s="52">
        <v>784615.31</v>
      </c>
      <c r="AL777" s="52">
        <v>790313.84</v>
      </c>
      <c r="AM777" s="52">
        <v>796962.58</v>
      </c>
      <c r="AN777" s="52">
        <v>799686.48</v>
      </c>
      <c r="AO777" s="52">
        <v>802618.33</v>
      </c>
      <c r="AP777" s="52">
        <v>809988.99</v>
      </c>
      <c r="AQ777" s="52">
        <v>817678.62</v>
      </c>
      <c r="AR777" s="52">
        <v>823387.03</v>
      </c>
      <c r="AS777" s="52">
        <v>829725.01</v>
      </c>
      <c r="AT777" s="52">
        <v>836610.72</v>
      </c>
      <c r="AU777" s="52">
        <v>840050.8</v>
      </c>
      <c r="AV777" s="52">
        <v>843191.6</v>
      </c>
      <c r="AW777" s="52">
        <v>818172.9</v>
      </c>
      <c r="AX777" s="52">
        <v>822048.6</v>
      </c>
      <c r="AY777" s="52">
        <v>838500.15</v>
      </c>
      <c r="AZ777" s="52">
        <v>837543.87</v>
      </c>
      <c r="BA777" s="52">
        <v>844877.27</v>
      </c>
      <c r="BB777" s="52">
        <v>850996.1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15" t="s">
        <v>2650</v>
      </c>
      <c r="C778" s="4" t="s">
        <v>2651</v>
      </c>
      <c r="D778" s="7" t="s">
        <v>19</v>
      </c>
      <c r="E778" s="7" t="s">
        <v>77</v>
      </c>
      <c r="F778" s="7" t="s">
        <v>99</v>
      </c>
      <c r="G778" s="7" t="e">
        <f t="shared" ca="1" si="32"/>
        <v>#NAME?</v>
      </c>
      <c r="H778" s="46" t="s">
        <v>216</v>
      </c>
      <c r="I778" s="46" t="s">
        <v>217</v>
      </c>
      <c r="J778" s="7" t="str">
        <f t="shared" si="31"/>
        <v>Não</v>
      </c>
      <c r="K778" s="47">
        <v>45163</v>
      </c>
      <c r="L778" s="47"/>
      <c r="M778" s="7" t="s">
        <v>57</v>
      </c>
      <c r="N778" s="48">
        <v>1.2E-2</v>
      </c>
      <c r="O778" s="7" t="s">
        <v>58</v>
      </c>
      <c r="P778" s="49">
        <v>0</v>
      </c>
      <c r="Q778" s="109"/>
      <c r="R778" s="50" t="s">
        <v>2652</v>
      </c>
      <c r="S778" s="7" t="s">
        <v>199</v>
      </c>
      <c r="T778" s="7" t="s">
        <v>2653</v>
      </c>
      <c r="U778" s="7" t="s">
        <v>77</v>
      </c>
      <c r="V778" s="46" t="e">
        <f t="shared" ca="1" si="33"/>
        <v>#NAME?</v>
      </c>
      <c r="W778" s="7"/>
      <c r="X778" s="7"/>
      <c r="Y778" s="51" t="s">
        <v>201</v>
      </c>
      <c r="Z778" s="52"/>
      <c r="AA778" s="53">
        <v>45163</v>
      </c>
      <c r="AB778" s="54">
        <v>49075100011990</v>
      </c>
      <c r="AC778" s="52"/>
      <c r="AD778" s="52"/>
      <c r="AE778" s="52"/>
      <c r="AF778" s="52"/>
      <c r="AG778" s="52"/>
      <c r="AH778" s="52">
        <v>0</v>
      </c>
      <c r="AI778" s="52">
        <v>0</v>
      </c>
      <c r="AJ778" s="52">
        <v>0</v>
      </c>
      <c r="AK778" s="52">
        <v>0</v>
      </c>
      <c r="AL778" s="52">
        <v>0</v>
      </c>
      <c r="AM778" s="52">
        <v>0</v>
      </c>
      <c r="AN778" s="52">
        <v>0</v>
      </c>
      <c r="AO778" s="52">
        <v>0</v>
      </c>
      <c r="AP778" s="52">
        <v>0</v>
      </c>
      <c r="AQ778" s="52">
        <v>0</v>
      </c>
      <c r="AR778" s="52">
        <v>0</v>
      </c>
      <c r="AS778" s="52">
        <v>0</v>
      </c>
      <c r="AT778" s="52">
        <v>0</v>
      </c>
      <c r="AU778" s="52">
        <v>0</v>
      </c>
      <c r="AV778" s="52">
        <v>0</v>
      </c>
      <c r="AW778" s="52">
        <v>0</v>
      </c>
      <c r="AX778" s="52">
        <v>0</v>
      </c>
      <c r="AY778" s="52">
        <v>0</v>
      </c>
      <c r="AZ778" s="52">
        <v>0</v>
      </c>
      <c r="BA778" s="52">
        <v>0</v>
      </c>
      <c r="BB778" s="52">
        <v>0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2654</v>
      </c>
      <c r="C779" s="4" t="s">
        <v>2655</v>
      </c>
      <c r="D779" s="7" t="s">
        <v>19</v>
      </c>
      <c r="E779" s="7" t="s">
        <v>77</v>
      </c>
      <c r="F779" s="7" t="s">
        <v>340</v>
      </c>
      <c r="G779" s="7" t="e">
        <f t="shared" ca="1" si="32"/>
        <v>#NAME?</v>
      </c>
      <c r="H779" s="46" t="s">
        <v>216</v>
      </c>
      <c r="I779" s="46" t="s">
        <v>217</v>
      </c>
      <c r="J779" s="7" t="str">
        <f t="shared" si="31"/>
        <v>Não</v>
      </c>
      <c r="K779" s="47">
        <v>45321</v>
      </c>
      <c r="L779" s="47"/>
      <c r="M779" s="7" t="s">
        <v>57</v>
      </c>
      <c r="N779" s="48">
        <v>1.2E-2</v>
      </c>
      <c r="O779" s="7" t="s">
        <v>58</v>
      </c>
      <c r="P779" s="49">
        <v>0</v>
      </c>
      <c r="Q779" s="109"/>
      <c r="R779" s="50" t="s">
        <v>2656</v>
      </c>
      <c r="S779" s="7" t="s">
        <v>199</v>
      </c>
      <c r="T779" s="7" t="s">
        <v>2657</v>
      </c>
      <c r="U779" s="7" t="s">
        <v>77</v>
      </c>
      <c r="V779" s="46" t="e">
        <f t="shared" ca="1" si="33"/>
        <v>#NAME?</v>
      </c>
      <c r="W779" s="7"/>
      <c r="X779" s="7"/>
      <c r="Y779" s="51" t="s">
        <v>201</v>
      </c>
      <c r="Z779" s="52"/>
      <c r="AA779" s="53">
        <v>45321</v>
      </c>
      <c r="AB779" s="54">
        <v>49075100013241</v>
      </c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>
        <v>0</v>
      </c>
      <c r="AS779" s="52">
        <v>100304.51</v>
      </c>
      <c r="AT779" s="52">
        <v>101205.41</v>
      </c>
      <c r="AU779" s="52">
        <v>101972.82</v>
      </c>
      <c r="AV779" s="52">
        <v>0</v>
      </c>
      <c r="AW779" s="52">
        <v>39.909999999999997</v>
      </c>
      <c r="AX779" s="52">
        <v>39.909999999999997</v>
      </c>
      <c r="AY779" s="52">
        <v>39.909999999999997</v>
      </c>
      <c r="AZ779" s="52">
        <v>39.909999999999997</v>
      </c>
      <c r="BA779" s="52">
        <v>39.909999999999997</v>
      </c>
      <c r="BB779" s="52">
        <v>39.909999999999997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15" t="s">
        <v>2658</v>
      </c>
      <c r="C780" s="4" t="s">
        <v>2659</v>
      </c>
      <c r="D780" s="7" t="s">
        <v>19</v>
      </c>
      <c r="E780" s="7" t="s">
        <v>77</v>
      </c>
      <c r="F780" s="7" t="s">
        <v>215</v>
      </c>
      <c r="G780" s="7" t="e">
        <f t="shared" ca="1" si="32"/>
        <v>#NAME?</v>
      </c>
      <c r="H780" s="46" t="s">
        <v>205</v>
      </c>
      <c r="I780" s="46" t="s">
        <v>58</v>
      </c>
      <c r="J780" s="7" t="str">
        <f t="shared" si="31"/>
        <v>Sim</v>
      </c>
      <c r="K780" s="47">
        <v>45105</v>
      </c>
      <c r="L780" s="47"/>
      <c r="M780" s="7" t="s">
        <v>57</v>
      </c>
      <c r="N780" s="48">
        <v>1.2E-2</v>
      </c>
      <c r="O780" s="7" t="s">
        <v>58</v>
      </c>
      <c r="P780" s="49">
        <v>0</v>
      </c>
      <c r="Q780" s="50" t="s">
        <v>2660</v>
      </c>
      <c r="R780" s="50"/>
      <c r="S780" s="7" t="s">
        <v>199</v>
      </c>
      <c r="T780" s="7" t="s">
        <v>2661</v>
      </c>
      <c r="U780" s="7" t="s">
        <v>77</v>
      </c>
      <c r="V780" s="46" t="e">
        <f t="shared" ca="1" si="33"/>
        <v>#NAME?</v>
      </c>
      <c r="W780" s="7"/>
      <c r="X780" s="7"/>
      <c r="Y780" s="51" t="s">
        <v>201</v>
      </c>
      <c r="Z780" s="52"/>
      <c r="AA780" s="53">
        <v>45105</v>
      </c>
      <c r="AB780" s="54">
        <v>49075100007039</v>
      </c>
      <c r="AC780" s="52"/>
      <c r="AD780" s="52"/>
      <c r="AE780" s="52"/>
      <c r="AF780" s="52"/>
      <c r="AG780" s="52"/>
      <c r="AH780" s="52"/>
      <c r="AI780" s="52"/>
      <c r="AJ780" s="52"/>
      <c r="AK780" s="52">
        <v>41342.639999999999</v>
      </c>
      <c r="AL780" s="52">
        <v>353197.08</v>
      </c>
      <c r="AM780" s="52">
        <v>356698.92</v>
      </c>
      <c r="AN780" s="52">
        <v>359344.38</v>
      </c>
      <c r="AO780" s="52">
        <v>362677.22</v>
      </c>
      <c r="AP780" s="52">
        <v>365512.31</v>
      </c>
      <c r="AQ780" s="52">
        <v>368420.65</v>
      </c>
      <c r="AR780" s="52">
        <v>367439.83</v>
      </c>
      <c r="AS780" s="52">
        <v>362079.85</v>
      </c>
      <c r="AT780" s="52">
        <v>279463.95</v>
      </c>
      <c r="AU780" s="52">
        <v>281538.18</v>
      </c>
      <c r="AV780" s="52">
        <v>283595.09999999998</v>
      </c>
      <c r="AW780" s="52">
        <v>285064</v>
      </c>
      <c r="AX780" s="52">
        <v>166313.4</v>
      </c>
      <c r="AY780" s="52">
        <v>167543.56</v>
      </c>
      <c r="AZ780" s="52">
        <v>134094.03</v>
      </c>
      <c r="BA780" s="52">
        <v>135334.93</v>
      </c>
      <c r="BB780" s="52">
        <v>135750.25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15" t="s">
        <v>2662</v>
      </c>
      <c r="C781" s="4" t="s">
        <v>2663</v>
      </c>
      <c r="D781" s="7" t="s">
        <v>19</v>
      </c>
      <c r="E781" s="7" t="s">
        <v>68</v>
      </c>
      <c r="F781" s="7" t="s">
        <v>438</v>
      </c>
      <c r="G781" s="7" t="e">
        <f t="shared" ca="1" si="32"/>
        <v>#NAME?</v>
      </c>
      <c r="H781" s="46" t="s">
        <v>216</v>
      </c>
      <c r="I781" s="46" t="s">
        <v>217</v>
      </c>
      <c r="J781" s="7" t="str">
        <f t="shared" si="31"/>
        <v>Não</v>
      </c>
      <c r="K781" s="47">
        <v>45166</v>
      </c>
      <c r="L781" s="47"/>
      <c r="M781" s="7" t="s">
        <v>57</v>
      </c>
      <c r="N781" s="48">
        <v>1.2E-2</v>
      </c>
      <c r="O781" s="7" t="s">
        <v>58</v>
      </c>
      <c r="P781" s="49">
        <v>0</v>
      </c>
      <c r="Q781" s="109"/>
      <c r="R781" s="109"/>
      <c r="S781" s="7" t="s">
        <v>199</v>
      </c>
      <c r="T781" s="4" t="s">
        <v>2664</v>
      </c>
      <c r="U781" s="7" t="s">
        <v>68</v>
      </c>
      <c r="V781" s="46" t="e">
        <f t="shared" ca="1" si="33"/>
        <v>#NAME?</v>
      </c>
      <c r="W781" s="7"/>
      <c r="X781" s="7"/>
      <c r="Y781" s="51" t="s">
        <v>201</v>
      </c>
      <c r="Z781" s="52"/>
      <c r="AA781" s="53">
        <v>45166</v>
      </c>
      <c r="AB781" s="54">
        <v>49075100012008</v>
      </c>
      <c r="AC781" s="52"/>
      <c r="AD781" s="52"/>
      <c r="AE781" s="52"/>
      <c r="AF781" s="52"/>
      <c r="AG781" s="52">
        <v>0</v>
      </c>
      <c r="AH781" s="52">
        <v>0</v>
      </c>
      <c r="AI781" s="52">
        <v>0</v>
      </c>
      <c r="AJ781" s="52">
        <v>0</v>
      </c>
      <c r="AK781" s="52">
        <v>0</v>
      </c>
      <c r="AL781" s="52">
        <v>0</v>
      </c>
      <c r="AM781" s="52">
        <v>0</v>
      </c>
      <c r="AN781" s="52">
        <v>0</v>
      </c>
      <c r="AO781" s="52">
        <v>0</v>
      </c>
      <c r="AP781" s="52">
        <v>0</v>
      </c>
      <c r="AQ781" s="52">
        <v>0</v>
      </c>
      <c r="AR781" s="52">
        <v>0</v>
      </c>
      <c r="AS781" s="52">
        <v>0</v>
      </c>
      <c r="AT781" s="52">
        <v>0</v>
      </c>
      <c r="AU781" s="52">
        <v>0</v>
      </c>
      <c r="AV781" s="52">
        <v>0</v>
      </c>
      <c r="AW781" s="52">
        <v>0</v>
      </c>
      <c r="AX781" s="52">
        <v>0</v>
      </c>
      <c r="AY781" s="52">
        <v>0</v>
      </c>
      <c r="AZ781" s="52">
        <v>0</v>
      </c>
      <c r="BA781" s="52">
        <v>0</v>
      </c>
      <c r="BB781" s="52">
        <v>0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3" t="s">
        <v>2665</v>
      </c>
      <c r="C782" s="4" t="s">
        <v>2666</v>
      </c>
      <c r="D782" s="7" t="s">
        <v>19</v>
      </c>
      <c r="E782" s="7" t="s">
        <v>20</v>
      </c>
      <c r="F782" s="7" t="s">
        <v>321</v>
      </c>
      <c r="G782" s="7" t="e">
        <f t="shared" ca="1" si="32"/>
        <v>#NAME?</v>
      </c>
      <c r="H782" s="46" t="s">
        <v>205</v>
      </c>
      <c r="I782" s="46" t="s">
        <v>58</v>
      </c>
      <c r="J782" s="7" t="str">
        <f t="shared" si="31"/>
        <v>Não</v>
      </c>
      <c r="K782" s="47">
        <v>45163</v>
      </c>
      <c r="L782" s="47"/>
      <c r="M782" s="7" t="s">
        <v>57</v>
      </c>
      <c r="N782" s="48">
        <v>1.2E-2</v>
      </c>
      <c r="O782" s="7" t="s">
        <v>58</v>
      </c>
      <c r="P782" s="49">
        <v>0</v>
      </c>
      <c r="Q782" s="66"/>
      <c r="R782" s="50"/>
      <c r="S782" s="7" t="s">
        <v>199</v>
      </c>
      <c r="T782" s="7" t="s">
        <v>2667</v>
      </c>
      <c r="U782" s="7" t="s">
        <v>273</v>
      </c>
      <c r="V782" s="46" t="e">
        <f t="shared" ca="1" si="33"/>
        <v>#NAME?</v>
      </c>
      <c r="W782" s="7"/>
      <c r="X782" s="7"/>
      <c r="Y782" s="51" t="s">
        <v>201</v>
      </c>
      <c r="Z782" s="52"/>
      <c r="AA782" s="53">
        <v>45163</v>
      </c>
      <c r="AB782" s="54">
        <v>49075100008086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>
        <v>212285.51</v>
      </c>
      <c r="AN782" s="52">
        <v>213887.99</v>
      </c>
      <c r="AO782" s="52">
        <v>215498.84</v>
      </c>
      <c r="AP782" s="52">
        <v>217365.1</v>
      </c>
      <c r="AQ782" s="52">
        <v>219164.85</v>
      </c>
      <c r="AR782" s="52">
        <v>218353.98</v>
      </c>
      <c r="AS782" s="52">
        <v>219918.23</v>
      </c>
      <c r="AT782" s="52">
        <v>220877.83</v>
      </c>
      <c r="AU782" s="52">
        <v>222419.64</v>
      </c>
      <c r="AV782" s="52">
        <v>224094.1</v>
      </c>
      <c r="AW782" s="52">
        <v>225730.2</v>
      </c>
      <c r="AX782" s="52">
        <v>227507.9</v>
      </c>
      <c r="AY782" s="52">
        <v>229078.69</v>
      </c>
      <c r="AZ782" s="52">
        <v>230696.88</v>
      </c>
      <c r="BA782" s="52">
        <v>232821.19</v>
      </c>
      <c r="BB782" s="52">
        <v>234500.54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15" t="s">
        <v>2668</v>
      </c>
      <c r="C783" s="4" t="s">
        <v>2669</v>
      </c>
      <c r="D783" s="7" t="s">
        <v>109</v>
      </c>
      <c r="E783" s="7" t="s">
        <v>68</v>
      </c>
      <c r="F783" s="7" t="s">
        <v>873</v>
      </c>
      <c r="G783" s="7" t="e">
        <f t="shared" ca="1" si="32"/>
        <v>#NAME?</v>
      </c>
      <c r="H783" s="46" t="s">
        <v>205</v>
      </c>
      <c r="I783" s="46" t="s">
        <v>58</v>
      </c>
      <c r="J783" s="7" t="str">
        <f t="shared" si="31"/>
        <v>Não</v>
      </c>
      <c r="K783" s="47">
        <v>44995</v>
      </c>
      <c r="L783" s="7"/>
      <c r="M783" s="7" t="s">
        <v>256</v>
      </c>
      <c r="N783" s="48">
        <v>1.4999999999999999E-2</v>
      </c>
      <c r="O783" s="7" t="s">
        <v>197</v>
      </c>
      <c r="P783" s="49">
        <v>0.1</v>
      </c>
      <c r="Q783" s="109"/>
      <c r="R783" s="109"/>
      <c r="S783" s="7" t="s">
        <v>199</v>
      </c>
      <c r="T783" s="7" t="s">
        <v>2670</v>
      </c>
      <c r="U783" s="7" t="s">
        <v>68</v>
      </c>
      <c r="V783" s="46" t="e">
        <f t="shared" ca="1" si="33"/>
        <v>#NAME?</v>
      </c>
      <c r="W783" s="7"/>
      <c r="X783" s="7"/>
      <c r="Y783" s="51" t="s">
        <v>201</v>
      </c>
      <c r="Z783" s="52"/>
      <c r="AA783" s="53">
        <v>44995</v>
      </c>
      <c r="AB783" s="54">
        <v>49075100012814</v>
      </c>
      <c r="AC783" s="52"/>
      <c r="AD783" s="52"/>
      <c r="AE783" s="52"/>
      <c r="AF783" s="52"/>
      <c r="AG783" s="52"/>
      <c r="AH783" s="52">
        <v>60571.25</v>
      </c>
      <c r="AI783" s="52">
        <v>94101.27</v>
      </c>
      <c r="AJ783" s="52">
        <v>95641.04</v>
      </c>
      <c r="AK783" s="52">
        <v>97219.44</v>
      </c>
      <c r="AL783" s="52">
        <v>98019.24</v>
      </c>
      <c r="AM783" s="52">
        <v>98214.51</v>
      </c>
      <c r="AN783" s="52">
        <v>98658</v>
      </c>
      <c r="AO783" s="52">
        <v>98603.27</v>
      </c>
      <c r="AP783" s="52">
        <v>101156.98</v>
      </c>
      <c r="AQ783" s="52">
        <v>103107.47</v>
      </c>
      <c r="AR783" s="52">
        <v>101601.19</v>
      </c>
      <c r="AS783" s="52">
        <v>102512.46</v>
      </c>
      <c r="AT783" s="52">
        <v>103054.56</v>
      </c>
      <c r="AU783" s="52">
        <v>102308.48</v>
      </c>
      <c r="AV783" s="52">
        <v>101941.6</v>
      </c>
      <c r="AW783" s="52">
        <v>102587.3</v>
      </c>
      <c r="AX783" s="52">
        <v>104032.9</v>
      </c>
      <c r="AY783" s="52">
        <v>105293.63</v>
      </c>
      <c r="AZ783" s="52">
        <v>105083.08</v>
      </c>
      <c r="BA783" s="52">
        <v>104465.48</v>
      </c>
      <c r="BB783" s="52">
        <v>103997.84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62" t="s">
        <v>2671</v>
      </c>
      <c r="C784" s="14" t="s">
        <v>2672</v>
      </c>
      <c r="D784" s="7" t="s">
        <v>19</v>
      </c>
      <c r="E784" s="7" t="s">
        <v>20</v>
      </c>
      <c r="F784" s="7" t="s">
        <v>270</v>
      </c>
      <c r="G784" s="7" t="e">
        <f t="shared" ca="1" si="32"/>
        <v>#NAME?</v>
      </c>
      <c r="H784" s="46" t="s">
        <v>205</v>
      </c>
      <c r="I784" s="46" t="s">
        <v>58</v>
      </c>
      <c r="J784" s="7" t="str">
        <f t="shared" si="31"/>
        <v>Não</v>
      </c>
      <c r="K784" s="47">
        <v>45188</v>
      </c>
      <c r="L784" s="7"/>
      <c r="M784" s="7" t="s">
        <v>196</v>
      </c>
      <c r="N784" s="48">
        <v>1.2E-2</v>
      </c>
      <c r="O784" s="7" t="s">
        <v>197</v>
      </c>
      <c r="P784" s="49">
        <v>0.1</v>
      </c>
      <c r="Q784" s="45"/>
      <c r="R784" s="50" t="s">
        <v>2673</v>
      </c>
      <c r="S784" s="7" t="s">
        <v>199</v>
      </c>
      <c r="T784" s="7" t="s">
        <v>2674</v>
      </c>
      <c r="U784" s="7" t="s">
        <v>273</v>
      </c>
      <c r="V784" s="46" t="e">
        <f t="shared" ca="1" si="33"/>
        <v>#NAME?</v>
      </c>
      <c r="W784" s="7"/>
      <c r="X784" s="7"/>
      <c r="Y784" s="51" t="s">
        <v>201</v>
      </c>
      <c r="Z784" s="52"/>
      <c r="AA784" s="53">
        <v>45188</v>
      </c>
      <c r="AB784" s="54">
        <v>49075100012016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>
        <v>0</v>
      </c>
      <c r="AO784" s="52">
        <v>559522.29</v>
      </c>
      <c r="AP784" s="52">
        <v>569804.07999999996</v>
      </c>
      <c r="AQ784" s="52">
        <v>578461.05000000005</v>
      </c>
      <c r="AR784" s="52">
        <v>573913.17000000004</v>
      </c>
      <c r="AS784" s="52">
        <v>577550.97</v>
      </c>
      <c r="AT784" s="52">
        <v>577230.69999999995</v>
      </c>
      <c r="AU784" s="52">
        <v>575149.39</v>
      </c>
      <c r="AV784" s="52">
        <v>576161.4</v>
      </c>
      <c r="AW784" s="52">
        <v>580104.6</v>
      </c>
      <c r="AX784" s="52">
        <v>586524.69999999995</v>
      </c>
      <c r="AY784" s="52">
        <v>592511.91</v>
      </c>
      <c r="AZ784" s="52">
        <v>594001.87</v>
      </c>
      <c r="BA784" s="52">
        <v>579170.57999999996</v>
      </c>
      <c r="BB784" s="52">
        <v>579289.06999999995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60" t="s">
        <v>2675</v>
      </c>
      <c r="C785" s="61" t="s">
        <v>2676</v>
      </c>
      <c r="D785" s="7" t="s">
        <v>76</v>
      </c>
      <c r="E785" s="7" t="s">
        <v>77</v>
      </c>
      <c r="F785" s="7" t="s">
        <v>78</v>
      </c>
      <c r="G785" s="7" t="e">
        <f t="shared" ca="1" si="32"/>
        <v>#NAME?</v>
      </c>
      <c r="H785" s="46" t="s">
        <v>205</v>
      </c>
      <c r="I785" s="46" t="s">
        <v>58</v>
      </c>
      <c r="J785" s="7" t="str">
        <f t="shared" si="31"/>
        <v>Não</v>
      </c>
      <c r="K785" s="47">
        <v>45390</v>
      </c>
      <c r="L785" s="7"/>
      <c r="M785" s="7" t="s">
        <v>57</v>
      </c>
      <c r="N785" s="48">
        <v>1.2E-2</v>
      </c>
      <c r="O785" s="7" t="s">
        <v>58</v>
      </c>
      <c r="P785" s="49">
        <v>0</v>
      </c>
      <c r="Q785" s="45"/>
      <c r="R785" s="50"/>
      <c r="S785" s="7" t="s">
        <v>199</v>
      </c>
      <c r="T785" s="6" t="s">
        <v>2677</v>
      </c>
      <c r="U785" s="7" t="s">
        <v>77</v>
      </c>
      <c r="V785" s="46" t="e">
        <f t="shared" ca="1" si="33"/>
        <v>#NAME?</v>
      </c>
      <c r="W785" s="7"/>
      <c r="X785" s="7" t="s">
        <v>27</v>
      </c>
      <c r="Y785" s="51" t="s">
        <v>201</v>
      </c>
      <c r="Z785" s="52"/>
      <c r="AA785" s="53">
        <v>45390</v>
      </c>
      <c r="AB785" s="54">
        <v>49075100014175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>
        <v>301810.12</v>
      </c>
      <c r="AV785" s="52">
        <v>364514.2</v>
      </c>
      <c r="AW785" s="52">
        <v>357371.8</v>
      </c>
      <c r="AX785" s="52">
        <v>361899.7</v>
      </c>
      <c r="AY785" s="52">
        <v>358464.77</v>
      </c>
      <c r="AZ785" s="52">
        <v>372558.51</v>
      </c>
      <c r="BA785" s="52">
        <v>387339.47</v>
      </c>
      <c r="BB785" s="52">
        <v>450701.78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3" t="s">
        <v>2678</v>
      </c>
      <c r="C786" s="4" t="s">
        <v>2679</v>
      </c>
      <c r="D786" s="7" t="s">
        <v>19</v>
      </c>
      <c r="E786" s="7" t="s">
        <v>77</v>
      </c>
      <c r="F786" s="7" t="s">
        <v>215</v>
      </c>
      <c r="G786" s="7" t="e">
        <f t="shared" ca="1" si="32"/>
        <v>#NAME?</v>
      </c>
      <c r="H786" s="46" t="s">
        <v>216</v>
      </c>
      <c r="I786" s="46" t="s">
        <v>217</v>
      </c>
      <c r="J786" s="7" t="str">
        <f t="shared" si="31"/>
        <v>Não</v>
      </c>
      <c r="K786" s="47">
        <v>45051</v>
      </c>
      <c r="L786" s="7"/>
      <c r="M786" s="7" t="s">
        <v>57</v>
      </c>
      <c r="N786" s="48">
        <v>1.2E-2</v>
      </c>
      <c r="O786" s="7" t="s">
        <v>58</v>
      </c>
      <c r="P786" s="49">
        <v>0</v>
      </c>
      <c r="Q786" s="50"/>
      <c r="R786" s="50" t="s">
        <v>2680</v>
      </c>
      <c r="S786" s="7" t="s">
        <v>199</v>
      </c>
      <c r="T786" s="7" t="s">
        <v>2681</v>
      </c>
      <c r="U786" s="7" t="s">
        <v>73</v>
      </c>
      <c r="V786" s="46" t="e">
        <f t="shared" ca="1" si="33"/>
        <v>#NAME?</v>
      </c>
      <c r="W786" s="7"/>
      <c r="X786" s="7"/>
      <c r="Y786" s="51" t="s">
        <v>201</v>
      </c>
      <c r="Z786" s="52"/>
      <c r="AA786" s="53">
        <v>45051</v>
      </c>
      <c r="AB786" s="54">
        <v>49075100003394</v>
      </c>
      <c r="AC786" s="52"/>
      <c r="AD786" s="52"/>
      <c r="AE786" s="52"/>
      <c r="AF786" s="52"/>
      <c r="AG786" s="52"/>
      <c r="AH786" s="52"/>
      <c r="AI786" s="52">
        <v>0</v>
      </c>
      <c r="AJ786" s="52">
        <v>407252.56</v>
      </c>
      <c r="AK786" s="52">
        <v>409394.24</v>
      </c>
      <c r="AL786" s="52">
        <v>411428.94</v>
      </c>
      <c r="AM786" s="52">
        <v>413918.55</v>
      </c>
      <c r="AN786" s="52">
        <v>416019.16</v>
      </c>
      <c r="AO786" s="52">
        <v>418518.76</v>
      </c>
      <c r="AP786" s="52">
        <v>420990.81</v>
      </c>
      <c r="AQ786" s="52">
        <v>423670.52</v>
      </c>
      <c r="AR786" s="52">
        <v>424872.69</v>
      </c>
      <c r="AS786" s="52">
        <v>139.47999999999999</v>
      </c>
      <c r="AT786" s="52">
        <v>140.59</v>
      </c>
      <c r="AU786" s="52">
        <v>141.76</v>
      </c>
      <c r="AV786" s="52">
        <v>142.27000000000001</v>
      </c>
      <c r="AW786" s="52">
        <v>143.35</v>
      </c>
      <c r="AX786" s="52">
        <v>144.58000000000001</v>
      </c>
      <c r="AY786" s="52">
        <v>145.78</v>
      </c>
      <c r="AZ786" s="52">
        <v>146.93</v>
      </c>
      <c r="BA786" s="52">
        <v>148.22999999999999</v>
      </c>
      <c r="BB786" s="52">
        <v>148.30000000000001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3" t="s">
        <v>2682</v>
      </c>
      <c r="C787" s="4" t="s">
        <v>2683</v>
      </c>
      <c r="D787" s="7" t="s">
        <v>19</v>
      </c>
      <c r="E787" s="7" t="s">
        <v>68</v>
      </c>
      <c r="F787" s="7" t="s">
        <v>289</v>
      </c>
      <c r="G787" s="7" t="e">
        <f t="shared" ca="1" si="32"/>
        <v>#NAME?</v>
      </c>
      <c r="H787" s="46" t="s">
        <v>216</v>
      </c>
      <c r="I787" s="46" t="s">
        <v>217</v>
      </c>
      <c r="J787" s="7" t="str">
        <f t="shared" si="31"/>
        <v>Não</v>
      </c>
      <c r="K787" s="47">
        <v>45029</v>
      </c>
      <c r="L787" s="7"/>
      <c r="M787" s="7" t="s">
        <v>256</v>
      </c>
      <c r="N787" s="48">
        <v>1.4999999999999999E-2</v>
      </c>
      <c r="O787" s="7" t="s">
        <v>197</v>
      </c>
      <c r="P787" s="49">
        <v>0.1</v>
      </c>
      <c r="Q787" s="109"/>
      <c r="R787" s="109"/>
      <c r="S787" s="7" t="s">
        <v>199</v>
      </c>
      <c r="T787" s="7" t="s">
        <v>2684</v>
      </c>
      <c r="U787" s="7" t="s">
        <v>68</v>
      </c>
      <c r="V787" s="46" t="e">
        <f t="shared" ca="1" si="33"/>
        <v>#NAME?</v>
      </c>
      <c r="W787" s="7"/>
      <c r="X787" s="7"/>
      <c r="Y787" s="51" t="s">
        <v>201</v>
      </c>
      <c r="Z787" s="52"/>
      <c r="AA787" s="53">
        <v>45029</v>
      </c>
      <c r="AB787" s="54">
        <v>49075100010080</v>
      </c>
      <c r="AC787" s="52"/>
      <c r="AD787" s="52"/>
      <c r="AE787" s="52"/>
      <c r="AF787" s="52"/>
      <c r="AG787" s="52"/>
      <c r="AH787" s="52">
        <v>0</v>
      </c>
      <c r="AI787" s="52">
        <v>240346.35</v>
      </c>
      <c r="AJ787" s="52">
        <v>244022.86</v>
      </c>
      <c r="AK787" s="52">
        <v>251230.62</v>
      </c>
      <c r="AL787" s="52">
        <v>257944.56</v>
      </c>
      <c r="AM787" s="52">
        <v>254460.35</v>
      </c>
      <c r="AN787" s="52">
        <v>254995.54</v>
      </c>
      <c r="AO787" s="52">
        <v>254915.89</v>
      </c>
      <c r="AP787" s="52">
        <v>260097.34</v>
      </c>
      <c r="AQ787" s="52">
        <v>265236.71999999997</v>
      </c>
      <c r="AR787" s="52">
        <v>261031.09</v>
      </c>
      <c r="AS787" s="52">
        <v>261909.58</v>
      </c>
      <c r="AT787" s="52">
        <v>225.57</v>
      </c>
      <c r="AU787" s="52">
        <v>225.57</v>
      </c>
      <c r="AV787" s="52">
        <v>225.57</v>
      </c>
      <c r="AW787" s="52">
        <v>252.84</v>
      </c>
      <c r="AX787" s="52">
        <v>253.98</v>
      </c>
      <c r="AY787" s="52">
        <v>255.08</v>
      </c>
      <c r="AZ787" s="52">
        <v>256.14999999999998</v>
      </c>
      <c r="BA787" s="52">
        <v>257.36</v>
      </c>
      <c r="BB787" s="52">
        <v>257.54000000000002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2685</v>
      </c>
      <c r="C788" s="4" t="s">
        <v>2686</v>
      </c>
      <c r="D788" s="7" t="s">
        <v>109</v>
      </c>
      <c r="E788" s="7" t="s">
        <v>68</v>
      </c>
      <c r="F788" s="7" t="s">
        <v>260</v>
      </c>
      <c r="G788" s="7" t="e">
        <f t="shared" ca="1" si="32"/>
        <v>#NAME?</v>
      </c>
      <c r="H788" s="46" t="s">
        <v>216</v>
      </c>
      <c r="I788" s="46" t="s">
        <v>240</v>
      </c>
      <c r="J788" s="7" t="str">
        <f t="shared" si="31"/>
        <v>Sim</v>
      </c>
      <c r="K788" s="47">
        <v>45279</v>
      </c>
      <c r="L788" s="7"/>
      <c r="M788" s="7" t="s">
        <v>112</v>
      </c>
      <c r="N788" s="48">
        <v>3.0000000000000001E-3</v>
      </c>
      <c r="O788" s="7" t="s">
        <v>58</v>
      </c>
      <c r="P788" s="49">
        <v>0</v>
      </c>
      <c r="Q788" s="59" t="s">
        <v>1176</v>
      </c>
      <c r="R788" s="109"/>
      <c r="S788" s="7" t="s">
        <v>199</v>
      </c>
      <c r="T788" s="7" t="s">
        <v>2687</v>
      </c>
      <c r="U788" s="7" t="s">
        <v>114</v>
      </c>
      <c r="V788" s="46" t="e">
        <f t="shared" ca="1" si="33"/>
        <v>#NAME?</v>
      </c>
      <c r="W788" s="7"/>
      <c r="X788" s="7"/>
      <c r="Y788" s="51" t="s">
        <v>201</v>
      </c>
      <c r="Z788" s="52"/>
      <c r="AA788" s="53">
        <v>45279</v>
      </c>
      <c r="AB788" s="54">
        <v>49075100013497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>
        <v>157507.54999999999</v>
      </c>
      <c r="AR788" s="52">
        <v>158567.98000000001</v>
      </c>
      <c r="AS788" s="52">
        <v>575.24</v>
      </c>
      <c r="AT788" s="52">
        <v>580.01</v>
      </c>
      <c r="AU788" s="52">
        <v>585.07000000000005</v>
      </c>
      <c r="AV788" s="52">
        <v>3007.28</v>
      </c>
      <c r="AW788" s="52">
        <v>3029.65</v>
      </c>
      <c r="AX788" s="52">
        <v>244568.2</v>
      </c>
      <c r="AY788" s="52">
        <v>253919.35999999999</v>
      </c>
      <c r="AZ788" s="52">
        <v>254471.1</v>
      </c>
      <c r="BA788" s="52">
        <v>814798.57</v>
      </c>
      <c r="BB788" s="52">
        <v>815798.08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5" t="s">
        <v>2688</v>
      </c>
      <c r="C789" s="4" t="s">
        <v>2689</v>
      </c>
      <c r="D789" s="7" t="s">
        <v>19</v>
      </c>
      <c r="E789" s="7" t="s">
        <v>77</v>
      </c>
      <c r="F789" s="7" t="s">
        <v>340</v>
      </c>
      <c r="G789" s="7" t="e">
        <f t="shared" ca="1" si="32"/>
        <v>#NAME?</v>
      </c>
      <c r="H789" s="46" t="s">
        <v>216</v>
      </c>
      <c r="I789" s="46" t="s">
        <v>217</v>
      </c>
      <c r="J789" s="7" t="str">
        <f t="shared" si="31"/>
        <v>Não</v>
      </c>
      <c r="K789" s="47">
        <v>45163</v>
      </c>
      <c r="L789" s="47"/>
      <c r="M789" s="7" t="s">
        <v>57</v>
      </c>
      <c r="N789" s="48">
        <v>1.2E-2</v>
      </c>
      <c r="O789" s="7" t="s">
        <v>58</v>
      </c>
      <c r="P789" s="49">
        <v>0</v>
      </c>
      <c r="Q789" s="109"/>
      <c r="R789" s="109"/>
      <c r="S789" s="7" t="s">
        <v>199</v>
      </c>
      <c r="T789" s="7" t="s">
        <v>2690</v>
      </c>
      <c r="U789" s="7" t="s">
        <v>77</v>
      </c>
      <c r="V789" s="46" t="e">
        <f t="shared" ca="1" si="33"/>
        <v>#NAME?</v>
      </c>
      <c r="W789" s="7"/>
      <c r="X789" s="7"/>
      <c r="Y789" s="51" t="s">
        <v>201</v>
      </c>
      <c r="Z789" s="52"/>
      <c r="AA789" s="53">
        <v>45163</v>
      </c>
      <c r="AB789" s="54">
        <v>49075100012024</v>
      </c>
      <c r="AC789" s="52"/>
      <c r="AD789" s="52"/>
      <c r="AE789" s="52"/>
      <c r="AF789" s="52"/>
      <c r="AG789" s="52"/>
      <c r="AH789" s="52"/>
      <c r="AI789" s="52">
        <v>0</v>
      </c>
      <c r="AJ789" s="52">
        <v>0</v>
      </c>
      <c r="AK789" s="52">
        <v>0</v>
      </c>
      <c r="AL789" s="52">
        <v>0</v>
      </c>
      <c r="AM789" s="52">
        <v>0</v>
      </c>
      <c r="AN789" s="52">
        <v>0</v>
      </c>
      <c r="AO789" s="52">
        <v>0</v>
      </c>
      <c r="AP789" s="52">
        <v>0</v>
      </c>
      <c r="AQ789" s="52">
        <v>0</v>
      </c>
      <c r="AR789" s="52">
        <v>0</v>
      </c>
      <c r="AS789" s="52">
        <v>0</v>
      </c>
      <c r="AT789" s="52">
        <v>0</v>
      </c>
      <c r="AU789" s="52">
        <v>0</v>
      </c>
      <c r="AV789" s="52">
        <v>0</v>
      </c>
      <c r="AW789" s="52">
        <v>0</v>
      </c>
      <c r="AX789" s="52">
        <v>0</v>
      </c>
      <c r="AY789" s="52">
        <v>0</v>
      </c>
      <c r="AZ789" s="52">
        <v>0</v>
      </c>
      <c r="BA789" s="52">
        <v>0</v>
      </c>
      <c r="BB789" s="52">
        <v>0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15" t="s">
        <v>2691</v>
      </c>
      <c r="C790" s="4" t="s">
        <v>2692</v>
      </c>
      <c r="D790" s="7" t="s">
        <v>109</v>
      </c>
      <c r="E790" s="7" t="s">
        <v>68</v>
      </c>
      <c r="F790" s="7" t="s">
        <v>194</v>
      </c>
      <c r="G790" s="7" t="e">
        <f t="shared" ca="1" si="32"/>
        <v>#NAME?</v>
      </c>
      <c r="H790" s="46" t="s">
        <v>195</v>
      </c>
      <c r="I790" s="46" t="s">
        <v>58</v>
      </c>
      <c r="J790" s="7" t="s">
        <v>1237</v>
      </c>
      <c r="K790" s="47">
        <v>45392</v>
      </c>
      <c r="L790" s="47">
        <v>45553</v>
      </c>
      <c r="M790" s="7" t="s">
        <v>1238</v>
      </c>
      <c r="N790" s="48">
        <v>0.01</v>
      </c>
      <c r="O790" s="7" t="s">
        <v>58</v>
      </c>
      <c r="P790" s="49">
        <v>0</v>
      </c>
      <c r="Q790" s="109"/>
      <c r="R790" s="109"/>
      <c r="S790" s="7" t="s">
        <v>199</v>
      </c>
      <c r="T790" s="7" t="s">
        <v>2693</v>
      </c>
      <c r="U790" s="7" t="s">
        <v>135</v>
      </c>
      <c r="V790" s="46" t="e">
        <f t="shared" ca="1" si="33"/>
        <v>#NAME?</v>
      </c>
      <c r="W790" s="7"/>
      <c r="X790" s="7"/>
      <c r="Y790" s="51"/>
      <c r="Z790" s="52"/>
      <c r="AA790" s="53">
        <v>45392</v>
      </c>
      <c r="AB790" s="54">
        <v>49075100014396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>
        <v>604739.80000000005</v>
      </c>
      <c r="AV790" s="52">
        <v>606968.6</v>
      </c>
      <c r="AW790" s="52">
        <v>605852.80000000005</v>
      </c>
      <c r="AX790" s="52">
        <v>616042.80000000005</v>
      </c>
      <c r="AY790" s="52">
        <v>0</v>
      </c>
      <c r="AZ790" s="52">
        <v>0</v>
      </c>
      <c r="BA790" s="52">
        <v>0</v>
      </c>
      <c r="BB790" s="52">
        <v>0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15" t="s">
        <v>2694</v>
      </c>
      <c r="C791" s="4" t="s">
        <v>2695</v>
      </c>
      <c r="D791" s="7" t="s">
        <v>19</v>
      </c>
      <c r="E791" s="7" t="s">
        <v>68</v>
      </c>
      <c r="F791" s="7" t="s">
        <v>438</v>
      </c>
      <c r="G791" s="7" t="e">
        <f t="shared" ca="1" si="32"/>
        <v>#NAME?</v>
      </c>
      <c r="H791" s="46" t="s">
        <v>216</v>
      </c>
      <c r="I791" s="46" t="s">
        <v>266</v>
      </c>
      <c r="J791" s="7" t="str">
        <f t="shared" ref="J791:J799" si="34">IF(Q791=0,"Não","Sim")</f>
        <v>Não</v>
      </c>
      <c r="K791" s="47">
        <v>45506</v>
      </c>
      <c r="L791" s="47"/>
      <c r="M791" s="7" t="s">
        <v>57</v>
      </c>
      <c r="N791" s="48">
        <v>1.2E-2</v>
      </c>
      <c r="O791" s="7" t="s">
        <v>58</v>
      </c>
      <c r="P791" s="49">
        <v>0</v>
      </c>
      <c r="Q791" s="50"/>
      <c r="R791" s="109"/>
      <c r="S791" s="7" t="s">
        <v>199</v>
      </c>
      <c r="T791" s="7" t="s">
        <v>2696</v>
      </c>
      <c r="U791" s="7" t="s">
        <v>68</v>
      </c>
      <c r="V791" s="46" t="e">
        <f t="shared" ca="1" si="33"/>
        <v>#NAME?</v>
      </c>
      <c r="W791" s="7"/>
      <c r="X791" s="7" t="s">
        <v>27</v>
      </c>
      <c r="Y791" s="51" t="s">
        <v>312</v>
      </c>
      <c r="Z791" s="52"/>
      <c r="AA791" s="52"/>
      <c r="AB791" s="54">
        <v>49075100015678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>
        <v>108754.86</v>
      </c>
      <c r="AZ791" s="52">
        <v>115563.27</v>
      </c>
      <c r="BA791" s="52">
        <v>0</v>
      </c>
      <c r="BB791" s="52">
        <v>0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15" t="s">
        <v>2697</v>
      </c>
      <c r="C792" s="4" t="s">
        <v>2698</v>
      </c>
      <c r="D792" s="7" t="s">
        <v>19</v>
      </c>
      <c r="E792" s="7" t="s">
        <v>68</v>
      </c>
      <c r="F792" s="7" t="s">
        <v>438</v>
      </c>
      <c r="G792" s="7" t="e">
        <f t="shared" ca="1" si="32"/>
        <v>#NAME?</v>
      </c>
      <c r="H792" s="46" t="s">
        <v>205</v>
      </c>
      <c r="I792" s="46" t="s">
        <v>58</v>
      </c>
      <c r="J792" s="7" t="str">
        <f t="shared" si="34"/>
        <v>Não</v>
      </c>
      <c r="K792" s="47">
        <v>45014</v>
      </c>
      <c r="L792" s="7"/>
      <c r="M792" s="7" t="s">
        <v>57</v>
      </c>
      <c r="N792" s="48">
        <v>1.2E-2</v>
      </c>
      <c r="O792" s="7" t="s">
        <v>58</v>
      </c>
      <c r="P792" s="49">
        <v>0</v>
      </c>
      <c r="Q792" s="50"/>
      <c r="R792" s="109"/>
      <c r="S792" s="7" t="s">
        <v>199</v>
      </c>
      <c r="T792" s="7" t="s">
        <v>2699</v>
      </c>
      <c r="U792" s="7" t="s">
        <v>68</v>
      </c>
      <c r="V792" s="46" t="e">
        <f t="shared" ca="1" si="33"/>
        <v>#NAME?</v>
      </c>
      <c r="W792" s="7"/>
      <c r="X792" s="7"/>
      <c r="Y792" s="51" t="s">
        <v>201</v>
      </c>
      <c r="Z792" s="52"/>
      <c r="AA792" s="53">
        <v>45014</v>
      </c>
      <c r="AB792" s="54">
        <v>49075100006891</v>
      </c>
      <c r="AC792" s="52"/>
      <c r="AD792" s="52"/>
      <c r="AE792" s="52"/>
      <c r="AF792" s="52"/>
      <c r="AG792" s="52"/>
      <c r="AH792" s="52">
        <v>58093.97</v>
      </c>
      <c r="AI792" s="52">
        <v>58552.2</v>
      </c>
      <c r="AJ792" s="52">
        <v>58477.42</v>
      </c>
      <c r="AK792" s="52">
        <v>58966.85</v>
      </c>
      <c r="AL792" s="52">
        <v>59456.92</v>
      </c>
      <c r="AM792" s="52">
        <v>59914.65</v>
      </c>
      <c r="AN792" s="52">
        <v>60378.23</v>
      </c>
      <c r="AO792" s="52">
        <v>60918.44</v>
      </c>
      <c r="AP792" s="52">
        <v>61371.9</v>
      </c>
      <c r="AQ792" s="52">
        <v>61866.12</v>
      </c>
      <c r="AR792" s="52">
        <v>62449.71</v>
      </c>
      <c r="AS792" s="52">
        <v>62665.42</v>
      </c>
      <c r="AT792" s="52">
        <v>42685.5</v>
      </c>
      <c r="AU792" s="52">
        <v>42835.01</v>
      </c>
      <c r="AV792" s="52">
        <v>43171.26</v>
      </c>
      <c r="AW792" s="52">
        <v>43491.93</v>
      </c>
      <c r="AX792" s="52">
        <v>43797.58</v>
      </c>
      <c r="AY792" s="52">
        <v>44134.02</v>
      </c>
      <c r="AZ792" s="52">
        <v>34297.269999999997</v>
      </c>
      <c r="BA792" s="52">
        <v>34613.440000000002</v>
      </c>
      <c r="BB792" s="52">
        <v>34842.79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15" t="s">
        <v>2700</v>
      </c>
      <c r="C793" s="58" t="s">
        <v>2701</v>
      </c>
      <c r="D793" s="7" t="s">
        <v>19</v>
      </c>
      <c r="E793" s="7" t="s">
        <v>68</v>
      </c>
      <c r="F793" s="7" t="s">
        <v>1028</v>
      </c>
      <c r="G793" s="7" t="e">
        <f t="shared" ca="1" si="32"/>
        <v>#NAME?</v>
      </c>
      <c r="H793" s="46" t="s">
        <v>195</v>
      </c>
      <c r="I793" s="46" t="s">
        <v>58</v>
      </c>
      <c r="J793" s="7" t="str">
        <f t="shared" si="34"/>
        <v>Não</v>
      </c>
      <c r="K793" s="47">
        <v>45328</v>
      </c>
      <c r="L793" s="47">
        <v>45521</v>
      </c>
      <c r="M793" s="7" t="s">
        <v>57</v>
      </c>
      <c r="N793" s="73">
        <v>1.2E-2</v>
      </c>
      <c r="O793" s="74" t="s">
        <v>58</v>
      </c>
      <c r="P793" s="75">
        <v>0</v>
      </c>
      <c r="Q793" s="109"/>
      <c r="R793" s="109"/>
      <c r="S793" s="7" t="s">
        <v>199</v>
      </c>
      <c r="T793" s="7" t="s">
        <v>2702</v>
      </c>
      <c r="U793" s="7" t="s">
        <v>68</v>
      </c>
      <c r="V793" s="46" t="e">
        <f t="shared" ca="1" si="33"/>
        <v>#NAME?</v>
      </c>
      <c r="W793" s="7"/>
      <c r="X793" s="7"/>
      <c r="Y793" s="51" t="s">
        <v>201</v>
      </c>
      <c r="Z793" s="52"/>
      <c r="AA793" s="53">
        <v>45328</v>
      </c>
      <c r="AB793" s="54">
        <v>49075100013500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>
        <v>7530.61</v>
      </c>
      <c r="AT793" s="52">
        <v>7600.49</v>
      </c>
      <c r="AU793" s="52">
        <v>7670.3</v>
      </c>
      <c r="AV793" s="52">
        <v>7734.55</v>
      </c>
      <c r="AW793" s="52">
        <v>7797.12</v>
      </c>
      <c r="AX793" s="52">
        <v>7872.21</v>
      </c>
      <c r="AY793" s="52">
        <v>7941.19</v>
      </c>
      <c r="AZ793" s="52">
        <v>0</v>
      </c>
      <c r="BA793" s="52">
        <v>0</v>
      </c>
      <c r="BB793" s="52">
        <v>0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15" t="s">
        <v>2703</v>
      </c>
      <c r="C794" s="205" t="s">
        <v>2704</v>
      </c>
      <c r="D794" s="7" t="s">
        <v>103</v>
      </c>
      <c r="E794" s="7" t="s">
        <v>77</v>
      </c>
      <c r="F794" s="7" t="s">
        <v>204</v>
      </c>
      <c r="G794" s="7" t="e">
        <f t="shared" ca="1" si="32"/>
        <v>#NAME?</v>
      </c>
      <c r="H794" s="46" t="s">
        <v>205</v>
      </c>
      <c r="I794" s="46" t="s">
        <v>58</v>
      </c>
      <c r="J794" s="7" t="str">
        <f t="shared" si="34"/>
        <v>Sim</v>
      </c>
      <c r="K794" s="47">
        <v>45562</v>
      </c>
      <c r="L794" s="47"/>
      <c r="M794" s="7" t="s">
        <v>57</v>
      </c>
      <c r="N794" s="73">
        <v>1.2E-2</v>
      </c>
      <c r="O794" s="74" t="s">
        <v>58</v>
      </c>
      <c r="P794" s="75">
        <v>0</v>
      </c>
      <c r="Q794" s="50" t="s">
        <v>2705</v>
      </c>
      <c r="R794" s="109"/>
      <c r="S794" s="7" t="s">
        <v>199</v>
      </c>
      <c r="T794" s="7" t="s">
        <v>2706</v>
      </c>
      <c r="U794" s="7" t="s">
        <v>77</v>
      </c>
      <c r="V794" s="46" t="e">
        <f t="shared" ca="1" si="33"/>
        <v>#NAME?</v>
      </c>
      <c r="W794" s="7"/>
      <c r="X794" s="7" t="s">
        <v>24</v>
      </c>
      <c r="Y794" s="51"/>
      <c r="Z794" s="52"/>
      <c r="AA794" s="52"/>
      <c r="AB794" s="54">
        <v>49075100015945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>
        <v>0</v>
      </c>
      <c r="BA794" s="52">
        <v>58169.06</v>
      </c>
      <c r="BB794" s="52">
        <v>58493.09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106" t="s">
        <v>2707</v>
      </c>
      <c r="C795" s="206" t="s">
        <v>2708</v>
      </c>
      <c r="D795" s="7" t="s">
        <v>19</v>
      </c>
      <c r="E795" s="7" t="s">
        <v>68</v>
      </c>
      <c r="F795" s="7" t="s">
        <v>265</v>
      </c>
      <c r="G795" s="7" t="e">
        <f t="shared" ca="1" si="32"/>
        <v>#NAME?</v>
      </c>
      <c r="H795" s="46" t="s">
        <v>216</v>
      </c>
      <c r="I795" s="46" t="s">
        <v>266</v>
      </c>
      <c r="J795" s="7" t="str">
        <f t="shared" si="34"/>
        <v>Não</v>
      </c>
      <c r="K795" s="47">
        <v>45268</v>
      </c>
      <c r="L795" s="7"/>
      <c r="M795" s="7" t="s">
        <v>57</v>
      </c>
      <c r="N795" s="197">
        <v>1.2E-2</v>
      </c>
      <c r="O795" s="198" t="s">
        <v>58</v>
      </c>
      <c r="P795" s="199">
        <v>0</v>
      </c>
      <c r="Q795" s="109"/>
      <c r="R795" s="109"/>
      <c r="S795" s="7" t="s">
        <v>199</v>
      </c>
      <c r="T795" s="7" t="s">
        <v>2709</v>
      </c>
      <c r="U795" s="7" t="s">
        <v>135</v>
      </c>
      <c r="V795" s="46" t="e">
        <f t="shared" ca="1" si="33"/>
        <v>#NAME?</v>
      </c>
      <c r="W795" s="7"/>
      <c r="X795" s="7"/>
      <c r="Y795" s="51" t="s">
        <v>201</v>
      </c>
      <c r="Z795" s="52"/>
      <c r="AA795" s="53">
        <v>45268</v>
      </c>
      <c r="AB795" s="54">
        <v>49075100013055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>
        <v>250198.79</v>
      </c>
      <c r="AR795" s="52">
        <v>252594.2</v>
      </c>
      <c r="AS795" s="52">
        <v>305157.82</v>
      </c>
      <c r="AT795" s="52">
        <v>352782.73</v>
      </c>
      <c r="AU795" s="52">
        <v>354381.46</v>
      </c>
      <c r="AV795" s="52">
        <v>500036.9</v>
      </c>
      <c r="AW795" s="52">
        <v>504183.9</v>
      </c>
      <c r="AX795" s="52">
        <v>508549.4</v>
      </c>
      <c r="AY795" s="52">
        <v>512812.38</v>
      </c>
      <c r="AZ795" s="52">
        <v>516188.87</v>
      </c>
      <c r="BA795" s="52">
        <v>621131.93999999994</v>
      </c>
      <c r="BB795" s="52">
        <v>625613.67000000004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62" t="s">
        <v>2710</v>
      </c>
      <c r="C796" s="63" t="s">
        <v>2711</v>
      </c>
      <c r="D796" s="7" t="s">
        <v>19</v>
      </c>
      <c r="E796" s="7" t="s">
        <v>20</v>
      </c>
      <c r="F796" s="7" t="s">
        <v>270</v>
      </c>
      <c r="G796" s="7" t="e">
        <f t="shared" ca="1" si="32"/>
        <v>#NAME?</v>
      </c>
      <c r="H796" s="46" t="s">
        <v>205</v>
      </c>
      <c r="I796" s="46" t="s">
        <v>58</v>
      </c>
      <c r="J796" s="7" t="str">
        <f t="shared" si="34"/>
        <v>Sim</v>
      </c>
      <c r="K796" s="47">
        <v>45173</v>
      </c>
      <c r="L796" s="47"/>
      <c r="M796" s="7" t="s">
        <v>316</v>
      </c>
      <c r="N796" s="48">
        <v>8.0000000000000002E-3</v>
      </c>
      <c r="O796" s="7" t="s">
        <v>317</v>
      </c>
      <c r="P796" s="49">
        <v>0.1</v>
      </c>
      <c r="Q796" s="50" t="s">
        <v>2712</v>
      </c>
      <c r="R796" s="109"/>
      <c r="S796" s="7" t="s">
        <v>199</v>
      </c>
      <c r="T796" s="7" t="s">
        <v>2713</v>
      </c>
      <c r="U796" s="7" t="s">
        <v>273</v>
      </c>
      <c r="V796" s="46" t="e">
        <f t="shared" ca="1" si="33"/>
        <v>#NAME?</v>
      </c>
      <c r="W796" s="7"/>
      <c r="X796" s="7"/>
      <c r="Y796" s="51" t="s">
        <v>201</v>
      </c>
      <c r="Z796" s="52"/>
      <c r="AA796" s="53">
        <v>45173</v>
      </c>
      <c r="AB796" s="54">
        <v>49075100012032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>
        <v>0</v>
      </c>
      <c r="AN796" s="52">
        <v>125546.41</v>
      </c>
      <c r="AO796" s="52">
        <v>122333.01</v>
      </c>
      <c r="AP796" s="52">
        <v>123365.82</v>
      </c>
      <c r="AQ796" s="52">
        <v>125412.83</v>
      </c>
      <c r="AR796" s="52">
        <v>124891.86</v>
      </c>
      <c r="AS796" s="52">
        <v>126278.15</v>
      </c>
      <c r="AT796" s="52">
        <v>126220.89</v>
      </c>
      <c r="AU796" s="52">
        <v>123539.41</v>
      </c>
      <c r="AV796" s="52">
        <v>122178.3</v>
      </c>
      <c r="AW796" s="52">
        <v>120468.1</v>
      </c>
      <c r="AX796" s="52">
        <v>121009.7</v>
      </c>
      <c r="AY796" s="52">
        <v>119191.88</v>
      </c>
      <c r="AZ796" s="52">
        <v>116053.28</v>
      </c>
      <c r="BA796" s="52">
        <v>114302.29</v>
      </c>
      <c r="BB796" s="52">
        <v>112345.37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3" t="s">
        <v>2710</v>
      </c>
      <c r="C797" s="4" t="s">
        <v>2714</v>
      </c>
      <c r="D797" s="7" t="s">
        <v>19</v>
      </c>
      <c r="E797" s="7" t="s">
        <v>20</v>
      </c>
      <c r="F797" s="7" t="s">
        <v>270</v>
      </c>
      <c r="G797" s="7" t="e">
        <f t="shared" ca="1" si="32"/>
        <v>#NAME?</v>
      </c>
      <c r="H797" s="46" t="s">
        <v>216</v>
      </c>
      <c r="I797" s="46" t="s">
        <v>217</v>
      </c>
      <c r="J797" s="7" t="str">
        <f t="shared" si="34"/>
        <v>Não</v>
      </c>
      <c r="K797" s="47">
        <v>45106</v>
      </c>
      <c r="L797" s="47"/>
      <c r="M797" s="7" t="s">
        <v>71</v>
      </c>
      <c r="N797" s="48">
        <v>2.5000000000000001E-2</v>
      </c>
      <c r="O797" s="7" t="s">
        <v>236</v>
      </c>
      <c r="P797" s="49">
        <v>0.2</v>
      </c>
      <c r="Q797" s="109"/>
      <c r="R797" s="109"/>
      <c r="S797" s="7" t="s">
        <v>199</v>
      </c>
      <c r="T797" s="7" t="s">
        <v>2713</v>
      </c>
      <c r="U797" s="7" t="s">
        <v>273</v>
      </c>
      <c r="V797" s="46" t="e">
        <f t="shared" ca="1" si="33"/>
        <v>#NAME?</v>
      </c>
      <c r="W797" s="7"/>
      <c r="X797" s="7"/>
      <c r="Y797" s="51" t="s">
        <v>201</v>
      </c>
      <c r="Z797" s="52"/>
      <c r="AA797" s="53">
        <v>45106</v>
      </c>
      <c r="AB797" s="54">
        <v>49075100007047</v>
      </c>
      <c r="AC797" s="52"/>
      <c r="AD797" s="52"/>
      <c r="AE797" s="52"/>
      <c r="AF797" s="52"/>
      <c r="AG797" s="52"/>
      <c r="AH797" s="52"/>
      <c r="AI797" s="52"/>
      <c r="AJ797" s="52"/>
      <c r="AK797" s="52">
        <v>33459.870000000003</v>
      </c>
      <c r="AL797" s="52">
        <v>35253.69</v>
      </c>
      <c r="AM797" s="52">
        <v>34553.64</v>
      </c>
      <c r="AN797" s="52">
        <v>49122.52</v>
      </c>
      <c r="AO797" s="52">
        <v>47478.27</v>
      </c>
      <c r="AP797" s="52">
        <v>51021.43</v>
      </c>
      <c r="AQ797" s="52">
        <v>53462.13</v>
      </c>
      <c r="AR797" s="52">
        <v>49747.29</v>
      </c>
      <c r="AS797" s="52">
        <v>50435.54</v>
      </c>
      <c r="AT797" s="52">
        <v>174526.13</v>
      </c>
      <c r="AU797" s="52">
        <v>168444.16</v>
      </c>
      <c r="AV797" s="52">
        <v>163322.4</v>
      </c>
      <c r="AW797" s="52">
        <v>163584.79999999999</v>
      </c>
      <c r="AX797" s="52">
        <v>168018.6</v>
      </c>
      <c r="AY797" s="52">
        <v>70252.639999999999</v>
      </c>
      <c r="AZ797" s="52">
        <v>69033.81</v>
      </c>
      <c r="BA797" s="52">
        <v>64010.53</v>
      </c>
      <c r="BB797" s="52">
        <v>7388.67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3" t="s">
        <v>2710</v>
      </c>
      <c r="C798" s="68" t="s">
        <v>2715</v>
      </c>
      <c r="D798" s="7" t="s">
        <v>19</v>
      </c>
      <c r="E798" s="7" t="s">
        <v>20</v>
      </c>
      <c r="F798" s="7" t="s">
        <v>270</v>
      </c>
      <c r="G798" s="7" t="e">
        <f t="shared" ca="1" si="32"/>
        <v>#NAME?</v>
      </c>
      <c r="H798" s="46" t="s">
        <v>216</v>
      </c>
      <c r="I798" s="46" t="s">
        <v>629</v>
      </c>
      <c r="J798" s="7" t="str">
        <f t="shared" si="34"/>
        <v>Não</v>
      </c>
      <c r="K798" s="47">
        <v>45096</v>
      </c>
      <c r="L798" s="7"/>
      <c r="M798" s="7" t="s">
        <v>57</v>
      </c>
      <c r="N798" s="48">
        <v>1.2E-2</v>
      </c>
      <c r="O798" s="7" t="s">
        <v>58</v>
      </c>
      <c r="P798" s="49">
        <v>0</v>
      </c>
      <c r="Q798" s="109"/>
      <c r="R798" s="109"/>
      <c r="S798" s="7" t="s">
        <v>199</v>
      </c>
      <c r="T798" s="7" t="s">
        <v>2713</v>
      </c>
      <c r="U798" s="7" t="s">
        <v>273</v>
      </c>
      <c r="V798" s="46" t="e">
        <f t="shared" ca="1" si="33"/>
        <v>#NAME?</v>
      </c>
      <c r="W798" s="7"/>
      <c r="X798" s="7"/>
      <c r="Y798" s="51" t="s">
        <v>201</v>
      </c>
      <c r="Z798" s="52"/>
      <c r="AA798" s="53">
        <v>45096</v>
      </c>
      <c r="AB798" s="54">
        <v>49075100008299</v>
      </c>
      <c r="AC798" s="52"/>
      <c r="AD798" s="52"/>
      <c r="AE798" s="52"/>
      <c r="AF798" s="52"/>
      <c r="AG798" s="52"/>
      <c r="AH798" s="52"/>
      <c r="AI798" s="52"/>
      <c r="AJ798" s="52"/>
      <c r="AK798" s="52">
        <v>77435.25</v>
      </c>
      <c r="AL798" s="52">
        <v>78226.19</v>
      </c>
      <c r="AM798" s="52">
        <v>79118.789999999994</v>
      </c>
      <c r="AN798" s="52">
        <v>79569.850000000006</v>
      </c>
      <c r="AO798" s="52">
        <v>80332.19</v>
      </c>
      <c r="AP798" s="52">
        <v>80968.479999999996</v>
      </c>
      <c r="AQ798" s="52">
        <v>81640.100000000006</v>
      </c>
      <c r="AR798" s="52">
        <v>82402.63</v>
      </c>
      <c r="AS798" s="52">
        <v>83058.92</v>
      </c>
      <c r="AT798" s="52">
        <v>133503.57</v>
      </c>
      <c r="AU798" s="52">
        <v>134645.23000000001</v>
      </c>
      <c r="AV798" s="52">
        <v>135734.1</v>
      </c>
      <c r="AW798" s="52">
        <v>136256</v>
      </c>
      <c r="AX798" s="52">
        <v>137440.6</v>
      </c>
      <c r="AY798" s="52">
        <v>138577.79</v>
      </c>
      <c r="AZ798" s="52">
        <v>139562.87</v>
      </c>
      <c r="BA798" s="52">
        <v>142948.68</v>
      </c>
      <c r="BB798" s="52">
        <v>198291.98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62" t="s">
        <v>2716</v>
      </c>
      <c r="C799" s="64" t="s">
        <v>2717</v>
      </c>
      <c r="D799" s="7" t="s">
        <v>19</v>
      </c>
      <c r="E799" s="7" t="s">
        <v>68</v>
      </c>
      <c r="F799" s="7" t="s">
        <v>328</v>
      </c>
      <c r="G799" s="7" t="e">
        <f t="shared" ca="1" si="32"/>
        <v>#NAME?</v>
      </c>
      <c r="H799" s="46" t="s">
        <v>221</v>
      </c>
      <c r="I799" s="46" t="s">
        <v>217</v>
      </c>
      <c r="J799" s="7" t="str">
        <f t="shared" si="34"/>
        <v>Não</v>
      </c>
      <c r="K799" s="47">
        <v>45548</v>
      </c>
      <c r="L799" s="47"/>
      <c r="M799" s="7" t="s">
        <v>256</v>
      </c>
      <c r="N799" s="73">
        <v>7.4999999999999997E-3</v>
      </c>
      <c r="O799" s="74" t="s">
        <v>197</v>
      </c>
      <c r="P799" s="75">
        <v>0.1</v>
      </c>
      <c r="Q799" s="101"/>
      <c r="R799" s="109"/>
      <c r="S799" s="7" t="s">
        <v>199</v>
      </c>
      <c r="T799" s="7" t="s">
        <v>2718</v>
      </c>
      <c r="U799" s="7" t="s">
        <v>68</v>
      </c>
      <c r="V799" s="46" t="e">
        <f t="shared" ca="1" si="33"/>
        <v>#NAME?</v>
      </c>
      <c r="W799" s="7"/>
      <c r="X799" s="7" t="s">
        <v>27</v>
      </c>
      <c r="Y799" s="51"/>
      <c r="Z799" s="52"/>
      <c r="AA799" s="52"/>
      <c r="AB799" s="54">
        <v>49075100016178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>
        <v>0</v>
      </c>
      <c r="BA799" s="52">
        <v>0</v>
      </c>
      <c r="BB799" s="52">
        <v>0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3" t="s">
        <v>2719</v>
      </c>
      <c r="C800" s="4" t="s">
        <v>2720</v>
      </c>
      <c r="D800" s="7" t="s">
        <v>19</v>
      </c>
      <c r="E800" s="7" t="s">
        <v>77</v>
      </c>
      <c r="F800" s="7" t="s">
        <v>2721</v>
      </c>
      <c r="G800" s="7" t="e">
        <f t="shared" ca="1" si="32"/>
        <v>#NAME?</v>
      </c>
      <c r="H800" s="46" t="s">
        <v>216</v>
      </c>
      <c r="I800" s="46" t="s">
        <v>217</v>
      </c>
      <c r="J800" s="7" t="str">
        <f>IF(R800=0,"Não","Sim")</f>
        <v>Sim</v>
      </c>
      <c r="K800" s="47">
        <v>45359</v>
      </c>
      <c r="L800" s="7"/>
      <c r="M800" s="146" t="s">
        <v>256</v>
      </c>
      <c r="N800" s="147">
        <v>1.4999999999999999E-2</v>
      </c>
      <c r="O800" s="148" t="s">
        <v>197</v>
      </c>
      <c r="P800" s="149">
        <v>0.1</v>
      </c>
      <c r="R800" s="109" t="s">
        <v>2722</v>
      </c>
      <c r="S800" s="7" t="s">
        <v>199</v>
      </c>
      <c r="T800" s="6" t="s">
        <v>2723</v>
      </c>
      <c r="U800" s="7" t="s">
        <v>77</v>
      </c>
      <c r="V800" s="46" t="e">
        <f t="shared" ca="1" si="33"/>
        <v>#NAME?</v>
      </c>
      <c r="W800" s="7"/>
      <c r="X800" s="7"/>
      <c r="Y800" s="51" t="s">
        <v>201</v>
      </c>
      <c r="Z800" s="52"/>
      <c r="AA800" s="53">
        <v>45359</v>
      </c>
      <c r="AB800" s="54">
        <v>49075100013896</v>
      </c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>
        <v>30257.599999999999</v>
      </c>
      <c r="AU800" s="52">
        <v>30140.2</v>
      </c>
      <c r="AV800" s="52">
        <v>30118.85</v>
      </c>
      <c r="AW800" s="52">
        <v>50.29</v>
      </c>
      <c r="AX800" s="52">
        <v>50.29</v>
      </c>
      <c r="AY800" s="52">
        <v>50.63</v>
      </c>
      <c r="AZ800" s="52">
        <v>50.63</v>
      </c>
      <c r="BA800" s="52">
        <v>50.63</v>
      </c>
      <c r="BB800" s="52">
        <v>50.63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15" t="s">
        <v>2724</v>
      </c>
      <c r="C801" s="4" t="s">
        <v>2725</v>
      </c>
      <c r="D801" s="7" t="s">
        <v>19</v>
      </c>
      <c r="E801" s="7" t="s">
        <v>77</v>
      </c>
      <c r="F801" s="7" t="s">
        <v>123</v>
      </c>
      <c r="G801" s="7" t="e">
        <f t="shared" ca="1" si="32"/>
        <v>#NAME?</v>
      </c>
      <c r="H801" s="46" t="s">
        <v>216</v>
      </c>
      <c r="I801" s="46" t="s">
        <v>279</v>
      </c>
      <c r="J801" s="7" t="str">
        <f t="shared" ref="J801:J809" si="35">IF(Q801=0,"Não","Sim")</f>
        <v>Não</v>
      </c>
      <c r="K801" s="47">
        <v>45343</v>
      </c>
      <c r="L801" s="7"/>
      <c r="M801" s="7" t="s">
        <v>256</v>
      </c>
      <c r="N801" s="48">
        <v>1.4999999999999999E-2</v>
      </c>
      <c r="O801" s="7" t="s">
        <v>197</v>
      </c>
      <c r="P801" s="49">
        <v>0.1</v>
      </c>
      <c r="Q801" s="109"/>
      <c r="R801" s="109"/>
      <c r="S801" s="7" t="s">
        <v>199</v>
      </c>
      <c r="T801" s="7" t="s">
        <v>2726</v>
      </c>
      <c r="U801" s="7" t="s">
        <v>77</v>
      </c>
      <c r="V801" s="46" t="e">
        <f t="shared" ca="1" si="33"/>
        <v>#NAME?</v>
      </c>
      <c r="W801" s="7"/>
      <c r="X801" s="7"/>
      <c r="Y801" s="51" t="s">
        <v>201</v>
      </c>
      <c r="Z801" s="52"/>
      <c r="AA801" s="53">
        <v>45343</v>
      </c>
      <c r="AB801" s="54">
        <v>49075100013519</v>
      </c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>
        <v>0</v>
      </c>
      <c r="AT801" s="52">
        <v>0</v>
      </c>
      <c r="AU801" s="52">
        <v>0</v>
      </c>
      <c r="AV801" s="52">
        <v>0</v>
      </c>
      <c r="AW801" s="52">
        <v>0</v>
      </c>
      <c r="AX801" s="52">
        <v>0</v>
      </c>
      <c r="AY801" s="52">
        <v>0</v>
      </c>
      <c r="AZ801" s="52">
        <v>0</v>
      </c>
      <c r="BA801" s="52">
        <v>0</v>
      </c>
      <c r="BB801" s="52">
        <v>0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15" t="s">
        <v>2727</v>
      </c>
      <c r="C802" s="4" t="s">
        <v>2728</v>
      </c>
      <c r="D802" s="7" t="s">
        <v>19</v>
      </c>
      <c r="E802" s="7" t="s">
        <v>77</v>
      </c>
      <c r="F802" s="7" t="s">
        <v>123</v>
      </c>
      <c r="G802" s="7" t="e">
        <f t="shared" ca="1" si="32"/>
        <v>#NAME?</v>
      </c>
      <c r="H802" s="46" t="s">
        <v>205</v>
      </c>
      <c r="I802" s="46" t="s">
        <v>58</v>
      </c>
      <c r="J802" s="7" t="str">
        <f t="shared" si="35"/>
        <v>Sim</v>
      </c>
      <c r="K802" s="47">
        <v>45128</v>
      </c>
      <c r="L802" s="7"/>
      <c r="M802" s="7" t="s">
        <v>196</v>
      </c>
      <c r="N802" s="48">
        <v>1.2E-2</v>
      </c>
      <c r="O802" s="7" t="s">
        <v>58</v>
      </c>
      <c r="P802" s="49">
        <v>0</v>
      </c>
      <c r="Q802" s="50" t="s">
        <v>2729</v>
      </c>
      <c r="R802" s="109"/>
      <c r="S802" s="7" t="s">
        <v>199</v>
      </c>
      <c r="T802" s="7" t="s">
        <v>2726</v>
      </c>
      <c r="U802" s="7" t="s">
        <v>77</v>
      </c>
      <c r="V802" s="46" t="e">
        <f t="shared" ca="1" si="33"/>
        <v>#NAME?</v>
      </c>
      <c r="W802" s="7"/>
      <c r="X802" s="7"/>
      <c r="Y802" s="51" t="s">
        <v>201</v>
      </c>
      <c r="Z802" s="52"/>
      <c r="AA802" s="53">
        <v>45128</v>
      </c>
      <c r="AB802" s="54">
        <v>49075100006377</v>
      </c>
      <c r="AC802" s="52"/>
      <c r="AD802" s="52"/>
      <c r="AE802" s="52"/>
      <c r="AF802" s="52">
        <v>149471.69</v>
      </c>
      <c r="AG802" s="52">
        <v>68438.77</v>
      </c>
      <c r="AH802" s="52">
        <v>77064.11</v>
      </c>
      <c r="AI802" s="52">
        <v>77712.62</v>
      </c>
      <c r="AJ802" s="52">
        <v>47800.97</v>
      </c>
      <c r="AK802" s="52">
        <v>18</v>
      </c>
      <c r="AL802" s="52">
        <v>601397.66</v>
      </c>
      <c r="AM802" s="52">
        <v>607906.65</v>
      </c>
      <c r="AN802" s="52">
        <v>612646.64</v>
      </c>
      <c r="AO802" s="52">
        <v>618147.01</v>
      </c>
      <c r="AP802" s="52">
        <v>622766.57999999996</v>
      </c>
      <c r="AQ802" s="52">
        <v>627726.75</v>
      </c>
      <c r="AR802" s="52">
        <v>633330.80000000005</v>
      </c>
      <c r="AS802" s="52">
        <v>638173.66</v>
      </c>
      <c r="AT802" s="52">
        <v>541516.93000000005</v>
      </c>
      <c r="AU802" s="52">
        <v>512863.07</v>
      </c>
      <c r="AV802" s="52">
        <v>452969.4</v>
      </c>
      <c r="AW802" s="52">
        <v>456586.9</v>
      </c>
      <c r="AX802" s="52">
        <v>307188.3</v>
      </c>
      <c r="AY802" s="52">
        <v>258304.86</v>
      </c>
      <c r="AZ802" s="52">
        <v>259720.72</v>
      </c>
      <c r="BA802" s="52">
        <v>210525.88</v>
      </c>
      <c r="BB802" s="52">
        <v>211907.91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60" t="s">
        <v>2730</v>
      </c>
      <c r="C803" s="61" t="s">
        <v>2731</v>
      </c>
      <c r="D803" s="7" t="s">
        <v>19</v>
      </c>
      <c r="E803" s="7" t="s">
        <v>68</v>
      </c>
      <c r="F803" s="7" t="s">
        <v>255</v>
      </c>
      <c r="G803" s="7" t="e">
        <f t="shared" ca="1" si="32"/>
        <v>#NAME?</v>
      </c>
      <c r="H803" s="46" t="s">
        <v>205</v>
      </c>
      <c r="I803" s="46" t="s">
        <v>58</v>
      </c>
      <c r="J803" s="7" t="str">
        <f t="shared" si="35"/>
        <v>Não</v>
      </c>
      <c r="K803" s="47">
        <v>45407</v>
      </c>
      <c r="L803" s="7"/>
      <c r="M803" s="7" t="s">
        <v>57</v>
      </c>
      <c r="N803" s="48">
        <v>0.01</v>
      </c>
      <c r="O803" s="7" t="s">
        <v>58</v>
      </c>
      <c r="P803" s="49">
        <v>0</v>
      </c>
      <c r="Q803" s="50"/>
      <c r="R803" s="109"/>
      <c r="S803" s="7" t="s">
        <v>199</v>
      </c>
      <c r="T803" s="7" t="s">
        <v>2732</v>
      </c>
      <c r="U803" s="7" t="s">
        <v>68</v>
      </c>
      <c r="V803" s="46" t="e">
        <f t="shared" ca="1" si="33"/>
        <v>#NAME?</v>
      </c>
      <c r="W803" s="7"/>
      <c r="X803" s="7" t="s">
        <v>27</v>
      </c>
      <c r="Y803" s="51" t="s">
        <v>201</v>
      </c>
      <c r="Z803" s="52"/>
      <c r="AA803" s="53">
        <v>45407</v>
      </c>
      <c r="AB803" s="54">
        <v>49075100014183</v>
      </c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>
        <v>130185.26</v>
      </c>
      <c r="AV803" s="52">
        <v>580240.69999999995</v>
      </c>
      <c r="AW803" s="52">
        <v>584977.4</v>
      </c>
      <c r="AX803" s="52">
        <v>590166.80000000005</v>
      </c>
      <c r="AY803" s="52">
        <v>595589.86</v>
      </c>
      <c r="AZ803" s="52">
        <v>599749.91</v>
      </c>
      <c r="BA803" s="52">
        <v>605262.13</v>
      </c>
      <c r="BB803" s="52">
        <v>609970.81000000006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3" t="s">
        <v>2733</v>
      </c>
      <c r="C804" s="4" t="s">
        <v>2734</v>
      </c>
      <c r="D804" s="7" t="s">
        <v>19</v>
      </c>
      <c r="E804" s="7" t="s">
        <v>20</v>
      </c>
      <c r="F804" s="7" t="s">
        <v>321</v>
      </c>
      <c r="G804" s="7" t="e">
        <f t="shared" ca="1" si="32"/>
        <v>#NAME?</v>
      </c>
      <c r="H804" s="46" t="s">
        <v>195</v>
      </c>
      <c r="I804" s="46" t="s">
        <v>58</v>
      </c>
      <c r="J804" s="7" t="str">
        <f t="shared" si="35"/>
        <v>Não</v>
      </c>
      <c r="K804" s="47">
        <v>45028</v>
      </c>
      <c r="L804" s="95">
        <v>45588</v>
      </c>
      <c r="M804" s="7" t="s">
        <v>412</v>
      </c>
      <c r="N804" s="48">
        <v>0.02</v>
      </c>
      <c r="O804" s="7" t="s">
        <v>197</v>
      </c>
      <c r="P804" s="49">
        <v>0.2</v>
      </c>
      <c r="Q804" s="109"/>
      <c r="R804" s="109"/>
      <c r="S804" s="7" t="s">
        <v>199</v>
      </c>
      <c r="T804" s="7" t="s">
        <v>2735</v>
      </c>
      <c r="U804" s="7" t="s">
        <v>273</v>
      </c>
      <c r="V804" s="46" t="e">
        <f t="shared" ca="1" si="33"/>
        <v>#NAME?</v>
      </c>
      <c r="W804" s="7"/>
      <c r="X804" s="7"/>
      <c r="Y804" s="51" t="s">
        <v>201</v>
      </c>
      <c r="Z804" s="52"/>
      <c r="AA804" s="53">
        <v>45028</v>
      </c>
      <c r="AB804" s="54">
        <v>49075100009783</v>
      </c>
      <c r="AC804" s="52"/>
      <c r="AD804" s="52"/>
      <c r="AE804" s="52"/>
      <c r="AF804" s="52"/>
      <c r="AG804" s="52"/>
      <c r="AH804" s="52">
        <v>0</v>
      </c>
      <c r="AI804" s="52">
        <v>1051542.1100000001</v>
      </c>
      <c r="AJ804" s="52">
        <v>1072991.8700000001</v>
      </c>
      <c r="AK804" s="52">
        <v>1108291.77</v>
      </c>
      <c r="AL804" s="52">
        <v>1131931.21</v>
      </c>
      <c r="AM804" s="52">
        <v>1264482.79</v>
      </c>
      <c r="AN804" s="52">
        <v>1318461.24</v>
      </c>
      <c r="AO804" s="52">
        <v>1302805.8</v>
      </c>
      <c r="AP804" s="52">
        <v>1345901.43</v>
      </c>
      <c r="AQ804" s="52">
        <v>1377518.79</v>
      </c>
      <c r="AR804" s="52">
        <v>1336013.4099999999</v>
      </c>
      <c r="AS804" s="52">
        <v>1346585.46</v>
      </c>
      <c r="AT804" s="52">
        <v>1365082.92</v>
      </c>
      <c r="AU804" s="52">
        <v>1342663.48</v>
      </c>
      <c r="AV804" s="52">
        <v>1323380</v>
      </c>
      <c r="AW804" s="52">
        <v>1329377</v>
      </c>
      <c r="AX804" s="52">
        <v>1351289</v>
      </c>
      <c r="AY804" s="52">
        <v>1369221.66</v>
      </c>
      <c r="AZ804" s="52">
        <v>1360276.23</v>
      </c>
      <c r="BA804" s="52">
        <v>0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3" t="s">
        <v>2733</v>
      </c>
      <c r="C805" s="4" t="s">
        <v>2736</v>
      </c>
      <c r="D805" s="7" t="s">
        <v>19</v>
      </c>
      <c r="E805" s="7" t="s">
        <v>20</v>
      </c>
      <c r="F805" s="7" t="s">
        <v>321</v>
      </c>
      <c r="G805" s="7" t="e">
        <f t="shared" ca="1" si="32"/>
        <v>#NAME?</v>
      </c>
      <c r="H805" s="46" t="s">
        <v>221</v>
      </c>
      <c r="I805" s="46" t="s">
        <v>58</v>
      </c>
      <c r="J805" s="7" t="str">
        <f t="shared" si="35"/>
        <v>Não</v>
      </c>
      <c r="K805" s="47">
        <v>45630</v>
      </c>
      <c r="L805" s="95"/>
      <c r="M805" s="7" t="s">
        <v>83</v>
      </c>
      <c r="N805" s="48">
        <v>1.4999999999999999E-2</v>
      </c>
      <c r="O805" s="7" t="s">
        <v>58</v>
      </c>
      <c r="P805" s="49">
        <v>0</v>
      </c>
      <c r="Q805" s="109"/>
      <c r="R805" s="109"/>
      <c r="S805" s="7" t="s">
        <v>199</v>
      </c>
      <c r="T805" s="7" t="s">
        <v>2735</v>
      </c>
      <c r="U805" s="7" t="s">
        <v>273</v>
      </c>
      <c r="V805" s="46" t="e">
        <f t="shared" ca="1" si="33"/>
        <v>#NAME?</v>
      </c>
      <c r="W805" s="7"/>
      <c r="X805" s="7" t="s">
        <v>27</v>
      </c>
      <c r="Y805" s="51"/>
      <c r="Z805" s="52"/>
      <c r="AA805" s="55"/>
      <c r="AB805" s="54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2737</v>
      </c>
      <c r="C806" s="4" t="s">
        <v>2738</v>
      </c>
      <c r="D806" s="7" t="s">
        <v>109</v>
      </c>
      <c r="E806" s="7" t="s">
        <v>68</v>
      </c>
      <c r="F806" s="7" t="s">
        <v>336</v>
      </c>
      <c r="G806" s="7" t="e">
        <f t="shared" ca="1" si="32"/>
        <v>#NAME?</v>
      </c>
      <c r="H806" s="46" t="s">
        <v>195</v>
      </c>
      <c r="I806" s="46" t="s">
        <v>58</v>
      </c>
      <c r="J806" s="7" t="str">
        <f t="shared" si="35"/>
        <v>Não</v>
      </c>
      <c r="K806" s="47">
        <v>44946</v>
      </c>
      <c r="L806" s="47">
        <v>45539</v>
      </c>
      <c r="M806" s="7" t="s">
        <v>57</v>
      </c>
      <c r="N806" s="48">
        <v>0.01</v>
      </c>
      <c r="O806" s="7" t="s">
        <v>58</v>
      </c>
      <c r="P806" s="49">
        <v>0</v>
      </c>
      <c r="Q806" s="182"/>
      <c r="R806" s="109"/>
      <c r="S806" s="7" t="s">
        <v>199</v>
      </c>
      <c r="T806" s="7" t="s">
        <v>2739</v>
      </c>
      <c r="U806" s="7" t="s">
        <v>68</v>
      </c>
      <c r="V806" s="46" t="e">
        <f t="shared" ca="1" si="33"/>
        <v>#NAME?</v>
      </c>
      <c r="W806" s="7"/>
      <c r="X806" s="7"/>
      <c r="Y806" s="51" t="s">
        <v>201</v>
      </c>
      <c r="Z806" s="52"/>
      <c r="AA806" s="53">
        <v>44946</v>
      </c>
      <c r="AB806" s="54">
        <v>49075100006385</v>
      </c>
      <c r="AC806" s="52"/>
      <c r="AD806" s="52"/>
      <c r="AE806" s="52"/>
      <c r="AF806" s="52">
        <v>591230.5</v>
      </c>
      <c r="AG806" s="52">
        <v>596444.02</v>
      </c>
      <c r="AH806" s="52">
        <v>638672.4</v>
      </c>
      <c r="AI806" s="52">
        <v>654204.68999999994</v>
      </c>
      <c r="AJ806" s="52">
        <v>686212.09</v>
      </c>
      <c r="AK806" s="52">
        <v>731399.04</v>
      </c>
      <c r="AL806" s="52">
        <v>737658.93</v>
      </c>
      <c r="AM806" s="52">
        <v>763934.31</v>
      </c>
      <c r="AN806" s="52">
        <v>787241.26</v>
      </c>
      <c r="AO806" s="52">
        <v>792816.03</v>
      </c>
      <c r="AP806" s="52">
        <v>890006.33</v>
      </c>
      <c r="AQ806" s="52">
        <v>922848.65</v>
      </c>
      <c r="AR806" s="52">
        <v>938170.02</v>
      </c>
      <c r="AS806" s="52">
        <v>1094891.0900000001</v>
      </c>
      <c r="AT806" s="52">
        <v>1698417.81</v>
      </c>
      <c r="AU806" s="52">
        <v>1794172.48</v>
      </c>
      <c r="AV806" s="52">
        <v>1808130</v>
      </c>
      <c r="AW806" s="52">
        <v>1883765</v>
      </c>
      <c r="AX806" s="52">
        <v>1908990</v>
      </c>
      <c r="AY806" s="52">
        <v>1927827.5</v>
      </c>
      <c r="AZ806" s="52">
        <v>0</v>
      </c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3" t="s">
        <v>2740</v>
      </c>
      <c r="C807" s="4" t="s">
        <v>2741</v>
      </c>
      <c r="D807" s="7" t="s">
        <v>109</v>
      </c>
      <c r="E807" s="7" t="s">
        <v>68</v>
      </c>
      <c r="F807" s="7" t="s">
        <v>260</v>
      </c>
      <c r="G807" s="7" t="e">
        <f t="shared" ca="1" si="32"/>
        <v>#NAME?</v>
      </c>
      <c r="H807" s="46" t="s">
        <v>195</v>
      </c>
      <c r="I807" s="46" t="s">
        <v>58</v>
      </c>
      <c r="J807" s="7" t="str">
        <f t="shared" si="35"/>
        <v>Não</v>
      </c>
      <c r="K807" s="47">
        <v>45575</v>
      </c>
      <c r="L807" s="95">
        <v>45590</v>
      </c>
      <c r="M807" s="7" t="s">
        <v>112</v>
      </c>
      <c r="N807" s="48">
        <v>3.0000000000000001E-3</v>
      </c>
      <c r="O807" s="7" t="s">
        <v>58</v>
      </c>
      <c r="P807" s="49">
        <v>0</v>
      </c>
      <c r="Q807" s="50"/>
      <c r="R807" s="109"/>
      <c r="S807" s="7" t="s">
        <v>199</v>
      </c>
      <c r="T807" s="7" t="s">
        <v>2742</v>
      </c>
      <c r="U807" s="7" t="s">
        <v>114</v>
      </c>
      <c r="V807" s="46" t="e">
        <f t="shared" ca="1" si="33"/>
        <v>#NAME?</v>
      </c>
      <c r="W807" s="7"/>
      <c r="X807" s="7" t="s">
        <v>27</v>
      </c>
      <c r="Y807" s="51"/>
      <c r="Z807" s="52"/>
      <c r="AA807" s="55"/>
      <c r="AB807" s="54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>
        <v>0</v>
      </c>
      <c r="BB807" s="52">
        <v>0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15" t="s">
        <v>2743</v>
      </c>
      <c r="C808" s="4" t="s">
        <v>2744</v>
      </c>
      <c r="D808" s="7" t="s">
        <v>19</v>
      </c>
      <c r="E808" s="7" t="s">
        <v>68</v>
      </c>
      <c r="F808" s="7" t="s">
        <v>265</v>
      </c>
      <c r="G808" s="7" t="e">
        <f t="shared" ca="1" si="32"/>
        <v>#NAME?</v>
      </c>
      <c r="H808" s="46" t="s">
        <v>216</v>
      </c>
      <c r="I808" s="46" t="s">
        <v>217</v>
      </c>
      <c r="J808" s="7" t="str">
        <f t="shared" si="35"/>
        <v>Não</v>
      </c>
      <c r="K808" s="47">
        <v>45520</v>
      </c>
      <c r="L808" s="7"/>
      <c r="M808" s="7" t="s">
        <v>57</v>
      </c>
      <c r="N808" s="48">
        <v>1.2E-2</v>
      </c>
      <c r="O808" s="7" t="s">
        <v>58</v>
      </c>
      <c r="P808" s="49">
        <v>0</v>
      </c>
      <c r="Q808" s="182"/>
      <c r="R808" s="109"/>
      <c r="S808" s="7" t="s">
        <v>199</v>
      </c>
      <c r="T808" s="7" t="s">
        <v>2745</v>
      </c>
      <c r="U808" s="7" t="s">
        <v>68</v>
      </c>
      <c r="V808" s="46" t="e">
        <f t="shared" ca="1" si="33"/>
        <v>#NAME?</v>
      </c>
      <c r="W808" s="7"/>
      <c r="X808" s="7" t="s">
        <v>24</v>
      </c>
      <c r="Y808" s="51" t="s">
        <v>312</v>
      </c>
      <c r="Z808" s="52"/>
      <c r="AA808" s="53">
        <v>45539</v>
      </c>
      <c r="AB808" s="54">
        <v>49075100015831</v>
      </c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>
        <v>0</v>
      </c>
      <c r="AZ808" s="52">
        <v>30</v>
      </c>
      <c r="BA808" s="52">
        <v>30</v>
      </c>
      <c r="BB808" s="52">
        <v>30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15" t="s">
        <v>2746</v>
      </c>
      <c r="C809" s="4" t="s">
        <v>2747</v>
      </c>
      <c r="D809" s="7" t="s">
        <v>19</v>
      </c>
      <c r="E809" s="7" t="s">
        <v>77</v>
      </c>
      <c r="F809" s="7" t="s">
        <v>215</v>
      </c>
      <c r="G809" s="7" t="e">
        <f t="shared" ca="1" si="32"/>
        <v>#NAME?</v>
      </c>
      <c r="H809" s="46" t="s">
        <v>216</v>
      </c>
      <c r="I809" s="46" t="s">
        <v>217</v>
      </c>
      <c r="J809" s="7" t="str">
        <f t="shared" si="35"/>
        <v>Não</v>
      </c>
      <c r="K809" s="47">
        <v>44994</v>
      </c>
      <c r="L809" s="7"/>
      <c r="M809" s="7" t="s">
        <v>256</v>
      </c>
      <c r="N809" s="48">
        <v>1.4999999999999999E-2</v>
      </c>
      <c r="O809" s="7" t="s">
        <v>197</v>
      </c>
      <c r="P809" s="49">
        <v>0.1</v>
      </c>
      <c r="Q809" s="109"/>
      <c r="R809" s="109"/>
      <c r="S809" s="7" t="s">
        <v>199</v>
      </c>
      <c r="T809" s="7" t="s">
        <v>2748</v>
      </c>
      <c r="U809" s="7" t="s">
        <v>77</v>
      </c>
      <c r="V809" s="46" t="e">
        <f t="shared" ca="1" si="33"/>
        <v>#NAME?</v>
      </c>
      <c r="W809" s="7"/>
      <c r="X809" s="7"/>
      <c r="Y809" s="51" t="s">
        <v>201</v>
      </c>
      <c r="Z809" s="52"/>
      <c r="AA809" s="53">
        <v>44994</v>
      </c>
      <c r="AB809" s="54">
        <v>49075100008159</v>
      </c>
      <c r="AC809" s="52"/>
      <c r="AD809" s="52"/>
      <c r="AE809" s="52"/>
      <c r="AF809" s="52"/>
      <c r="AG809" s="52">
        <v>0</v>
      </c>
      <c r="AH809" s="52">
        <v>317061.28000000003</v>
      </c>
      <c r="AI809" s="52">
        <v>318570.65000000002</v>
      </c>
      <c r="AJ809" s="52">
        <v>324898.95</v>
      </c>
      <c r="AK809" s="52">
        <v>353373.86</v>
      </c>
      <c r="AL809" s="52">
        <v>363060.22</v>
      </c>
      <c r="AM809" s="52">
        <v>325564.92</v>
      </c>
      <c r="AN809" s="52">
        <v>315676.05</v>
      </c>
      <c r="AO809" s="52">
        <v>263943.59000000003</v>
      </c>
      <c r="AP809" s="52">
        <v>218096.86</v>
      </c>
      <c r="AQ809" s="52">
        <v>221499.27</v>
      </c>
      <c r="AR809" s="52">
        <v>246251.74</v>
      </c>
      <c r="AS809" s="52">
        <v>248711.33</v>
      </c>
      <c r="AT809" s="52">
        <v>241158.97</v>
      </c>
      <c r="AU809" s="52">
        <v>239523.79</v>
      </c>
      <c r="AV809" s="52">
        <v>238803.5</v>
      </c>
      <c r="AW809" s="52">
        <v>239864</v>
      </c>
      <c r="AX809" s="52">
        <v>242943.7</v>
      </c>
      <c r="AY809" s="52">
        <v>205446.59</v>
      </c>
      <c r="AZ809" s="52">
        <v>21901.98</v>
      </c>
      <c r="BA809" s="52">
        <v>22101.93</v>
      </c>
      <c r="BB809" s="52">
        <v>20155.68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3" t="s">
        <v>2749</v>
      </c>
      <c r="C810" s="4" t="s">
        <v>2750</v>
      </c>
      <c r="D810" s="7" t="s">
        <v>109</v>
      </c>
      <c r="E810" s="7" t="s">
        <v>68</v>
      </c>
      <c r="F810" s="7" t="s">
        <v>2452</v>
      </c>
      <c r="G810" s="7" t="e">
        <f t="shared" ca="1" si="32"/>
        <v>#NAME?</v>
      </c>
      <c r="H810" s="46" t="s">
        <v>195</v>
      </c>
      <c r="I810" s="46" t="s">
        <v>58</v>
      </c>
      <c r="J810" s="7" t="str">
        <f>IF(R810=0,"Não","Sim")</f>
        <v>Sim</v>
      </c>
      <c r="K810" s="47">
        <v>45013</v>
      </c>
      <c r="L810" s="47">
        <v>45415</v>
      </c>
      <c r="M810" s="7" t="s">
        <v>412</v>
      </c>
      <c r="N810" s="48">
        <v>0.02</v>
      </c>
      <c r="O810" s="7" t="s">
        <v>197</v>
      </c>
      <c r="P810" s="49">
        <v>0.2</v>
      </c>
      <c r="Q810" s="105"/>
      <c r="R810" s="50" t="s">
        <v>2751</v>
      </c>
      <c r="S810" s="7" t="s">
        <v>199</v>
      </c>
      <c r="T810" s="7" t="s">
        <v>2752</v>
      </c>
      <c r="U810" s="7" t="s">
        <v>68</v>
      </c>
      <c r="V810" s="46" t="e">
        <f t="shared" ca="1" si="33"/>
        <v>#NAME?</v>
      </c>
      <c r="W810" s="7"/>
      <c r="X810" s="7"/>
      <c r="Y810" s="51" t="s">
        <v>201</v>
      </c>
      <c r="Z810" s="52"/>
      <c r="AA810" s="53">
        <v>45013</v>
      </c>
      <c r="AB810" s="54">
        <v>49075100008884</v>
      </c>
      <c r="AC810" s="52"/>
      <c r="AD810" s="52"/>
      <c r="AE810" s="52"/>
      <c r="AF810" s="52"/>
      <c r="AG810" s="52"/>
      <c r="AH810" s="52">
        <v>0</v>
      </c>
      <c r="AI810" s="52">
        <v>499566.11</v>
      </c>
      <c r="AJ810" s="52">
        <v>509775.18</v>
      </c>
      <c r="AK810" s="52">
        <v>481161.13</v>
      </c>
      <c r="AL810" s="52">
        <v>447413.88</v>
      </c>
      <c r="AM810" s="52">
        <v>432606.19</v>
      </c>
      <c r="AN810" s="52">
        <v>430845.92</v>
      </c>
      <c r="AO810" s="52">
        <v>417626.06</v>
      </c>
      <c r="AP810" s="52">
        <v>435487.84</v>
      </c>
      <c r="AQ810" s="52">
        <v>447652.59</v>
      </c>
      <c r="AR810" s="52">
        <v>434688.5</v>
      </c>
      <c r="AS810" s="52">
        <v>437804.93</v>
      </c>
      <c r="AT810" s="52">
        <v>443417.86</v>
      </c>
      <c r="AU810" s="52">
        <v>432859.23</v>
      </c>
      <c r="AV810" s="52">
        <v>0</v>
      </c>
      <c r="AW810" s="52">
        <v>0</v>
      </c>
      <c r="AX810" s="52">
        <v>0</v>
      </c>
      <c r="AY810" s="52">
        <v>0</v>
      </c>
      <c r="AZ810" s="52">
        <v>0</v>
      </c>
      <c r="BA810" s="52">
        <v>0</v>
      </c>
      <c r="BB810" s="52">
        <v>0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62" t="s">
        <v>2753</v>
      </c>
      <c r="C811" s="63" t="s">
        <v>2754</v>
      </c>
      <c r="D811" s="7" t="s">
        <v>19</v>
      </c>
      <c r="E811" s="7" t="s">
        <v>68</v>
      </c>
      <c r="F811" s="7" t="s">
        <v>255</v>
      </c>
      <c r="G811" s="7" t="e">
        <f t="shared" ca="1" si="32"/>
        <v>#NAME?</v>
      </c>
      <c r="H811" s="46" t="s">
        <v>205</v>
      </c>
      <c r="I811" s="46" t="s">
        <v>58</v>
      </c>
      <c r="J811" s="7" t="str">
        <f t="shared" ref="J811:J867" si="36">IF(Q811=0,"Não","Sim")</f>
        <v>Não</v>
      </c>
      <c r="K811" s="47">
        <v>45212</v>
      </c>
      <c r="L811" s="7"/>
      <c r="M811" s="7" t="s">
        <v>256</v>
      </c>
      <c r="N811" s="48">
        <v>1.4999999999999999E-2</v>
      </c>
      <c r="O811" s="7" t="s">
        <v>197</v>
      </c>
      <c r="P811" s="49">
        <v>0.1</v>
      </c>
      <c r="Q811" s="45"/>
      <c r="R811" s="50" t="s">
        <v>391</v>
      </c>
      <c r="S811" s="7" t="s">
        <v>199</v>
      </c>
      <c r="T811" s="7" t="s">
        <v>2755</v>
      </c>
      <c r="U811" s="7" t="s">
        <v>68</v>
      </c>
      <c r="V811" s="46" t="e">
        <f t="shared" ca="1" si="33"/>
        <v>#NAME?</v>
      </c>
      <c r="W811" s="7"/>
      <c r="X811" s="7"/>
      <c r="Y811" s="51" t="s">
        <v>201</v>
      </c>
      <c r="Z811" s="52"/>
      <c r="AA811" s="53">
        <v>45212</v>
      </c>
      <c r="AB811" s="54">
        <v>49075100012822</v>
      </c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>
        <v>28009.08</v>
      </c>
      <c r="AP811" s="52">
        <v>28195.49</v>
      </c>
      <c r="AQ811" s="52">
        <v>28455.38</v>
      </c>
      <c r="AR811" s="52">
        <v>136332.37</v>
      </c>
      <c r="AS811" s="52">
        <v>137648.03</v>
      </c>
      <c r="AT811" s="52">
        <v>139093.47</v>
      </c>
      <c r="AU811" s="52">
        <v>139534.82999999999</v>
      </c>
      <c r="AV811" s="52">
        <v>140632.29999999999</v>
      </c>
      <c r="AW811" s="52">
        <v>141638.29999999999</v>
      </c>
      <c r="AX811" s="52">
        <v>143522</v>
      </c>
      <c r="AY811" s="52">
        <v>145085.43</v>
      </c>
      <c r="AZ811" s="52">
        <v>145961.18</v>
      </c>
      <c r="BA811" s="52">
        <v>146317.4</v>
      </c>
      <c r="BB811" s="52">
        <v>144565.1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2756</v>
      </c>
      <c r="C812" s="4" t="s">
        <v>2757</v>
      </c>
      <c r="D812" s="7" t="s">
        <v>19</v>
      </c>
      <c r="E812" s="7" t="s">
        <v>68</v>
      </c>
      <c r="F812" s="7" t="s">
        <v>1082</v>
      </c>
      <c r="G812" s="7" t="e">
        <f t="shared" ca="1" si="32"/>
        <v>#NAME?</v>
      </c>
      <c r="H812" s="46" t="s">
        <v>216</v>
      </c>
      <c r="I812" s="46" t="s">
        <v>266</v>
      </c>
      <c r="J812" s="7" t="str">
        <f t="shared" si="36"/>
        <v>Não</v>
      </c>
      <c r="K812" s="47">
        <v>45070</v>
      </c>
      <c r="L812" s="7"/>
      <c r="M812" s="7" t="s">
        <v>256</v>
      </c>
      <c r="N812" s="48">
        <v>1.2E-2</v>
      </c>
      <c r="O812" s="7" t="s">
        <v>197</v>
      </c>
      <c r="P812" s="49">
        <v>0.1</v>
      </c>
      <c r="Q812" s="109"/>
      <c r="R812" s="207" t="s">
        <v>2758</v>
      </c>
      <c r="S812" s="7" t="s">
        <v>199</v>
      </c>
      <c r="T812" s="7" t="s">
        <v>2759</v>
      </c>
      <c r="U812" s="7" t="s">
        <v>68</v>
      </c>
      <c r="V812" s="46" t="e">
        <f t="shared" ca="1" si="33"/>
        <v>#NAME?</v>
      </c>
      <c r="W812" s="7"/>
      <c r="X812" s="7"/>
      <c r="Y812" s="51" t="s">
        <v>201</v>
      </c>
      <c r="Z812" s="52"/>
      <c r="AA812" s="53">
        <v>45070</v>
      </c>
      <c r="AB812" s="54">
        <v>49075100007063</v>
      </c>
      <c r="AC812" s="52"/>
      <c r="AD812" s="52"/>
      <c r="AE812" s="52"/>
      <c r="AF812" s="52"/>
      <c r="AG812" s="52"/>
      <c r="AH812" s="52">
        <v>0</v>
      </c>
      <c r="AI812" s="52">
        <v>0</v>
      </c>
      <c r="AJ812" s="52">
        <v>227605.23</v>
      </c>
      <c r="AK812" s="52">
        <v>231139.98</v>
      </c>
      <c r="AL812" s="52">
        <v>233533.56</v>
      </c>
      <c r="AM812" s="52">
        <v>232386.73</v>
      </c>
      <c r="AN812" s="52">
        <v>233018.77</v>
      </c>
      <c r="AO812" s="52">
        <v>232632.7</v>
      </c>
      <c r="AP812" s="52">
        <v>238062.37</v>
      </c>
      <c r="AQ812" s="52">
        <v>243018.83</v>
      </c>
      <c r="AR812" s="52">
        <v>236737.14</v>
      </c>
      <c r="AS812" s="52">
        <v>238924.29</v>
      </c>
      <c r="AT812" s="52">
        <v>240651.02</v>
      </c>
      <c r="AU812" s="52">
        <v>238913.61</v>
      </c>
      <c r="AV812" s="52">
        <v>237844.1</v>
      </c>
      <c r="AW812" s="52">
        <v>239279.7</v>
      </c>
      <c r="AX812" s="52">
        <v>242601.3</v>
      </c>
      <c r="AY812" s="52">
        <v>245397.17</v>
      </c>
      <c r="AZ812" s="52">
        <v>245082.23999999999</v>
      </c>
      <c r="BA812" s="52">
        <v>243324.13</v>
      </c>
      <c r="BB812" s="52">
        <v>0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2760</v>
      </c>
      <c r="C813" s="4" t="s">
        <v>2761</v>
      </c>
      <c r="D813" s="7" t="s">
        <v>19</v>
      </c>
      <c r="E813" s="7" t="s">
        <v>68</v>
      </c>
      <c r="F813" s="7" t="s">
        <v>255</v>
      </c>
      <c r="G813" s="7" t="e">
        <f t="shared" ca="1" si="32"/>
        <v>#NAME?</v>
      </c>
      <c r="H813" s="46" t="s">
        <v>205</v>
      </c>
      <c r="I813" s="46" t="s">
        <v>58</v>
      </c>
      <c r="J813" s="7" t="str">
        <f t="shared" si="36"/>
        <v>Não</v>
      </c>
      <c r="K813" s="47">
        <v>45565</v>
      </c>
      <c r="L813" s="47"/>
      <c r="M813" s="7" t="s">
        <v>57</v>
      </c>
      <c r="N813" s="48">
        <v>1.2E-2</v>
      </c>
      <c r="O813" s="7" t="s">
        <v>58</v>
      </c>
      <c r="P813" s="49">
        <v>0</v>
      </c>
      <c r="Q813" s="182"/>
      <c r="R813" s="109"/>
      <c r="S813" s="7" t="s">
        <v>199</v>
      </c>
      <c r="T813" s="7" t="s">
        <v>2762</v>
      </c>
      <c r="U813" s="7" t="s">
        <v>68</v>
      </c>
      <c r="V813" s="46" t="e">
        <f t="shared" ca="1" si="33"/>
        <v>#NAME?</v>
      </c>
      <c r="W813" s="7"/>
      <c r="X813" s="7" t="s">
        <v>24</v>
      </c>
      <c r="Y813" s="51"/>
      <c r="Z813" s="52"/>
      <c r="AA813" s="52"/>
      <c r="AB813" s="54">
        <v>49075100015821</v>
      </c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>
        <v>400090.08</v>
      </c>
      <c r="BA813" s="52">
        <v>404391.5</v>
      </c>
      <c r="BB813" s="52">
        <v>407237.03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2763</v>
      </c>
      <c r="C814" s="4" t="s">
        <v>2764</v>
      </c>
      <c r="D814" s="7" t="s">
        <v>19</v>
      </c>
      <c r="E814" s="7" t="s">
        <v>20</v>
      </c>
      <c r="F814" s="7" t="s">
        <v>270</v>
      </c>
      <c r="G814" s="7" t="e">
        <f t="shared" ca="1" si="32"/>
        <v>#NAME?</v>
      </c>
      <c r="H814" s="46" t="s">
        <v>195</v>
      </c>
      <c r="I814" s="46" t="s">
        <v>58</v>
      </c>
      <c r="J814" s="7" t="str">
        <f t="shared" si="36"/>
        <v>Não</v>
      </c>
      <c r="K814" s="47">
        <v>45163</v>
      </c>
      <c r="L814" s="47">
        <v>45383</v>
      </c>
      <c r="M814" s="7" t="s">
        <v>71</v>
      </c>
      <c r="N814" s="48">
        <v>2.5000000000000001E-2</v>
      </c>
      <c r="O814" s="7" t="s">
        <v>236</v>
      </c>
      <c r="P814" s="49">
        <v>0.2</v>
      </c>
      <c r="Q814" s="50"/>
      <c r="R814" s="50" t="s">
        <v>2765</v>
      </c>
      <c r="S814" s="7" t="s">
        <v>199</v>
      </c>
      <c r="T814" s="7" t="s">
        <v>2766</v>
      </c>
      <c r="U814" s="7" t="s">
        <v>273</v>
      </c>
      <c r="V814" s="46" t="e">
        <f t="shared" ca="1" si="33"/>
        <v>#NAME?</v>
      </c>
      <c r="W814" s="7"/>
      <c r="X814" s="7"/>
      <c r="Y814" s="51" t="s">
        <v>201</v>
      </c>
      <c r="Z814" s="52"/>
      <c r="AA814" s="53">
        <v>45163</v>
      </c>
      <c r="AB814" s="54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>
        <v>578158.38</v>
      </c>
      <c r="AN814" s="52">
        <v>333331.19</v>
      </c>
      <c r="AO814" s="52">
        <v>317180.27</v>
      </c>
      <c r="AP814" s="52">
        <v>327161.94</v>
      </c>
      <c r="AQ814" s="52">
        <v>344757</v>
      </c>
      <c r="AR814" s="52">
        <v>315702.28999999998</v>
      </c>
      <c r="AS814" s="52">
        <v>321907.65999999997</v>
      </c>
      <c r="AT814" s="52">
        <v>0</v>
      </c>
      <c r="AU814" s="52">
        <v>0</v>
      </c>
      <c r="AV814" s="52">
        <v>0</v>
      </c>
      <c r="AW814" s="52">
        <v>0</v>
      </c>
      <c r="AX814" s="52">
        <v>0</v>
      </c>
      <c r="AY814" s="52">
        <v>0</v>
      </c>
      <c r="AZ814" s="52">
        <v>0</v>
      </c>
      <c r="BA814" s="52">
        <v>0</v>
      </c>
      <c r="BB814" s="52">
        <v>0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15" t="s">
        <v>2763</v>
      </c>
      <c r="C815" s="4" t="s">
        <v>2767</v>
      </c>
      <c r="D815" s="7" t="s">
        <v>19</v>
      </c>
      <c r="E815" s="7" t="s">
        <v>20</v>
      </c>
      <c r="F815" s="7" t="s">
        <v>270</v>
      </c>
      <c r="G815" s="7" t="e">
        <f t="shared" ca="1" si="32"/>
        <v>#NAME?</v>
      </c>
      <c r="H815" s="46" t="s">
        <v>195</v>
      </c>
      <c r="I815" s="46" t="s">
        <v>58</v>
      </c>
      <c r="J815" s="7" t="str">
        <f t="shared" si="36"/>
        <v>Não</v>
      </c>
      <c r="K815" s="47">
        <v>45163</v>
      </c>
      <c r="L815" s="47">
        <v>45383</v>
      </c>
      <c r="M815" s="7" t="s">
        <v>57</v>
      </c>
      <c r="N815" s="48">
        <v>1.2E-2</v>
      </c>
      <c r="O815" s="7" t="s">
        <v>58</v>
      </c>
      <c r="P815" s="49">
        <v>0</v>
      </c>
      <c r="Q815" s="59"/>
      <c r="R815" s="50" t="s">
        <v>2768</v>
      </c>
      <c r="S815" s="7" t="s">
        <v>199</v>
      </c>
      <c r="T815" s="7" t="s">
        <v>2766</v>
      </c>
      <c r="U815" s="7" t="s">
        <v>273</v>
      </c>
      <c r="V815" s="46" t="e">
        <f t="shared" ca="1" si="33"/>
        <v>#NAME?</v>
      </c>
      <c r="W815" s="7"/>
      <c r="X815" s="7"/>
      <c r="Y815" s="51" t="s">
        <v>201</v>
      </c>
      <c r="Z815" s="52"/>
      <c r="AA815" s="53">
        <v>45163</v>
      </c>
      <c r="AB815" s="54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>
        <v>342462.76</v>
      </c>
      <c r="AN815" s="52">
        <v>340811.61</v>
      </c>
      <c r="AO815" s="52">
        <v>344200.37</v>
      </c>
      <c r="AP815" s="52">
        <v>303898.86</v>
      </c>
      <c r="AQ815" s="52">
        <v>306622.99</v>
      </c>
      <c r="AR815" s="52">
        <v>309060.87</v>
      </c>
      <c r="AS815" s="52">
        <v>4351.46</v>
      </c>
      <c r="AT815" s="52">
        <v>0</v>
      </c>
      <c r="AU815" s="52">
        <v>0</v>
      </c>
      <c r="AV815" s="52">
        <v>0</v>
      </c>
      <c r="AW815" s="52">
        <v>0</v>
      </c>
      <c r="AX815" s="52">
        <v>0</v>
      </c>
      <c r="AY815" s="52">
        <v>0</v>
      </c>
      <c r="AZ815" s="52">
        <v>0</v>
      </c>
      <c r="BA815" s="52">
        <v>0</v>
      </c>
      <c r="BB815" s="52">
        <v>0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62" t="s">
        <v>2763</v>
      </c>
      <c r="C816" s="63" t="s">
        <v>2769</v>
      </c>
      <c r="D816" s="7" t="s">
        <v>19</v>
      </c>
      <c r="E816" s="7" t="s">
        <v>20</v>
      </c>
      <c r="F816" s="7" t="s">
        <v>270</v>
      </c>
      <c r="G816" s="7" t="e">
        <f t="shared" ca="1" si="32"/>
        <v>#NAME?</v>
      </c>
      <c r="H816" s="46" t="s">
        <v>195</v>
      </c>
      <c r="I816" s="46" t="s">
        <v>58</v>
      </c>
      <c r="J816" s="7" t="str">
        <f t="shared" si="36"/>
        <v>Não</v>
      </c>
      <c r="K816" s="47">
        <v>45187</v>
      </c>
      <c r="L816" s="47">
        <v>45383</v>
      </c>
      <c r="M816" s="7" t="s">
        <v>112</v>
      </c>
      <c r="N816" s="48">
        <v>0</v>
      </c>
      <c r="O816" s="7" t="s">
        <v>58</v>
      </c>
      <c r="P816" s="49">
        <v>0</v>
      </c>
      <c r="Q816" s="50"/>
      <c r="R816" s="50"/>
      <c r="S816" s="7" t="s">
        <v>199</v>
      </c>
      <c r="T816" s="7" t="s">
        <v>2766</v>
      </c>
      <c r="U816" s="7" t="s">
        <v>273</v>
      </c>
      <c r="V816" s="46" t="e">
        <f t="shared" ca="1" si="33"/>
        <v>#NAME?</v>
      </c>
      <c r="W816" s="7"/>
      <c r="X816" s="7"/>
      <c r="Y816" s="51" t="s">
        <v>201</v>
      </c>
      <c r="Z816" s="52"/>
      <c r="AA816" s="53">
        <v>45187</v>
      </c>
      <c r="AB816" s="54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>
        <v>271055.88</v>
      </c>
      <c r="AO816" s="52">
        <v>268541.05</v>
      </c>
      <c r="AP816" s="52">
        <v>286445.02</v>
      </c>
      <c r="AQ816" s="52">
        <v>302609.96000000002</v>
      </c>
      <c r="AR816" s="52">
        <v>295032.11</v>
      </c>
      <c r="AS816" s="52">
        <v>294811.89</v>
      </c>
      <c r="AT816" s="52">
        <v>0</v>
      </c>
      <c r="AU816" s="52">
        <v>0</v>
      </c>
      <c r="AV816" s="52">
        <v>0</v>
      </c>
      <c r="AW816" s="52">
        <v>0</v>
      </c>
      <c r="AX816" s="52">
        <v>0</v>
      </c>
      <c r="AY816" s="52">
        <v>0</v>
      </c>
      <c r="AZ816" s="52">
        <v>0</v>
      </c>
      <c r="BA816" s="52">
        <v>0</v>
      </c>
      <c r="BB816" s="52">
        <v>0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62" t="s">
        <v>2770</v>
      </c>
      <c r="C817" s="63" t="s">
        <v>2771</v>
      </c>
      <c r="D817" s="7" t="s">
        <v>19</v>
      </c>
      <c r="E817" s="7" t="s">
        <v>77</v>
      </c>
      <c r="F817" s="7" t="s">
        <v>340</v>
      </c>
      <c r="G817" s="7" t="e">
        <f t="shared" ca="1" si="32"/>
        <v>#NAME?</v>
      </c>
      <c r="H817" s="46" t="s">
        <v>205</v>
      </c>
      <c r="I817" s="46" t="s">
        <v>58</v>
      </c>
      <c r="J817" s="7" t="str">
        <f t="shared" si="36"/>
        <v>Não</v>
      </c>
      <c r="K817" s="47">
        <v>45189</v>
      </c>
      <c r="L817" s="7"/>
      <c r="M817" s="7" t="s">
        <v>57</v>
      </c>
      <c r="N817" s="48">
        <v>1.2E-2</v>
      </c>
      <c r="O817" s="7" t="s">
        <v>58</v>
      </c>
      <c r="P817" s="49">
        <v>0</v>
      </c>
      <c r="Q817" s="45"/>
      <c r="R817" s="89" t="s">
        <v>2772</v>
      </c>
      <c r="S817" s="7" t="s">
        <v>199</v>
      </c>
      <c r="T817" s="7" t="s">
        <v>2773</v>
      </c>
      <c r="U817" s="7" t="s">
        <v>77</v>
      </c>
      <c r="V817" s="46" t="e">
        <f t="shared" ca="1" si="33"/>
        <v>#NAME?</v>
      </c>
      <c r="W817" s="7"/>
      <c r="X817" s="7"/>
      <c r="Y817" s="51" t="s">
        <v>201</v>
      </c>
      <c r="Z817" s="52"/>
      <c r="AA817" s="53">
        <v>45189</v>
      </c>
      <c r="AB817" s="54">
        <v>49075100012059</v>
      </c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>
        <v>0</v>
      </c>
      <c r="AO817" s="52">
        <v>0</v>
      </c>
      <c r="AP817" s="52">
        <v>0</v>
      </c>
      <c r="AQ817" s="52">
        <v>51961.14</v>
      </c>
      <c r="AR817" s="52">
        <v>203719.11</v>
      </c>
      <c r="AS817" s="52">
        <v>205270.52</v>
      </c>
      <c r="AT817" s="52">
        <v>207011.53</v>
      </c>
      <c r="AU817" s="52">
        <v>208476.23</v>
      </c>
      <c r="AV817" s="52">
        <v>209902.7</v>
      </c>
      <c r="AW817" s="52">
        <v>211435.5</v>
      </c>
      <c r="AX817" s="52">
        <v>213102.6</v>
      </c>
      <c r="AY817" s="52">
        <v>214609.54</v>
      </c>
      <c r="AZ817" s="52">
        <v>215969.35</v>
      </c>
      <c r="BA817" s="52">
        <v>217858.73</v>
      </c>
      <c r="BB817" s="52">
        <v>219439.71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62" t="s">
        <v>2774</v>
      </c>
      <c r="C818" s="63" t="s">
        <v>2775</v>
      </c>
      <c r="D818" s="7" t="s">
        <v>19</v>
      </c>
      <c r="E818" s="7" t="s">
        <v>77</v>
      </c>
      <c r="F818" s="7" t="s">
        <v>340</v>
      </c>
      <c r="G818" s="7" t="e">
        <f t="shared" ca="1" si="32"/>
        <v>#NAME?</v>
      </c>
      <c r="H818" s="46" t="s">
        <v>216</v>
      </c>
      <c r="I818" s="46" t="s">
        <v>279</v>
      </c>
      <c r="J818" s="7" t="str">
        <f t="shared" si="36"/>
        <v>Não</v>
      </c>
      <c r="K818" s="47">
        <v>45266</v>
      </c>
      <c r="L818" s="7"/>
      <c r="M818" s="7" t="s">
        <v>57</v>
      </c>
      <c r="N818" s="48">
        <v>1.2E-2</v>
      </c>
      <c r="O818" s="7" t="s">
        <v>58</v>
      </c>
      <c r="P818" s="49">
        <v>0</v>
      </c>
      <c r="Q818" s="105"/>
      <c r="R818" s="89"/>
      <c r="S818" s="7" t="s">
        <v>199</v>
      </c>
      <c r="T818" s="7" t="s">
        <v>2776</v>
      </c>
      <c r="U818" s="7" t="s">
        <v>77</v>
      </c>
      <c r="V818" s="46" t="e">
        <f t="shared" ca="1" si="33"/>
        <v>#NAME?</v>
      </c>
      <c r="W818" s="7"/>
      <c r="X818" s="7"/>
      <c r="Y818" s="51" t="s">
        <v>201</v>
      </c>
      <c r="Z818" s="52"/>
      <c r="AA818" s="53">
        <v>45266</v>
      </c>
      <c r="AB818" s="54">
        <v>49075100013063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>
        <v>0</v>
      </c>
      <c r="AR818" s="52">
        <v>0</v>
      </c>
      <c r="AS818" s="52">
        <v>0</v>
      </c>
      <c r="AT818" s="52">
        <v>0</v>
      </c>
      <c r="AU818" s="52">
        <v>0</v>
      </c>
      <c r="AV818" s="52">
        <v>0</v>
      </c>
      <c r="AW818" s="52">
        <v>0</v>
      </c>
      <c r="AX818" s="52">
        <v>0</v>
      </c>
      <c r="AY818" s="52">
        <v>0</v>
      </c>
      <c r="AZ818" s="52">
        <v>0</v>
      </c>
      <c r="BA818" s="52">
        <v>0</v>
      </c>
      <c r="BB818" s="52">
        <v>0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2777</v>
      </c>
      <c r="C819" s="4" t="s">
        <v>2778</v>
      </c>
      <c r="D819" s="7" t="s">
        <v>19</v>
      </c>
      <c r="E819" s="7" t="s">
        <v>68</v>
      </c>
      <c r="F819" s="7" t="s">
        <v>265</v>
      </c>
      <c r="G819" s="7" t="e">
        <f t="shared" ca="1" si="32"/>
        <v>#NAME?</v>
      </c>
      <c r="H819" s="46" t="s">
        <v>205</v>
      </c>
      <c r="I819" s="46" t="s">
        <v>58</v>
      </c>
      <c r="J819" s="7" t="str">
        <f t="shared" si="36"/>
        <v>Não</v>
      </c>
      <c r="K819" s="47">
        <v>45036</v>
      </c>
      <c r="L819" s="7"/>
      <c r="M819" s="7" t="s">
        <v>57</v>
      </c>
      <c r="N819" s="48">
        <v>1.2E-2</v>
      </c>
      <c r="O819" s="7" t="s">
        <v>58</v>
      </c>
      <c r="P819" s="49">
        <v>0</v>
      </c>
      <c r="Q819" s="109"/>
      <c r="R819" s="109"/>
      <c r="S819" s="7" t="s">
        <v>199</v>
      </c>
      <c r="T819" s="7" t="s">
        <v>2779</v>
      </c>
      <c r="U819" s="7" t="s">
        <v>135</v>
      </c>
      <c r="V819" s="46" t="e">
        <f t="shared" ca="1" si="33"/>
        <v>#NAME?</v>
      </c>
      <c r="W819" s="7"/>
      <c r="X819" s="7"/>
      <c r="Y819" s="51" t="s">
        <v>201</v>
      </c>
      <c r="Z819" s="52"/>
      <c r="AA819" s="53">
        <v>45036</v>
      </c>
      <c r="AB819" s="54">
        <v>49075100009953</v>
      </c>
      <c r="AC819" s="52"/>
      <c r="AD819" s="52"/>
      <c r="AE819" s="52"/>
      <c r="AF819" s="52"/>
      <c r="AG819" s="52"/>
      <c r="AH819" s="52">
        <v>0</v>
      </c>
      <c r="AI819" s="52">
        <v>85514.69</v>
      </c>
      <c r="AJ819" s="52">
        <v>86409.5</v>
      </c>
      <c r="AK819" s="52">
        <v>87159.14</v>
      </c>
      <c r="AL819" s="52">
        <v>82858.009999999995</v>
      </c>
      <c r="AM819" s="52">
        <v>62827.66</v>
      </c>
      <c r="AN819" s="52">
        <v>63325.05</v>
      </c>
      <c r="AO819" s="52">
        <v>63743.87</v>
      </c>
      <c r="AP819" s="52">
        <v>64221.09</v>
      </c>
      <c r="AQ819" s="52">
        <v>64717.11</v>
      </c>
      <c r="AR819" s="52">
        <v>60179.48</v>
      </c>
      <c r="AS819" s="52">
        <v>72562.69</v>
      </c>
      <c r="AT819" s="52">
        <v>73158.95</v>
      </c>
      <c r="AU819" s="52">
        <v>68289.39</v>
      </c>
      <c r="AV819" s="52">
        <v>62801.07</v>
      </c>
      <c r="AW819" s="52">
        <v>79304.91</v>
      </c>
      <c r="AX819" s="52">
        <v>104595.4</v>
      </c>
      <c r="AY819" s="52">
        <v>105467.55</v>
      </c>
      <c r="AZ819" s="52">
        <v>75533.95</v>
      </c>
      <c r="BA819" s="52">
        <v>65568.77</v>
      </c>
      <c r="BB819" s="52">
        <v>66008.7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15" t="s">
        <v>2780</v>
      </c>
      <c r="C820" s="4" t="s">
        <v>2781</v>
      </c>
      <c r="D820" s="7" t="s">
        <v>19</v>
      </c>
      <c r="E820" s="7" t="s">
        <v>68</v>
      </c>
      <c r="F820" s="7" t="s">
        <v>255</v>
      </c>
      <c r="G820" s="7" t="e">
        <f t="shared" ca="1" si="32"/>
        <v>#NAME?</v>
      </c>
      <c r="H820" s="46" t="s">
        <v>205</v>
      </c>
      <c r="I820" s="46" t="s">
        <v>58</v>
      </c>
      <c r="J820" s="7" t="str">
        <f t="shared" si="36"/>
        <v>Não</v>
      </c>
      <c r="K820" s="47">
        <v>45007</v>
      </c>
      <c r="L820" s="7"/>
      <c r="M820" s="7" t="s">
        <v>57</v>
      </c>
      <c r="N820" s="48">
        <v>8.0000000000000002E-3</v>
      </c>
      <c r="O820" s="7" t="s">
        <v>58</v>
      </c>
      <c r="P820" s="49">
        <v>0</v>
      </c>
      <c r="Q820" s="109"/>
      <c r="R820" s="109"/>
      <c r="S820" s="7" t="s">
        <v>199</v>
      </c>
      <c r="T820" s="7" t="s">
        <v>2782</v>
      </c>
      <c r="U820" s="7" t="s">
        <v>68</v>
      </c>
      <c r="V820" s="46" t="e">
        <f t="shared" ca="1" si="33"/>
        <v>#NAME?</v>
      </c>
      <c r="W820" s="7"/>
      <c r="X820" s="7"/>
      <c r="Y820" s="51" t="s">
        <v>201</v>
      </c>
      <c r="Z820" s="52"/>
      <c r="AA820" s="53">
        <v>45007</v>
      </c>
      <c r="AB820" s="54">
        <v>49075100009570</v>
      </c>
      <c r="AC820" s="52"/>
      <c r="AD820" s="52"/>
      <c r="AE820" s="52"/>
      <c r="AF820" s="52"/>
      <c r="AG820" s="52">
        <v>0</v>
      </c>
      <c r="AH820" s="52">
        <v>1114382.73</v>
      </c>
      <c r="AI820" s="52">
        <v>1265154.49</v>
      </c>
      <c r="AJ820" s="52">
        <v>1292029.3899999999</v>
      </c>
      <c r="AK820" s="52">
        <v>1318217.79</v>
      </c>
      <c r="AL820" s="52">
        <v>1335930.6000000001</v>
      </c>
      <c r="AM820" s="52">
        <v>1353480.45</v>
      </c>
      <c r="AN820" s="52">
        <v>1357618.63</v>
      </c>
      <c r="AO820" s="52">
        <v>1363068.73</v>
      </c>
      <c r="AP820" s="52">
        <v>1374316.22</v>
      </c>
      <c r="AQ820" s="52">
        <v>1396649.65</v>
      </c>
      <c r="AR820" s="52">
        <v>1404760.32</v>
      </c>
      <c r="AS820" s="52">
        <v>1415066.32</v>
      </c>
      <c r="AT820" s="52">
        <v>1428887.09</v>
      </c>
      <c r="AU820" s="52">
        <v>1435742.86</v>
      </c>
      <c r="AV820" s="52">
        <v>1457062</v>
      </c>
      <c r="AW820" s="52">
        <v>1468738</v>
      </c>
      <c r="AX820" s="52">
        <v>1500159</v>
      </c>
      <c r="AY820" s="52">
        <v>1522481.91</v>
      </c>
      <c r="AZ820" s="52">
        <v>1532102.84</v>
      </c>
      <c r="BA820" s="52">
        <v>1544569.2</v>
      </c>
      <c r="BB820" s="52">
        <v>1569877.03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15" t="s">
        <v>2783</v>
      </c>
      <c r="C821" s="4" t="s">
        <v>2784</v>
      </c>
      <c r="D821" s="7" t="s">
        <v>19</v>
      </c>
      <c r="E821" s="7" t="s">
        <v>68</v>
      </c>
      <c r="F821" s="7" t="s">
        <v>289</v>
      </c>
      <c r="G821" s="7" t="e">
        <f t="shared" ca="1" si="32"/>
        <v>#NAME?</v>
      </c>
      <c r="H821" s="46" t="s">
        <v>205</v>
      </c>
      <c r="I821" s="46" t="s">
        <v>58</v>
      </c>
      <c r="J821" s="7" t="str">
        <f t="shared" si="36"/>
        <v>Não</v>
      </c>
      <c r="K821" s="47">
        <v>44973</v>
      </c>
      <c r="L821" s="7"/>
      <c r="M821" s="7" t="s">
        <v>57</v>
      </c>
      <c r="N821" s="48">
        <v>1.2E-2</v>
      </c>
      <c r="O821" s="7" t="s">
        <v>58</v>
      </c>
      <c r="P821" s="49">
        <v>0</v>
      </c>
      <c r="Q821" s="109"/>
      <c r="R821" s="109"/>
      <c r="S821" s="7" t="s">
        <v>199</v>
      </c>
      <c r="T821" s="7" t="s">
        <v>2785</v>
      </c>
      <c r="U821" s="7" t="s">
        <v>68</v>
      </c>
      <c r="V821" s="46" t="e">
        <f t="shared" ca="1" si="33"/>
        <v>#NAME?</v>
      </c>
      <c r="W821" s="7"/>
      <c r="X821" s="7"/>
      <c r="Y821" s="51" t="s">
        <v>201</v>
      </c>
      <c r="Z821" s="52"/>
      <c r="AA821" s="53">
        <v>44973</v>
      </c>
      <c r="AB821" s="54">
        <v>49075100006393</v>
      </c>
      <c r="AC821" s="52"/>
      <c r="AD821" s="52"/>
      <c r="AE821" s="52"/>
      <c r="AF821" s="52">
        <v>300030.53000000003</v>
      </c>
      <c r="AG821" s="52">
        <v>594851.68999999994</v>
      </c>
      <c r="AH821" s="52">
        <v>600854.27</v>
      </c>
      <c r="AI821" s="52">
        <v>605246.44999999995</v>
      </c>
      <c r="AJ821" s="52">
        <v>611790</v>
      </c>
      <c r="AK821" s="52">
        <v>622860.35</v>
      </c>
      <c r="AL821" s="52">
        <v>628230.14</v>
      </c>
      <c r="AM821" s="52">
        <v>604525.29</v>
      </c>
      <c r="AN821" s="52">
        <v>609812.97</v>
      </c>
      <c r="AO821" s="52">
        <v>615699.79</v>
      </c>
      <c r="AP821" s="52">
        <v>620481.31999999995</v>
      </c>
      <c r="AQ821" s="52">
        <v>500838.24</v>
      </c>
      <c r="AR821" s="52">
        <v>504606.41</v>
      </c>
      <c r="AS821" s="52">
        <v>198582.56</v>
      </c>
      <c r="AT821" s="52">
        <v>200155.63</v>
      </c>
      <c r="AU821" s="52">
        <v>201749.15</v>
      </c>
      <c r="AV821" s="52">
        <v>137815</v>
      </c>
      <c r="AW821" s="52">
        <v>138793.5</v>
      </c>
      <c r="AX821" s="52">
        <v>140026.20000000001</v>
      </c>
      <c r="AY821" s="52">
        <v>141246.81</v>
      </c>
      <c r="AZ821" s="52">
        <v>141104.17000000001</v>
      </c>
      <c r="BA821" s="52">
        <v>142385.94</v>
      </c>
      <c r="BB821" s="52">
        <v>143442.29999999999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2786</v>
      </c>
      <c r="C822" s="4" t="s">
        <v>2787</v>
      </c>
      <c r="D822" s="7" t="s">
        <v>109</v>
      </c>
      <c r="E822" s="7" t="s">
        <v>68</v>
      </c>
      <c r="F822" s="7" t="s">
        <v>1004</v>
      </c>
      <c r="G822" s="7" t="e">
        <f t="shared" ca="1" si="32"/>
        <v>#NAME?</v>
      </c>
      <c r="H822" s="46" t="s">
        <v>195</v>
      </c>
      <c r="I822" s="46" t="s">
        <v>58</v>
      </c>
      <c r="J822" s="7" t="str">
        <f t="shared" si="36"/>
        <v>Não</v>
      </c>
      <c r="K822" s="47">
        <v>45068</v>
      </c>
      <c r="L822" s="47">
        <v>45126</v>
      </c>
      <c r="M822" s="7" t="s">
        <v>57</v>
      </c>
      <c r="N822" s="48">
        <v>1.2E-2</v>
      </c>
      <c r="O822" s="7" t="s">
        <v>58</v>
      </c>
      <c r="P822" s="49">
        <v>0</v>
      </c>
      <c r="Q822" s="66"/>
      <c r="R822" s="50"/>
      <c r="S822" s="7" t="s">
        <v>199</v>
      </c>
      <c r="T822" s="7" t="s">
        <v>2788</v>
      </c>
      <c r="U822" s="7" t="s">
        <v>68</v>
      </c>
      <c r="V822" s="46" t="e">
        <f t="shared" ca="1" si="33"/>
        <v>#NAME?</v>
      </c>
      <c r="W822" s="7"/>
      <c r="X822" s="7"/>
      <c r="Y822" s="51"/>
      <c r="Z822" s="52"/>
      <c r="AA822" s="53">
        <v>45068</v>
      </c>
      <c r="AB822" s="54"/>
      <c r="AC822" s="52"/>
      <c r="AD822" s="52"/>
      <c r="AE822" s="52"/>
      <c r="AF822" s="52"/>
      <c r="AG822" s="52"/>
      <c r="AH822" s="52"/>
      <c r="AI822" s="52">
        <v>0</v>
      </c>
      <c r="AJ822" s="52">
        <v>2455150.2200000002</v>
      </c>
      <c r="AK822" s="52">
        <v>2474330.36</v>
      </c>
      <c r="AL822" s="52">
        <v>0</v>
      </c>
      <c r="AM822" s="52">
        <v>0</v>
      </c>
      <c r="AN822" s="52">
        <v>0</v>
      </c>
      <c r="AO822" s="52">
        <v>0</v>
      </c>
      <c r="AP822" s="52">
        <v>0</v>
      </c>
      <c r="AQ822" s="52">
        <v>0</v>
      </c>
      <c r="AR822" s="52">
        <v>0</v>
      </c>
      <c r="AS822" s="52">
        <v>0</v>
      </c>
      <c r="AT822" s="52">
        <v>0</v>
      </c>
      <c r="AU822" s="52">
        <v>0</v>
      </c>
      <c r="AV822" s="52">
        <v>0</v>
      </c>
      <c r="AW822" s="52">
        <v>0</v>
      </c>
      <c r="AX822" s="52">
        <v>0</v>
      </c>
      <c r="AY822" s="52">
        <v>0</v>
      </c>
      <c r="AZ822" s="52">
        <v>0</v>
      </c>
      <c r="BA822" s="52">
        <v>0</v>
      </c>
      <c r="BB822" s="52">
        <v>0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15" t="s">
        <v>2789</v>
      </c>
      <c r="C823" s="67" t="s">
        <v>2790</v>
      </c>
      <c r="D823" s="7" t="s">
        <v>76</v>
      </c>
      <c r="E823" s="7" t="s">
        <v>77</v>
      </c>
      <c r="F823" s="7" t="s">
        <v>78</v>
      </c>
      <c r="G823" s="7" t="e">
        <f t="shared" ca="1" si="32"/>
        <v>#NAME?</v>
      </c>
      <c r="H823" s="46" t="s">
        <v>205</v>
      </c>
      <c r="I823" s="46" t="s">
        <v>58</v>
      </c>
      <c r="J823" s="7" t="str">
        <f t="shared" si="36"/>
        <v>Não</v>
      </c>
      <c r="K823" s="47">
        <v>45463</v>
      </c>
      <c r="L823" s="47"/>
      <c r="M823" s="7" t="s">
        <v>57</v>
      </c>
      <c r="N823" s="48">
        <v>1.2E-2</v>
      </c>
      <c r="O823" s="7" t="s">
        <v>58</v>
      </c>
      <c r="P823" s="49">
        <v>0</v>
      </c>
      <c r="Q823" s="66"/>
      <c r="R823" s="50"/>
      <c r="S823" s="7" t="s">
        <v>199</v>
      </c>
      <c r="T823" s="7" t="s">
        <v>2791</v>
      </c>
      <c r="U823" s="7" t="s">
        <v>77</v>
      </c>
      <c r="V823" s="46" t="e">
        <f t="shared" ca="1" si="33"/>
        <v>#NAME?</v>
      </c>
      <c r="W823" s="7"/>
      <c r="X823" s="7" t="s">
        <v>24</v>
      </c>
      <c r="Y823" s="51" t="s">
        <v>201</v>
      </c>
      <c r="Z823" s="52"/>
      <c r="AA823" s="53">
        <v>45463</v>
      </c>
      <c r="AB823" s="54">
        <v>49075100015201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>
        <v>422558.4</v>
      </c>
      <c r="AX823" s="52">
        <v>748957.4</v>
      </c>
      <c r="AY823" s="52">
        <v>754509.47</v>
      </c>
      <c r="AZ823" s="52">
        <v>758747.25</v>
      </c>
      <c r="BA823" s="52">
        <v>775113.26</v>
      </c>
      <c r="BB823" s="52">
        <v>780552.68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60" t="s">
        <v>2792</v>
      </c>
      <c r="C824" s="61" t="s">
        <v>2793</v>
      </c>
      <c r="D824" s="7" t="s">
        <v>19</v>
      </c>
      <c r="E824" s="7" t="s">
        <v>68</v>
      </c>
      <c r="F824" s="7" t="s">
        <v>1082</v>
      </c>
      <c r="G824" s="7" t="e">
        <f t="shared" ca="1" si="32"/>
        <v>#NAME?</v>
      </c>
      <c r="H824" s="46" t="s">
        <v>216</v>
      </c>
      <c r="I824" s="46" t="s">
        <v>266</v>
      </c>
      <c r="J824" s="7" t="str">
        <f t="shared" si="36"/>
        <v>Não</v>
      </c>
      <c r="K824" s="47">
        <v>45386</v>
      </c>
      <c r="L824" s="47"/>
      <c r="M824" s="7" t="s">
        <v>57</v>
      </c>
      <c r="N824" s="48">
        <v>1.2E-2</v>
      </c>
      <c r="O824" s="7" t="s">
        <v>58</v>
      </c>
      <c r="P824" s="49">
        <v>0</v>
      </c>
      <c r="Q824" s="66"/>
      <c r="R824" s="50"/>
      <c r="S824" s="7" t="s">
        <v>199</v>
      </c>
      <c r="T824" s="7" t="s">
        <v>2794</v>
      </c>
      <c r="U824" s="7" t="s">
        <v>68</v>
      </c>
      <c r="V824" s="46" t="e">
        <f t="shared" ca="1" si="33"/>
        <v>#NAME?</v>
      </c>
      <c r="W824" s="7"/>
      <c r="X824" s="7"/>
      <c r="Y824" s="51" t="s">
        <v>201</v>
      </c>
      <c r="Z824" s="52"/>
      <c r="AA824" s="53">
        <v>45386</v>
      </c>
      <c r="AB824" s="54">
        <v>49075100014191</v>
      </c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>
        <v>64232.480000000003</v>
      </c>
      <c r="AV824" s="52">
        <v>96419.98</v>
      </c>
      <c r="AW824" s="52">
        <v>117083.7</v>
      </c>
      <c r="AX824" s="52">
        <v>150002.4</v>
      </c>
      <c r="AY824" s="52">
        <v>180068.75</v>
      </c>
      <c r="AZ824" s="52">
        <v>181379.22</v>
      </c>
      <c r="BA824" s="52">
        <v>0</v>
      </c>
      <c r="BB824" s="52">
        <v>0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" t="s">
        <v>2795</v>
      </c>
      <c r="C825" s="4" t="s">
        <v>2796</v>
      </c>
      <c r="D825" s="7" t="s">
        <v>19</v>
      </c>
      <c r="E825" s="7" t="s">
        <v>20</v>
      </c>
      <c r="F825" s="7" t="s">
        <v>697</v>
      </c>
      <c r="G825" s="7" t="e">
        <f t="shared" ca="1" si="32"/>
        <v>#NAME?</v>
      </c>
      <c r="H825" s="46" t="s">
        <v>205</v>
      </c>
      <c r="I825" s="46" t="s">
        <v>58</v>
      </c>
      <c r="J825" s="7" t="str">
        <f t="shared" si="36"/>
        <v>Não</v>
      </c>
      <c r="K825" s="47">
        <v>45126</v>
      </c>
      <c r="L825" s="47"/>
      <c r="M825" s="7" t="s">
        <v>57</v>
      </c>
      <c r="N825" s="48">
        <v>7.0000000000000001E-3</v>
      </c>
      <c r="O825" s="7" t="s">
        <v>58</v>
      </c>
      <c r="P825" s="49">
        <v>0</v>
      </c>
      <c r="Q825" s="109"/>
      <c r="R825" s="109"/>
      <c r="S825" s="7" t="s">
        <v>199</v>
      </c>
      <c r="T825" s="7" t="s">
        <v>2797</v>
      </c>
      <c r="U825" s="7" t="s">
        <v>273</v>
      </c>
      <c r="V825" s="46" t="e">
        <f t="shared" ca="1" si="33"/>
        <v>#NAME?</v>
      </c>
      <c r="W825" s="7"/>
      <c r="X825" s="7"/>
      <c r="Y825" s="51" t="s">
        <v>201</v>
      </c>
      <c r="Z825" s="52"/>
      <c r="AA825" s="53">
        <v>45126</v>
      </c>
      <c r="AB825" s="54">
        <v>49075100008272</v>
      </c>
      <c r="AC825" s="52"/>
      <c r="AD825" s="52"/>
      <c r="AE825" s="52"/>
      <c r="AF825" s="52"/>
      <c r="AG825" s="52"/>
      <c r="AH825" s="52"/>
      <c r="AI825" s="52">
        <v>0</v>
      </c>
      <c r="AJ825" s="52">
        <v>0</v>
      </c>
      <c r="AK825" s="52">
        <v>0</v>
      </c>
      <c r="AL825" s="52">
        <v>86267.59</v>
      </c>
      <c r="AM825" s="52">
        <v>87219.24</v>
      </c>
      <c r="AN825" s="52">
        <v>88005.57</v>
      </c>
      <c r="AO825" s="52">
        <v>88869.13</v>
      </c>
      <c r="AP825" s="52">
        <v>87191.79</v>
      </c>
      <c r="AQ825" s="52">
        <v>87854.91</v>
      </c>
      <c r="AR825" s="52">
        <v>88648.81</v>
      </c>
      <c r="AS825" s="52">
        <v>89326.77</v>
      </c>
      <c r="AT825" s="52">
        <v>89547.54</v>
      </c>
      <c r="AU825" s="52">
        <v>90219.4</v>
      </c>
      <c r="AV825" s="52">
        <v>90937.61</v>
      </c>
      <c r="AW825" s="52">
        <v>91683.75</v>
      </c>
      <c r="AX825" s="52">
        <v>92458.72</v>
      </c>
      <c r="AY825" s="52">
        <v>93234.17</v>
      </c>
      <c r="AZ825" s="52">
        <v>93870.21</v>
      </c>
      <c r="BA825" s="52">
        <v>94750.58</v>
      </c>
      <c r="BB825" s="52">
        <v>95467.4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" t="s">
        <v>2798</v>
      </c>
      <c r="C826" s="4" t="s">
        <v>2799</v>
      </c>
      <c r="D826" s="7" t="s">
        <v>19</v>
      </c>
      <c r="E826" s="7" t="s">
        <v>68</v>
      </c>
      <c r="F826" s="7" t="s">
        <v>255</v>
      </c>
      <c r="G826" s="7" t="e">
        <f t="shared" ca="1" si="32"/>
        <v>#NAME?</v>
      </c>
      <c r="H826" s="46" t="s">
        <v>205</v>
      </c>
      <c r="I826" s="46" t="s">
        <v>58</v>
      </c>
      <c r="J826" s="7" t="str">
        <f t="shared" si="36"/>
        <v>Não</v>
      </c>
      <c r="K826" s="47">
        <v>44956</v>
      </c>
      <c r="L826" s="7"/>
      <c r="M826" s="7" t="s">
        <v>57</v>
      </c>
      <c r="N826" s="48">
        <v>0.01</v>
      </c>
      <c r="O826" s="7" t="s">
        <v>58</v>
      </c>
      <c r="P826" s="49">
        <v>0</v>
      </c>
      <c r="Q826" s="50"/>
      <c r="R826" s="109"/>
      <c r="S826" s="7" t="s">
        <v>199</v>
      </c>
      <c r="T826" s="7" t="s">
        <v>2800</v>
      </c>
      <c r="U826" s="7" t="s">
        <v>68</v>
      </c>
      <c r="V826" s="46" t="e">
        <f t="shared" ca="1" si="33"/>
        <v>#NAME?</v>
      </c>
      <c r="W826" s="7"/>
      <c r="X826" s="7"/>
      <c r="Y826" s="51" t="s">
        <v>201</v>
      </c>
      <c r="Z826" s="52"/>
      <c r="AA826" s="53">
        <v>44956</v>
      </c>
      <c r="AB826" s="54">
        <v>49075100006407</v>
      </c>
      <c r="AC826" s="52"/>
      <c r="AD826" s="52"/>
      <c r="AE826" s="52"/>
      <c r="AF826" s="52">
        <v>13533.31</v>
      </c>
      <c r="AG826" s="52">
        <v>176868.64</v>
      </c>
      <c r="AH826" s="52">
        <v>178713.53</v>
      </c>
      <c r="AI826" s="52">
        <v>179798.22</v>
      </c>
      <c r="AJ826" s="52">
        <v>181860.56</v>
      </c>
      <c r="AK826" s="52">
        <v>183302.19</v>
      </c>
      <c r="AL826" s="52">
        <v>184796.44</v>
      </c>
      <c r="AM826" s="52">
        <v>186334.77</v>
      </c>
      <c r="AN826" s="52">
        <v>187400.52</v>
      </c>
      <c r="AO826" s="52">
        <v>189010.76</v>
      </c>
      <c r="AP826" s="52">
        <v>190356.42</v>
      </c>
      <c r="AQ826" s="52">
        <v>191855.37</v>
      </c>
      <c r="AR826" s="52">
        <v>191282.94</v>
      </c>
      <c r="AS826" s="52">
        <v>192558.17</v>
      </c>
      <c r="AT826" s="52">
        <v>193588.35</v>
      </c>
      <c r="AU826" s="52">
        <v>301647.38</v>
      </c>
      <c r="AV826" s="52">
        <v>303817.7</v>
      </c>
      <c r="AW826" s="52">
        <v>285855.8</v>
      </c>
      <c r="AX826" s="52">
        <v>283108.5</v>
      </c>
      <c r="AY826" s="52">
        <v>285165.21999999997</v>
      </c>
      <c r="AZ826" s="52">
        <v>287003.26</v>
      </c>
      <c r="BA826" s="52">
        <v>297748.23</v>
      </c>
      <c r="BB826" s="52">
        <v>299862.77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45" t="s">
        <v>2801</v>
      </c>
      <c r="C827" s="14" t="s">
        <v>2802</v>
      </c>
      <c r="D827" s="7" t="s">
        <v>19</v>
      </c>
      <c r="E827" s="7" t="s">
        <v>68</v>
      </c>
      <c r="F827" s="7" t="s">
        <v>255</v>
      </c>
      <c r="G827" s="7" t="e">
        <f t="shared" ca="1" si="32"/>
        <v>#NAME?</v>
      </c>
      <c r="H827" s="46" t="s">
        <v>205</v>
      </c>
      <c r="I827" s="46" t="s">
        <v>58</v>
      </c>
      <c r="J827" s="7" t="str">
        <f t="shared" si="36"/>
        <v>Não</v>
      </c>
      <c r="K827" s="47">
        <v>45371</v>
      </c>
      <c r="L827" s="47"/>
      <c r="M827" s="7" t="s">
        <v>57</v>
      </c>
      <c r="N827" s="48">
        <v>8.0000000000000002E-3</v>
      </c>
      <c r="O827" s="7" t="s">
        <v>58</v>
      </c>
      <c r="P827" s="49">
        <v>0</v>
      </c>
      <c r="Q827" s="109"/>
      <c r="R827" s="109"/>
      <c r="S827" s="7" t="s">
        <v>199</v>
      </c>
      <c r="T827" s="12" t="s">
        <v>2803</v>
      </c>
      <c r="U827" s="7" t="s">
        <v>68</v>
      </c>
      <c r="V827" s="46" t="e">
        <f t="shared" ca="1" si="33"/>
        <v>#NAME?</v>
      </c>
      <c r="W827" s="7"/>
      <c r="X827" s="7"/>
      <c r="Y827" s="51" t="s">
        <v>201</v>
      </c>
      <c r="Z827" s="52"/>
      <c r="AA827" s="53">
        <v>45371</v>
      </c>
      <c r="AB827" s="54">
        <v>49075100013901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>
        <v>0</v>
      </c>
      <c r="AU827" s="52">
        <v>0</v>
      </c>
      <c r="AV827" s="52">
        <v>29905.52</v>
      </c>
      <c r="AW827" s="52">
        <v>34100.730000000003</v>
      </c>
      <c r="AX827" s="52">
        <v>92983.26</v>
      </c>
      <c r="AY827" s="52">
        <v>481273.86</v>
      </c>
      <c r="AZ827" s="52">
        <v>486378.08</v>
      </c>
      <c r="BA827" s="52">
        <v>492999.71</v>
      </c>
      <c r="BB827" s="52">
        <v>498789.79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15" t="s">
        <v>2804</v>
      </c>
      <c r="C828" s="4" t="s">
        <v>2805</v>
      </c>
      <c r="D828" s="7" t="s">
        <v>19</v>
      </c>
      <c r="E828" s="7" t="s">
        <v>68</v>
      </c>
      <c r="F828" s="7" t="s">
        <v>255</v>
      </c>
      <c r="G828" s="7" t="e">
        <f t="shared" ca="1" si="32"/>
        <v>#NAME?</v>
      </c>
      <c r="H828" s="46" t="s">
        <v>205</v>
      </c>
      <c r="I828" s="46" t="s">
        <v>58</v>
      </c>
      <c r="J828" s="7" t="str">
        <f t="shared" si="36"/>
        <v>Não</v>
      </c>
      <c r="K828" s="47">
        <v>45058</v>
      </c>
      <c r="L828" s="7"/>
      <c r="M828" s="7" t="s">
        <v>57</v>
      </c>
      <c r="N828" s="48">
        <v>1.2E-2</v>
      </c>
      <c r="O828" s="7" t="s">
        <v>58</v>
      </c>
      <c r="P828" s="49">
        <v>0</v>
      </c>
      <c r="Q828" s="109"/>
      <c r="R828" s="109"/>
      <c r="S828" s="7" t="s">
        <v>199</v>
      </c>
      <c r="T828" s="7" t="s">
        <v>2806</v>
      </c>
      <c r="U828" s="7" t="s">
        <v>68</v>
      </c>
      <c r="V828" s="46" t="e">
        <f t="shared" ca="1" si="33"/>
        <v>#NAME?</v>
      </c>
      <c r="W828" s="7"/>
      <c r="X828" s="7"/>
      <c r="Y828" s="51" t="s">
        <v>201</v>
      </c>
      <c r="Z828" s="52"/>
      <c r="AA828" s="53">
        <v>45058</v>
      </c>
      <c r="AB828" s="54">
        <v>49075100008973</v>
      </c>
      <c r="AC828" s="52"/>
      <c r="AD828" s="52"/>
      <c r="AE828" s="52"/>
      <c r="AF828" s="52"/>
      <c r="AG828" s="52"/>
      <c r="AH828" s="52"/>
      <c r="AI828" s="52">
        <v>0</v>
      </c>
      <c r="AJ828" s="52">
        <v>6409.45</v>
      </c>
      <c r="AK828" s="52">
        <v>6480.83</v>
      </c>
      <c r="AL828" s="52">
        <v>6541.24</v>
      </c>
      <c r="AM828" s="52">
        <v>6607.98</v>
      </c>
      <c r="AN828" s="52">
        <v>6628.61</v>
      </c>
      <c r="AO828" s="52">
        <v>6665.81</v>
      </c>
      <c r="AP828" s="52">
        <v>6712.71</v>
      </c>
      <c r="AQ828" s="52">
        <v>6764.48</v>
      </c>
      <c r="AR828" s="52">
        <v>6759.52</v>
      </c>
      <c r="AS828" s="52">
        <v>6808.05</v>
      </c>
      <c r="AT828" s="52">
        <v>6859.37</v>
      </c>
      <c r="AU828" s="52">
        <v>6911.44</v>
      </c>
      <c r="AV828" s="52">
        <v>6940.4</v>
      </c>
      <c r="AW828" s="52">
        <v>6988.19</v>
      </c>
      <c r="AX828" s="52">
        <v>7043.03</v>
      </c>
      <c r="AY828" s="52">
        <v>7094.1</v>
      </c>
      <c r="AZ828" s="52">
        <v>7141.16</v>
      </c>
      <c r="BA828" s="52">
        <v>7178.83</v>
      </c>
      <c r="BB828" s="52">
        <v>7191.93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60" t="s">
        <v>2807</v>
      </c>
      <c r="C829" s="61" t="s">
        <v>2808</v>
      </c>
      <c r="D829" s="7" t="s">
        <v>19</v>
      </c>
      <c r="E829" s="7" t="s">
        <v>68</v>
      </c>
      <c r="F829" s="7" t="s">
        <v>1082</v>
      </c>
      <c r="G829" s="7" t="e">
        <f t="shared" ca="1" si="32"/>
        <v>#NAME?</v>
      </c>
      <c r="H829" s="46" t="s">
        <v>216</v>
      </c>
      <c r="I829" s="46" t="s">
        <v>266</v>
      </c>
      <c r="J829" s="7" t="str">
        <f t="shared" si="36"/>
        <v>Não</v>
      </c>
      <c r="K829" s="47">
        <v>45401</v>
      </c>
      <c r="L829" s="7"/>
      <c r="M829" s="7" t="s">
        <v>57</v>
      </c>
      <c r="N829" s="48">
        <v>1.2E-2</v>
      </c>
      <c r="O829" s="7" t="s">
        <v>58</v>
      </c>
      <c r="P829" s="49">
        <v>0</v>
      </c>
      <c r="Q829" s="109"/>
      <c r="R829" s="109"/>
      <c r="S829" s="7" t="s">
        <v>199</v>
      </c>
      <c r="T829" s="12" t="s">
        <v>2809</v>
      </c>
      <c r="U829" s="7" t="s">
        <v>68</v>
      </c>
      <c r="V829" s="46" t="e">
        <f t="shared" ca="1" si="33"/>
        <v>#NAME?</v>
      </c>
      <c r="W829" s="7"/>
      <c r="X829" s="7" t="s">
        <v>27</v>
      </c>
      <c r="Y829" s="51" t="s">
        <v>201</v>
      </c>
      <c r="Z829" s="52"/>
      <c r="AA829" s="53">
        <v>45401</v>
      </c>
      <c r="AB829" s="54">
        <v>49075100014205</v>
      </c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>
        <v>397692.95</v>
      </c>
      <c r="AV829" s="52">
        <v>441131.7</v>
      </c>
      <c r="AW829" s="52">
        <v>455070.1</v>
      </c>
      <c r="AX829" s="52">
        <v>439482.9</v>
      </c>
      <c r="AY829" s="52">
        <v>0</v>
      </c>
      <c r="AZ829" s="52">
        <v>0</v>
      </c>
      <c r="BA829" s="52">
        <v>0</v>
      </c>
      <c r="BB829" s="52">
        <v>0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60" t="s">
        <v>2810</v>
      </c>
      <c r="C830" s="61" t="s">
        <v>2811</v>
      </c>
      <c r="D830" s="7" t="s">
        <v>19</v>
      </c>
      <c r="E830" s="7" t="s">
        <v>77</v>
      </c>
      <c r="F830" s="7" t="s">
        <v>123</v>
      </c>
      <c r="G830" s="7" t="e">
        <f t="shared" ca="1" si="32"/>
        <v>#NAME?</v>
      </c>
      <c r="H830" s="46" t="s">
        <v>205</v>
      </c>
      <c r="I830" s="46" t="s">
        <v>58</v>
      </c>
      <c r="J830" s="7" t="str">
        <f t="shared" si="36"/>
        <v>Sim</v>
      </c>
      <c r="K830" s="47">
        <v>45548</v>
      </c>
      <c r="L830" s="7"/>
      <c r="M830" s="7" t="s">
        <v>57</v>
      </c>
      <c r="N830" s="48">
        <v>1.2E-2</v>
      </c>
      <c r="O830" s="7" t="s">
        <v>58</v>
      </c>
      <c r="P830" s="49">
        <v>0</v>
      </c>
      <c r="Q830" s="50" t="s">
        <v>2812</v>
      </c>
      <c r="R830" s="109"/>
      <c r="S830" s="7" t="s">
        <v>199</v>
      </c>
      <c r="T830" s="12" t="s">
        <v>2813</v>
      </c>
      <c r="U830" s="7" t="s">
        <v>77</v>
      </c>
      <c r="V830" s="46" t="e">
        <f t="shared" ca="1" si="33"/>
        <v>#NAME?</v>
      </c>
      <c r="W830" s="7"/>
      <c r="X830" s="7" t="s">
        <v>24</v>
      </c>
      <c r="Y830" s="51"/>
      <c r="Z830" s="52"/>
      <c r="AA830" s="52"/>
      <c r="AB830" s="54">
        <v>49075100015716</v>
      </c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>
        <v>37116.94</v>
      </c>
      <c r="BA830" s="52">
        <v>40882.230000000003</v>
      </c>
      <c r="BB830" s="52">
        <v>56541.08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15" t="s">
        <v>2814</v>
      </c>
      <c r="C831" s="4" t="s">
        <v>2815</v>
      </c>
      <c r="D831" s="7" t="s">
        <v>109</v>
      </c>
      <c r="E831" s="7" t="s">
        <v>68</v>
      </c>
      <c r="F831" s="7" t="s">
        <v>336</v>
      </c>
      <c r="G831" s="7" t="e">
        <f t="shared" ca="1" si="32"/>
        <v>#NAME?</v>
      </c>
      <c r="H831" s="46" t="s">
        <v>195</v>
      </c>
      <c r="I831" s="46" t="s">
        <v>58</v>
      </c>
      <c r="J831" s="7" t="str">
        <f t="shared" si="36"/>
        <v>Não</v>
      </c>
      <c r="K831" s="47">
        <v>44959</v>
      </c>
      <c r="L831" s="47">
        <v>45021</v>
      </c>
      <c r="M831" s="7" t="s">
        <v>57</v>
      </c>
      <c r="N831" s="48">
        <v>1.2E-2</v>
      </c>
      <c r="O831" s="7" t="s">
        <v>58</v>
      </c>
      <c r="P831" s="49">
        <v>0</v>
      </c>
      <c r="Q831" s="66"/>
      <c r="R831" s="50"/>
      <c r="S831" s="7" t="s">
        <v>199</v>
      </c>
      <c r="T831" s="7" t="s">
        <v>2816</v>
      </c>
      <c r="U831" s="7" t="s">
        <v>68</v>
      </c>
      <c r="V831" s="46" t="e">
        <f t="shared" ca="1" si="33"/>
        <v>#NAME?</v>
      </c>
      <c r="W831" s="7"/>
      <c r="X831" s="7"/>
      <c r="Y831" s="51"/>
      <c r="Z831" s="52"/>
      <c r="AA831" s="53">
        <v>44959</v>
      </c>
      <c r="AB831" s="54"/>
      <c r="AC831" s="52"/>
      <c r="AD831" s="52"/>
      <c r="AE831" s="52"/>
      <c r="AF831" s="52">
        <v>50156.35</v>
      </c>
      <c r="AG831" s="52">
        <v>90779.199999999997</v>
      </c>
      <c r="AH831" s="52">
        <v>91750.46</v>
      </c>
      <c r="AI831" s="52">
        <v>0</v>
      </c>
      <c r="AJ831" s="52">
        <v>0</v>
      </c>
      <c r="AK831" s="52">
        <v>0</v>
      </c>
      <c r="AL831" s="52">
        <v>0</v>
      </c>
      <c r="AM831" s="52">
        <v>0</v>
      </c>
      <c r="AN831" s="52">
        <v>0</v>
      </c>
      <c r="AO831" s="52">
        <v>0</v>
      </c>
      <c r="AP831" s="52">
        <v>0</v>
      </c>
      <c r="AQ831" s="52">
        <v>0</v>
      </c>
      <c r="AR831" s="52">
        <v>0</v>
      </c>
      <c r="AS831" s="52">
        <v>0</v>
      </c>
      <c r="AT831" s="52">
        <v>0</v>
      </c>
      <c r="AU831" s="52">
        <v>0</v>
      </c>
      <c r="AV831" s="52">
        <v>0</v>
      </c>
      <c r="AW831" s="52">
        <v>0</v>
      </c>
      <c r="AX831" s="52">
        <v>0</v>
      </c>
      <c r="AY831" s="52">
        <v>0</v>
      </c>
      <c r="AZ831" s="52">
        <v>0</v>
      </c>
      <c r="BA831" s="52">
        <v>0</v>
      </c>
      <c r="BB831" s="52">
        <v>0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15" t="s">
        <v>2817</v>
      </c>
      <c r="C832" s="4" t="s">
        <v>2818</v>
      </c>
      <c r="D832" s="7" t="s">
        <v>19</v>
      </c>
      <c r="E832" s="7" t="s">
        <v>68</v>
      </c>
      <c r="F832" s="7" t="s">
        <v>265</v>
      </c>
      <c r="G832" s="7" t="e">
        <f t="shared" ca="1" si="32"/>
        <v>#NAME?</v>
      </c>
      <c r="H832" s="46" t="s">
        <v>216</v>
      </c>
      <c r="I832" s="46" t="s">
        <v>266</v>
      </c>
      <c r="J832" s="7" t="str">
        <f t="shared" si="36"/>
        <v>Não</v>
      </c>
      <c r="K832" s="47">
        <v>45490</v>
      </c>
      <c r="L832" s="47"/>
      <c r="M832" s="7" t="s">
        <v>196</v>
      </c>
      <c r="N832" s="48">
        <v>1.2E-2</v>
      </c>
      <c r="O832" s="7" t="s">
        <v>197</v>
      </c>
      <c r="P832" s="49">
        <v>0.1</v>
      </c>
      <c r="Q832" s="66"/>
      <c r="R832" s="50"/>
      <c r="S832" s="7" t="s">
        <v>199</v>
      </c>
      <c r="T832" s="7" t="s">
        <v>2819</v>
      </c>
      <c r="U832" s="7" t="s">
        <v>68</v>
      </c>
      <c r="V832" s="46" t="e">
        <f t="shared" ca="1" si="33"/>
        <v>#NAME?</v>
      </c>
      <c r="W832" s="7"/>
      <c r="X832" s="7" t="s">
        <v>24</v>
      </c>
      <c r="Y832" s="51" t="s">
        <v>201</v>
      </c>
      <c r="Z832" s="52"/>
      <c r="AA832" s="53">
        <v>45490</v>
      </c>
      <c r="AB832" s="54">
        <v>49075100015392</v>
      </c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>
        <v>464673.6</v>
      </c>
      <c r="AY832" s="52">
        <v>719743.28</v>
      </c>
      <c r="AZ832" s="52">
        <v>724878.46</v>
      </c>
      <c r="BA832" s="52">
        <v>0</v>
      </c>
      <c r="BB832" s="52">
        <v>0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15" t="s">
        <v>2820</v>
      </c>
      <c r="C833" s="4" t="s">
        <v>2821</v>
      </c>
      <c r="D833" s="7" t="s">
        <v>19</v>
      </c>
      <c r="E833" s="7" t="s">
        <v>77</v>
      </c>
      <c r="F833" s="7" t="s">
        <v>123</v>
      </c>
      <c r="G833" s="7" t="e">
        <f t="shared" ca="1" si="32"/>
        <v>#NAME?</v>
      </c>
      <c r="H833" s="46" t="s">
        <v>205</v>
      </c>
      <c r="I833" s="46" t="s">
        <v>58</v>
      </c>
      <c r="J833" s="7" t="str">
        <f t="shared" si="36"/>
        <v>Não</v>
      </c>
      <c r="K833" s="47">
        <v>44895</v>
      </c>
      <c r="L833" s="7"/>
      <c r="M833" s="7" t="s">
        <v>57</v>
      </c>
      <c r="N833" s="48">
        <v>0.01</v>
      </c>
      <c r="O833" s="7" t="s">
        <v>58</v>
      </c>
      <c r="P833" s="49">
        <v>0</v>
      </c>
      <c r="Q833" s="109"/>
      <c r="R833" s="109"/>
      <c r="S833" s="7" t="s">
        <v>199</v>
      </c>
      <c r="T833" s="7" t="s">
        <v>2822</v>
      </c>
      <c r="U833" s="7" t="s">
        <v>77</v>
      </c>
      <c r="V833" s="46" t="e">
        <f t="shared" ca="1" si="33"/>
        <v>#NAME?</v>
      </c>
      <c r="W833" s="7"/>
      <c r="X833" s="7"/>
      <c r="Y833" s="51" t="s">
        <v>312</v>
      </c>
      <c r="Z833" s="52"/>
      <c r="AA833" s="53">
        <v>44895</v>
      </c>
      <c r="AB833" s="54">
        <v>49075100006423</v>
      </c>
      <c r="AC833" s="52"/>
      <c r="AD833" s="52"/>
      <c r="AE833" s="52">
        <v>101023.51</v>
      </c>
      <c r="AF833" s="52">
        <v>117061.16</v>
      </c>
      <c r="AG833" s="52">
        <v>118025.41</v>
      </c>
      <c r="AH833" s="52">
        <v>119332.76</v>
      </c>
      <c r="AI833" s="52">
        <v>120271.08</v>
      </c>
      <c r="AJ833" s="52">
        <v>121542.65</v>
      </c>
      <c r="AK833" s="52">
        <v>122676.85</v>
      </c>
      <c r="AL833" s="52">
        <v>123793.05</v>
      </c>
      <c r="AM833" s="52">
        <v>125031.02</v>
      </c>
      <c r="AN833" s="52">
        <v>126098.17</v>
      </c>
      <c r="AO833" s="52">
        <v>127288</v>
      </c>
      <c r="AP833" s="52">
        <v>138228.18</v>
      </c>
      <c r="AQ833" s="52">
        <v>139092.64000000001</v>
      </c>
      <c r="AR833" s="52">
        <v>149727.91</v>
      </c>
      <c r="AS833" s="52">
        <v>150850.99</v>
      </c>
      <c r="AT833" s="52">
        <v>152100.88</v>
      </c>
      <c r="AU833" s="52">
        <v>153294.17000000001</v>
      </c>
      <c r="AV833" s="52">
        <v>154447.70000000001</v>
      </c>
      <c r="AW833" s="52">
        <v>124094</v>
      </c>
      <c r="AX833" s="52">
        <v>124712</v>
      </c>
      <c r="AY833" s="52">
        <v>125761.59</v>
      </c>
      <c r="AZ833" s="52">
        <v>126650.75</v>
      </c>
      <c r="BA833" s="52">
        <v>137717.65</v>
      </c>
      <c r="BB833" s="52">
        <v>138612.91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159" t="s">
        <v>2823</v>
      </c>
      <c r="C834" s="160" t="s">
        <v>2824</v>
      </c>
      <c r="D834" s="7" t="s">
        <v>19</v>
      </c>
      <c r="E834" s="7" t="s">
        <v>77</v>
      </c>
      <c r="F834" s="7" t="s">
        <v>123</v>
      </c>
      <c r="G834" s="7" t="e">
        <f t="shared" ca="1" si="32"/>
        <v>#NAME?</v>
      </c>
      <c r="H834" s="46" t="s">
        <v>216</v>
      </c>
      <c r="I834" s="46" t="s">
        <v>279</v>
      </c>
      <c r="J834" s="7" t="str">
        <f t="shared" si="36"/>
        <v>Não</v>
      </c>
      <c r="K834" s="47">
        <v>45163</v>
      </c>
      <c r="L834" s="47"/>
      <c r="M834" s="7" t="s">
        <v>57</v>
      </c>
      <c r="N834" s="48">
        <v>1.2E-2</v>
      </c>
      <c r="O834" s="7" t="s">
        <v>58</v>
      </c>
      <c r="P834" s="49">
        <v>0</v>
      </c>
      <c r="Q834" s="109"/>
      <c r="R834" s="109"/>
      <c r="S834" s="7" t="s">
        <v>199</v>
      </c>
      <c r="T834" s="7" t="s">
        <v>2825</v>
      </c>
      <c r="U834" s="7" t="s">
        <v>77</v>
      </c>
      <c r="V834" s="46" t="e">
        <f t="shared" ca="1" si="33"/>
        <v>#NAME?</v>
      </c>
      <c r="W834" s="7"/>
      <c r="X834" s="7"/>
      <c r="Y834" s="51" t="s">
        <v>201</v>
      </c>
      <c r="Z834" s="52"/>
      <c r="AA834" s="53">
        <v>45163</v>
      </c>
      <c r="AB834" s="54">
        <v>49075100007748</v>
      </c>
      <c r="AC834" s="52"/>
      <c r="AD834" s="52"/>
      <c r="AE834" s="52"/>
      <c r="AF834" s="52"/>
      <c r="AG834" s="52"/>
      <c r="AH834" s="52"/>
      <c r="AI834" s="52">
        <v>0</v>
      </c>
      <c r="AJ834" s="52">
        <v>0</v>
      </c>
      <c r="AK834" s="52">
        <v>0</v>
      </c>
      <c r="AL834" s="52">
        <v>0</v>
      </c>
      <c r="AM834" s="52">
        <v>0</v>
      </c>
      <c r="AN834" s="52">
        <v>0</v>
      </c>
      <c r="AO834" s="52">
        <v>0</v>
      </c>
      <c r="AP834" s="52">
        <v>0</v>
      </c>
      <c r="AQ834" s="52">
        <v>0</v>
      </c>
      <c r="AR834" s="52">
        <v>0</v>
      </c>
      <c r="AS834" s="52">
        <v>0</v>
      </c>
      <c r="AT834" s="52">
        <v>0</v>
      </c>
      <c r="AU834" s="52">
        <v>0</v>
      </c>
      <c r="AV834" s="52">
        <v>0</v>
      </c>
      <c r="AW834" s="52">
        <v>0</v>
      </c>
      <c r="AX834" s="52">
        <v>0</v>
      </c>
      <c r="AY834" s="52">
        <v>0</v>
      </c>
      <c r="AZ834" s="52">
        <v>0</v>
      </c>
      <c r="BA834" s="52">
        <v>0</v>
      </c>
      <c r="BB834" s="52">
        <v>0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15" t="s">
        <v>2826</v>
      </c>
      <c r="C835" s="4" t="s">
        <v>2827</v>
      </c>
      <c r="D835" s="7" t="s">
        <v>19</v>
      </c>
      <c r="E835" s="7" t="s">
        <v>68</v>
      </c>
      <c r="F835" s="7" t="s">
        <v>289</v>
      </c>
      <c r="G835" s="7" t="e">
        <f t="shared" ca="1" si="32"/>
        <v>#NAME?</v>
      </c>
      <c r="H835" s="46" t="s">
        <v>205</v>
      </c>
      <c r="I835" s="46" t="s">
        <v>58</v>
      </c>
      <c r="J835" s="7" t="str">
        <f t="shared" si="36"/>
        <v>Não</v>
      </c>
      <c r="K835" s="47">
        <v>44986</v>
      </c>
      <c r="L835" s="7"/>
      <c r="M835" s="7" t="s">
        <v>57</v>
      </c>
      <c r="N835" s="48">
        <v>1.2E-2</v>
      </c>
      <c r="O835" s="7" t="s">
        <v>58</v>
      </c>
      <c r="P835" s="49">
        <v>0</v>
      </c>
      <c r="Q835" s="109"/>
      <c r="R835" s="109"/>
      <c r="S835" s="7" t="s">
        <v>199</v>
      </c>
      <c r="T835" s="7" t="s">
        <v>2828</v>
      </c>
      <c r="U835" s="7" t="s">
        <v>77</v>
      </c>
      <c r="V835" s="46" t="e">
        <f t="shared" ca="1" si="33"/>
        <v>#NAME?</v>
      </c>
      <c r="W835" s="7"/>
      <c r="X835" s="7"/>
      <c r="Y835" s="51" t="s">
        <v>201</v>
      </c>
      <c r="Z835" s="52"/>
      <c r="AA835" s="53">
        <v>44986</v>
      </c>
      <c r="AB835" s="54">
        <v>49075100009384</v>
      </c>
      <c r="AC835" s="52"/>
      <c r="AD835" s="52"/>
      <c r="AE835" s="52"/>
      <c r="AF835" s="52"/>
      <c r="AG835" s="52">
        <v>0</v>
      </c>
      <c r="AH835" s="52">
        <v>141660.29999999999</v>
      </c>
      <c r="AI835" s="52">
        <v>149651.12</v>
      </c>
      <c r="AJ835" s="52">
        <v>151242.98000000001</v>
      </c>
      <c r="AK835" s="52">
        <v>152615.25</v>
      </c>
      <c r="AL835" s="52">
        <v>154003.32</v>
      </c>
      <c r="AM835" s="52">
        <v>155535.53</v>
      </c>
      <c r="AN835" s="52">
        <v>156942.1</v>
      </c>
      <c r="AO835" s="52">
        <v>158432.57999999999</v>
      </c>
      <c r="AP835" s="52">
        <v>159543.84</v>
      </c>
      <c r="AQ835" s="52">
        <v>160836.32999999999</v>
      </c>
      <c r="AR835" s="52">
        <v>162179.09</v>
      </c>
      <c r="AS835" s="52">
        <v>163215.79999999999</v>
      </c>
      <c r="AT835" s="52">
        <v>164501.49</v>
      </c>
      <c r="AU835" s="52">
        <v>165735.37</v>
      </c>
      <c r="AV835" s="52">
        <v>166825.20000000001</v>
      </c>
      <c r="AW835" s="52">
        <v>167971.9</v>
      </c>
      <c r="AX835" s="52">
        <v>168839.5</v>
      </c>
      <c r="AY835" s="52">
        <v>170206.63</v>
      </c>
      <c r="AZ835" s="52">
        <v>171024.7</v>
      </c>
      <c r="BA835" s="52">
        <v>172504.06</v>
      </c>
      <c r="BB835" s="52">
        <v>173732.41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15" t="s">
        <v>194</v>
      </c>
      <c r="C836" s="4" t="s">
        <v>2829</v>
      </c>
      <c r="D836" s="7" t="s">
        <v>109</v>
      </c>
      <c r="E836" s="7" t="s">
        <v>68</v>
      </c>
      <c r="F836" s="7" t="s">
        <v>194</v>
      </c>
      <c r="G836" s="7" t="e">
        <f t="shared" ca="1" si="32"/>
        <v>#NAME?</v>
      </c>
      <c r="H836" s="46" t="s">
        <v>195</v>
      </c>
      <c r="I836" s="46" t="s">
        <v>58</v>
      </c>
      <c r="J836" s="7" t="str">
        <f t="shared" si="36"/>
        <v>Não</v>
      </c>
      <c r="K836" s="47">
        <v>45140</v>
      </c>
      <c r="L836" s="47">
        <v>45525</v>
      </c>
      <c r="M836" s="7" t="s">
        <v>112</v>
      </c>
      <c r="N836" s="48">
        <v>0</v>
      </c>
      <c r="O836" s="7" t="s">
        <v>58</v>
      </c>
      <c r="P836" s="49">
        <v>0</v>
      </c>
      <c r="Q836" s="66"/>
      <c r="R836" s="66"/>
      <c r="S836" s="7" t="s">
        <v>199</v>
      </c>
      <c r="T836" s="7" t="s">
        <v>2830</v>
      </c>
      <c r="U836" s="51" t="s">
        <v>68</v>
      </c>
      <c r="V836" s="46" t="e">
        <f t="shared" ca="1" si="33"/>
        <v>#NAME?</v>
      </c>
      <c r="W836" s="7"/>
      <c r="X836" s="7"/>
      <c r="Y836" s="51" t="s">
        <v>312</v>
      </c>
      <c r="Z836" s="52"/>
      <c r="AA836" s="53">
        <v>45140</v>
      </c>
      <c r="AB836" s="54">
        <v>49075100007012</v>
      </c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>
        <v>157315.26999999999</v>
      </c>
      <c r="AN836" s="52">
        <v>151570.12</v>
      </c>
      <c r="AO836" s="52">
        <v>151948.12</v>
      </c>
      <c r="AP836" s="52">
        <v>195432.93</v>
      </c>
      <c r="AQ836" s="52">
        <v>198872.24</v>
      </c>
      <c r="AR836" s="52">
        <v>261540.82</v>
      </c>
      <c r="AS836" s="52">
        <v>264194.52</v>
      </c>
      <c r="AT836" s="52">
        <v>267336.43</v>
      </c>
      <c r="AU836" s="52">
        <v>265366.63</v>
      </c>
      <c r="AV836" s="52">
        <v>264471.09999999998</v>
      </c>
      <c r="AW836" s="52">
        <v>0</v>
      </c>
      <c r="AX836" s="52">
        <v>0</v>
      </c>
      <c r="AY836" s="52">
        <v>0</v>
      </c>
      <c r="AZ836" s="52">
        <v>0</v>
      </c>
      <c r="BA836" s="52">
        <v>0</v>
      </c>
      <c r="BB836" s="52">
        <v>0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60" t="s">
        <v>2831</v>
      </c>
      <c r="C837" s="108" t="s">
        <v>2832</v>
      </c>
      <c r="D837" s="7" t="s">
        <v>109</v>
      </c>
      <c r="E837" s="7" t="s">
        <v>68</v>
      </c>
      <c r="F837" s="7" t="s">
        <v>352</v>
      </c>
      <c r="G837" s="7" t="e">
        <f t="shared" ca="1" si="32"/>
        <v>#NAME?</v>
      </c>
      <c r="H837" s="46" t="s">
        <v>216</v>
      </c>
      <c r="I837" s="46" t="s">
        <v>266</v>
      </c>
      <c r="J837" s="7" t="str">
        <f t="shared" si="36"/>
        <v>Não</v>
      </c>
      <c r="K837" s="47">
        <v>45419</v>
      </c>
      <c r="L837" s="47"/>
      <c r="M837" s="7" t="s">
        <v>196</v>
      </c>
      <c r="N837" s="48">
        <v>1.4E-2</v>
      </c>
      <c r="O837" s="7" t="s">
        <v>197</v>
      </c>
      <c r="P837" s="49">
        <v>0.1</v>
      </c>
      <c r="Q837" s="59"/>
      <c r="R837" s="50"/>
      <c r="S837" s="7" t="s">
        <v>199</v>
      </c>
      <c r="T837" s="7" t="s">
        <v>2833</v>
      </c>
      <c r="U837" s="7" t="s">
        <v>68</v>
      </c>
      <c r="V837" s="46" t="e">
        <f t="shared" ca="1" si="33"/>
        <v>#NAME?</v>
      </c>
      <c r="W837" s="7"/>
      <c r="X837" s="7" t="s">
        <v>27</v>
      </c>
      <c r="Y837" s="51" t="s">
        <v>201</v>
      </c>
      <c r="Z837" s="52"/>
      <c r="AA837" s="53">
        <v>45419</v>
      </c>
      <c r="AB837" s="54">
        <v>49075100014612</v>
      </c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>
        <v>3741018</v>
      </c>
      <c r="AW837" s="52">
        <v>4327111</v>
      </c>
      <c r="AX837" s="52">
        <v>4453749</v>
      </c>
      <c r="AY837" s="52">
        <v>0</v>
      </c>
      <c r="AZ837" s="52">
        <v>0</v>
      </c>
      <c r="BA837" s="52">
        <v>0</v>
      </c>
      <c r="BB837" s="52">
        <v>0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3" t="s">
        <v>2834</v>
      </c>
      <c r="C838" s="67" t="s">
        <v>2835</v>
      </c>
      <c r="D838" s="7" t="s">
        <v>109</v>
      </c>
      <c r="E838" s="7" t="s">
        <v>68</v>
      </c>
      <c r="F838" s="7" t="s">
        <v>352</v>
      </c>
      <c r="G838" s="7" t="e">
        <f t="shared" ca="1" si="32"/>
        <v>#NAME?</v>
      </c>
      <c r="H838" s="46" t="s">
        <v>205</v>
      </c>
      <c r="I838" s="46" t="s">
        <v>58</v>
      </c>
      <c r="J838" s="7" t="str">
        <f t="shared" si="36"/>
        <v>Não</v>
      </c>
      <c r="K838" s="47">
        <v>45042</v>
      </c>
      <c r="L838" s="47"/>
      <c r="M838" s="7" t="s">
        <v>412</v>
      </c>
      <c r="N838" s="48">
        <v>0.02</v>
      </c>
      <c r="O838" s="7" t="s">
        <v>197</v>
      </c>
      <c r="P838" s="49">
        <v>0.2</v>
      </c>
      <c r="Q838" s="50"/>
      <c r="R838" s="50"/>
      <c r="S838" s="7" t="s">
        <v>199</v>
      </c>
      <c r="T838" s="7" t="s">
        <v>2833</v>
      </c>
      <c r="U838" s="7" t="s">
        <v>68</v>
      </c>
      <c r="V838" s="46" t="e">
        <f t="shared" ca="1" si="33"/>
        <v>#NAME?</v>
      </c>
      <c r="W838" s="7"/>
      <c r="X838" s="7" t="s">
        <v>27</v>
      </c>
      <c r="Y838" s="51" t="s">
        <v>201</v>
      </c>
      <c r="Z838" s="52"/>
      <c r="AA838" s="53">
        <v>45042</v>
      </c>
      <c r="AB838" s="54">
        <v>49075100009392</v>
      </c>
      <c r="AC838" s="52"/>
      <c r="AD838" s="52"/>
      <c r="AE838" s="52"/>
      <c r="AF838" s="52"/>
      <c r="AG838" s="52"/>
      <c r="AH838" s="52">
        <v>0</v>
      </c>
      <c r="AI838" s="52">
        <v>616485.77</v>
      </c>
      <c r="AJ838" s="52">
        <v>628636.38</v>
      </c>
      <c r="AK838" s="52">
        <v>645478.28</v>
      </c>
      <c r="AL838" s="52">
        <v>661276.44999999995</v>
      </c>
      <c r="AM838" s="52">
        <v>648264.31999999995</v>
      </c>
      <c r="AN838" s="52">
        <v>648027.67000000004</v>
      </c>
      <c r="AO838" s="52">
        <v>638633.81999999995</v>
      </c>
      <c r="AP838" s="52">
        <v>660375.26</v>
      </c>
      <c r="AQ838" s="52">
        <v>679276.41</v>
      </c>
      <c r="AR838" s="52">
        <v>657821.24</v>
      </c>
      <c r="AS838" s="52">
        <v>663047.43000000005</v>
      </c>
      <c r="AT838" s="52">
        <v>668407.4</v>
      </c>
      <c r="AU838" s="52">
        <v>651517.16</v>
      </c>
      <c r="AV838" s="52">
        <v>643732.4</v>
      </c>
      <c r="AW838" s="52">
        <v>85879.26</v>
      </c>
      <c r="AX838" s="52">
        <v>2179.0500000000002</v>
      </c>
      <c r="AY838" s="52">
        <v>2215.1999999999998</v>
      </c>
      <c r="AZ838" s="52">
        <v>2217.48</v>
      </c>
      <c r="BA838" s="52">
        <v>2221.33</v>
      </c>
      <c r="BB838" s="52">
        <v>2223.7800000000002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15" t="s">
        <v>2836</v>
      </c>
      <c r="C839" s="4" t="s">
        <v>2837</v>
      </c>
      <c r="D839" s="7" t="s">
        <v>109</v>
      </c>
      <c r="E839" s="7" t="s">
        <v>68</v>
      </c>
      <c r="F839" s="7" t="s">
        <v>352</v>
      </c>
      <c r="G839" s="7" t="e">
        <f t="shared" ca="1" si="32"/>
        <v>#NAME?</v>
      </c>
      <c r="H839" s="46" t="s">
        <v>195</v>
      </c>
      <c r="I839" s="46" t="s">
        <v>58</v>
      </c>
      <c r="J839" s="7" t="str">
        <f t="shared" si="36"/>
        <v>Não</v>
      </c>
      <c r="K839" s="47">
        <v>44874</v>
      </c>
      <c r="L839" s="95">
        <v>45278</v>
      </c>
      <c r="M839" s="7" t="s">
        <v>316</v>
      </c>
      <c r="N839" s="48">
        <v>8.0000000000000002E-3</v>
      </c>
      <c r="O839" s="7" t="s">
        <v>58</v>
      </c>
      <c r="P839" s="49">
        <v>0</v>
      </c>
      <c r="Q839" s="66"/>
      <c r="R839" s="50" t="s">
        <v>375</v>
      </c>
      <c r="S839" s="7" t="s">
        <v>199</v>
      </c>
      <c r="T839" s="7" t="s">
        <v>2838</v>
      </c>
      <c r="U839" s="7" t="s">
        <v>68</v>
      </c>
      <c r="V839" s="46" t="e">
        <f t="shared" ca="1" si="33"/>
        <v>#NAME?</v>
      </c>
      <c r="W839" s="7"/>
      <c r="X839" s="7"/>
      <c r="Y839" s="51"/>
      <c r="Z839" s="52"/>
      <c r="AA839" s="53">
        <v>44874</v>
      </c>
      <c r="AB839" s="54"/>
      <c r="AC839" s="52"/>
      <c r="AD839" s="52"/>
      <c r="AE839" s="52">
        <v>673366.33</v>
      </c>
      <c r="AF839" s="52">
        <v>663854.43000000005</v>
      </c>
      <c r="AG839" s="52">
        <v>648209.98</v>
      </c>
      <c r="AH839" s="52">
        <v>639901.80000000005</v>
      </c>
      <c r="AI839" s="52">
        <v>640706.5</v>
      </c>
      <c r="AJ839" s="52">
        <v>667808.17000000004</v>
      </c>
      <c r="AK839" s="52">
        <v>0</v>
      </c>
      <c r="AL839" s="52">
        <v>0</v>
      </c>
      <c r="AM839" s="52">
        <v>0</v>
      </c>
      <c r="AN839" s="52">
        <v>0</v>
      </c>
      <c r="AO839" s="52">
        <v>0</v>
      </c>
      <c r="AP839" s="52">
        <v>0</v>
      </c>
      <c r="AQ839" s="52">
        <v>0</v>
      </c>
      <c r="AR839" s="52">
        <v>0</v>
      </c>
      <c r="AS839" s="52">
        <v>0</v>
      </c>
      <c r="AT839" s="52">
        <v>0</v>
      </c>
      <c r="AU839" s="52">
        <v>0</v>
      </c>
      <c r="AV839" s="52">
        <v>0</v>
      </c>
      <c r="AW839" s="52">
        <v>0</v>
      </c>
      <c r="AX839" s="52">
        <v>0</v>
      </c>
      <c r="AY839" s="52">
        <v>0</v>
      </c>
      <c r="AZ839" s="52">
        <v>0</v>
      </c>
      <c r="BA839" s="52">
        <v>0</v>
      </c>
      <c r="BB839" s="52">
        <v>0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3" t="s">
        <v>2839</v>
      </c>
      <c r="C840" s="4" t="s">
        <v>2840</v>
      </c>
      <c r="D840" s="7" t="s">
        <v>19</v>
      </c>
      <c r="E840" s="7" t="s">
        <v>68</v>
      </c>
      <c r="F840" s="7" t="s">
        <v>255</v>
      </c>
      <c r="G840" s="7" t="e">
        <f t="shared" ca="1" si="32"/>
        <v>#NAME?</v>
      </c>
      <c r="H840" s="46" t="s">
        <v>216</v>
      </c>
      <c r="I840" s="46" t="s">
        <v>217</v>
      </c>
      <c r="J840" s="7" t="str">
        <f t="shared" si="36"/>
        <v>Não</v>
      </c>
      <c r="K840" s="47">
        <v>44879</v>
      </c>
      <c r="L840" s="47"/>
      <c r="M840" s="7" t="s">
        <v>256</v>
      </c>
      <c r="N840" s="48">
        <v>0</v>
      </c>
      <c r="O840" s="7" t="s">
        <v>58</v>
      </c>
      <c r="P840" s="49">
        <v>0</v>
      </c>
      <c r="Q840" s="50"/>
      <c r="R840" s="50" t="s">
        <v>2841</v>
      </c>
      <c r="S840" s="7" t="s">
        <v>199</v>
      </c>
      <c r="T840" s="7" t="s">
        <v>2842</v>
      </c>
      <c r="U840" s="7" t="s">
        <v>68</v>
      </c>
      <c r="V840" s="46" t="e">
        <f t="shared" ca="1" si="33"/>
        <v>#NAME?</v>
      </c>
      <c r="W840" s="7"/>
      <c r="X840" s="7"/>
      <c r="Y840" s="51" t="s">
        <v>312</v>
      </c>
      <c r="Z840" s="52"/>
      <c r="AA840" s="53">
        <v>44879</v>
      </c>
      <c r="AB840" s="54">
        <v>49075100006441</v>
      </c>
      <c r="AC840" s="52"/>
      <c r="AD840" s="52"/>
      <c r="AE840" s="52">
        <v>119680.47</v>
      </c>
      <c r="AF840" s="52">
        <v>102763.73</v>
      </c>
      <c r="AG840" s="52">
        <v>97885.87</v>
      </c>
      <c r="AH840" s="52">
        <v>98175.52</v>
      </c>
      <c r="AI840" s="52">
        <v>102305.34</v>
      </c>
      <c r="AJ840" s="52">
        <v>87335.75</v>
      </c>
      <c r="AK840" s="52">
        <v>83184.679999999993</v>
      </c>
      <c r="AL840" s="52">
        <v>85646.080000000002</v>
      </c>
      <c r="AM840" s="52">
        <v>85868.25</v>
      </c>
      <c r="AN840" s="52">
        <v>8182.97</v>
      </c>
      <c r="AO840" s="52">
        <v>8255.6200000000008</v>
      </c>
      <c r="AP840" s="52">
        <v>37.119999999999997</v>
      </c>
      <c r="AQ840" s="52">
        <v>2750.49</v>
      </c>
      <c r="AR840" s="52">
        <v>18.32</v>
      </c>
      <c r="AS840" s="52">
        <v>3294.62</v>
      </c>
      <c r="AT840" s="52">
        <v>3322.39</v>
      </c>
      <c r="AU840" s="52">
        <v>18.32</v>
      </c>
      <c r="AV840" s="52">
        <v>1924.52</v>
      </c>
      <c r="AW840" s="52">
        <v>18.37</v>
      </c>
      <c r="AX840" s="52">
        <v>18.37</v>
      </c>
      <c r="AY840" s="52">
        <v>201.82</v>
      </c>
      <c r="AZ840" s="52">
        <v>1005.27</v>
      </c>
      <c r="BA840" s="52">
        <v>1191</v>
      </c>
      <c r="BB840" s="52">
        <v>1712.39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62" t="s">
        <v>2843</v>
      </c>
      <c r="C841" s="14" t="s">
        <v>2844</v>
      </c>
      <c r="D841" s="7" t="s">
        <v>109</v>
      </c>
      <c r="E841" s="7" t="s">
        <v>68</v>
      </c>
      <c r="F841" s="7" t="s">
        <v>194</v>
      </c>
      <c r="G841" s="7" t="e">
        <f t="shared" ca="1" si="32"/>
        <v>#NAME?</v>
      </c>
      <c r="H841" s="46" t="s">
        <v>216</v>
      </c>
      <c r="I841" s="46" t="s">
        <v>266</v>
      </c>
      <c r="J841" s="7" t="str">
        <f t="shared" si="36"/>
        <v>Não</v>
      </c>
      <c r="K841" s="47">
        <v>45230</v>
      </c>
      <c r="L841" s="47"/>
      <c r="M841" s="7" t="s">
        <v>196</v>
      </c>
      <c r="N841" s="48">
        <v>1.2E-2</v>
      </c>
      <c r="O841" s="7" t="s">
        <v>197</v>
      </c>
      <c r="P841" s="49">
        <v>0.1</v>
      </c>
      <c r="Q841" s="50"/>
      <c r="R841" s="50"/>
      <c r="S841" s="7" t="s">
        <v>199</v>
      </c>
      <c r="T841" s="7" t="s">
        <v>2845</v>
      </c>
      <c r="U841" s="7" t="s">
        <v>68</v>
      </c>
      <c r="V841" s="46" t="e">
        <f t="shared" ca="1" si="33"/>
        <v>#NAME?</v>
      </c>
      <c r="W841" s="7"/>
      <c r="X841" s="7"/>
      <c r="Y841" s="51" t="s">
        <v>312</v>
      </c>
      <c r="Z841" s="52"/>
      <c r="AA841" s="53">
        <v>45230</v>
      </c>
      <c r="AB841" s="54">
        <v>49075100012830</v>
      </c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>
        <v>0</v>
      </c>
      <c r="AP841" s="52">
        <v>17527.810000000001</v>
      </c>
      <c r="AQ841" s="52">
        <v>67908.850000000006</v>
      </c>
      <c r="AR841" s="52">
        <v>67865.259999999995</v>
      </c>
      <c r="AS841" s="52">
        <v>68473.850000000006</v>
      </c>
      <c r="AT841" s="52">
        <v>67105.66</v>
      </c>
      <c r="AU841" s="52">
        <v>100413.4</v>
      </c>
      <c r="AV841" s="52">
        <v>67230.759999999995</v>
      </c>
      <c r="AW841" s="52">
        <v>67417.53</v>
      </c>
      <c r="AX841" s="52">
        <v>67929.03</v>
      </c>
      <c r="AY841" s="52">
        <v>0</v>
      </c>
      <c r="AZ841" s="52">
        <v>0</v>
      </c>
      <c r="BA841" s="52">
        <v>0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3" t="s">
        <v>2846</v>
      </c>
      <c r="C842" s="4" t="s">
        <v>2847</v>
      </c>
      <c r="D842" s="7" t="s">
        <v>19</v>
      </c>
      <c r="E842" s="7" t="s">
        <v>68</v>
      </c>
      <c r="F842" s="7" t="s">
        <v>438</v>
      </c>
      <c r="G842" s="7" t="e">
        <f t="shared" ca="1" si="32"/>
        <v>#NAME?</v>
      </c>
      <c r="H842" s="46" t="s">
        <v>205</v>
      </c>
      <c r="I842" s="46" t="s">
        <v>58</v>
      </c>
      <c r="J842" s="7" t="str">
        <f t="shared" si="36"/>
        <v>Não</v>
      </c>
      <c r="K842" s="47">
        <v>44973</v>
      </c>
      <c r="L842" s="7"/>
      <c r="M842" s="7" t="s">
        <v>71</v>
      </c>
      <c r="N842" s="48">
        <v>2.5000000000000001E-2</v>
      </c>
      <c r="O842" s="7" t="s">
        <v>236</v>
      </c>
      <c r="P842" s="49">
        <v>0.2</v>
      </c>
      <c r="Q842" s="50"/>
      <c r="R842" s="50"/>
      <c r="S842" s="7" t="s">
        <v>199</v>
      </c>
      <c r="T842" s="4" t="s">
        <v>2848</v>
      </c>
      <c r="U842" s="7" t="s">
        <v>68</v>
      </c>
      <c r="V842" s="46" t="e">
        <f t="shared" ca="1" si="33"/>
        <v>#NAME?</v>
      </c>
      <c r="W842" s="7"/>
      <c r="X842" s="7"/>
      <c r="Y842" s="51" t="s">
        <v>201</v>
      </c>
      <c r="Z842" s="52"/>
      <c r="AA842" s="53">
        <v>44973</v>
      </c>
      <c r="AB842" s="54">
        <v>49075100009724</v>
      </c>
      <c r="AC842" s="52"/>
      <c r="AD842" s="52"/>
      <c r="AE842" s="52"/>
      <c r="AF842" s="52">
        <v>0</v>
      </c>
      <c r="AG842" s="52">
        <v>0</v>
      </c>
      <c r="AH842" s="52">
        <v>452250.65</v>
      </c>
      <c r="AI842" s="52">
        <v>448793.99</v>
      </c>
      <c r="AJ842" s="52">
        <v>468483.92</v>
      </c>
      <c r="AK842" s="52">
        <v>507653.15</v>
      </c>
      <c r="AL842" s="52">
        <v>534109.97</v>
      </c>
      <c r="AM842" s="52">
        <v>510876.26</v>
      </c>
      <c r="AN842" s="52">
        <v>509020.56</v>
      </c>
      <c r="AO842" s="52">
        <v>455605.43</v>
      </c>
      <c r="AP842" s="52">
        <v>489699.46</v>
      </c>
      <c r="AQ842" s="52">
        <v>513079.42</v>
      </c>
      <c r="AR842" s="52">
        <v>477677.57</v>
      </c>
      <c r="AS842" s="52">
        <v>484364.28</v>
      </c>
      <c r="AT842" s="52">
        <v>493164.06</v>
      </c>
      <c r="AU842" s="52">
        <v>473624.31</v>
      </c>
      <c r="AV842" s="52">
        <v>458234.4</v>
      </c>
      <c r="AW842" s="52">
        <v>407932.2</v>
      </c>
      <c r="AX842" s="52">
        <v>419132.5</v>
      </c>
      <c r="AY842" s="52">
        <v>428729.85</v>
      </c>
      <c r="AZ842" s="52">
        <v>420684.74</v>
      </c>
      <c r="BA842" s="52">
        <v>401101.99</v>
      </c>
      <c r="BB842" s="52">
        <v>385918.78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3" t="s">
        <v>2849</v>
      </c>
      <c r="C843" s="4" t="s">
        <v>2850</v>
      </c>
      <c r="D843" s="7" t="s">
        <v>19</v>
      </c>
      <c r="E843" s="7" t="s">
        <v>77</v>
      </c>
      <c r="F843" s="7" t="s">
        <v>123</v>
      </c>
      <c r="G843" s="7" t="e">
        <f t="shared" ca="1" si="32"/>
        <v>#NAME?</v>
      </c>
      <c r="H843" s="46" t="s">
        <v>195</v>
      </c>
      <c r="I843" s="46" t="s">
        <v>58</v>
      </c>
      <c r="J843" s="7" t="str">
        <f t="shared" si="36"/>
        <v>Não</v>
      </c>
      <c r="K843" s="47">
        <v>44999</v>
      </c>
      <c r="L843" s="95">
        <v>45621</v>
      </c>
      <c r="M843" s="7" t="s">
        <v>57</v>
      </c>
      <c r="N843" s="48">
        <v>0.01</v>
      </c>
      <c r="O843" s="7" t="s">
        <v>58</v>
      </c>
      <c r="P843" s="49">
        <v>0</v>
      </c>
      <c r="Q843" s="50"/>
      <c r="R843" s="50"/>
      <c r="S843" s="7" t="s">
        <v>199</v>
      </c>
      <c r="T843" s="7" t="s">
        <v>2851</v>
      </c>
      <c r="U843" s="7" t="s">
        <v>114</v>
      </c>
      <c r="V843" s="46" t="e">
        <f t="shared" ca="1" si="33"/>
        <v>#NAME?</v>
      </c>
      <c r="W843" s="7"/>
      <c r="X843" s="7"/>
      <c r="Y843" s="51" t="s">
        <v>312</v>
      </c>
      <c r="Z843" s="52"/>
      <c r="AA843" s="53">
        <v>44999</v>
      </c>
      <c r="AB843" s="54">
        <v>49075100008752</v>
      </c>
      <c r="AC843" s="52"/>
      <c r="AD843" s="52"/>
      <c r="AE843" s="52"/>
      <c r="AF843" s="52">
        <v>0</v>
      </c>
      <c r="AG843" s="52">
        <v>0</v>
      </c>
      <c r="AH843" s="52">
        <v>62447.48</v>
      </c>
      <c r="AI843" s="52">
        <v>62942.91</v>
      </c>
      <c r="AJ843" s="52">
        <v>63991.85</v>
      </c>
      <c r="AK843" s="52">
        <v>64634.52</v>
      </c>
      <c r="AL843" s="52">
        <v>80567.8</v>
      </c>
      <c r="AM843" s="52">
        <v>105473.89</v>
      </c>
      <c r="AN843" s="52">
        <v>110320</v>
      </c>
      <c r="AO843" s="52">
        <v>111815.67</v>
      </c>
      <c r="AP843" s="52">
        <v>77587.7</v>
      </c>
      <c r="AQ843" s="52">
        <v>116259.59</v>
      </c>
      <c r="AR843" s="52">
        <v>118070.07</v>
      </c>
      <c r="AS843" s="52">
        <v>107765.73</v>
      </c>
      <c r="AT843" s="52">
        <v>103594.28</v>
      </c>
      <c r="AU843" s="52">
        <v>59743.94</v>
      </c>
      <c r="AV843" s="52">
        <v>59984.79</v>
      </c>
      <c r="AW843" s="52">
        <v>60083.86</v>
      </c>
      <c r="AX843" s="52">
        <v>60514.71</v>
      </c>
      <c r="AY843" s="52">
        <v>60905.440000000002</v>
      </c>
      <c r="AZ843" s="52">
        <v>61350.7</v>
      </c>
      <c r="BA843" s="52">
        <v>18403.79</v>
      </c>
      <c r="BB843" s="52">
        <v>0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3" t="s">
        <v>2852</v>
      </c>
      <c r="C844" s="4" t="s">
        <v>2853</v>
      </c>
      <c r="D844" s="7" t="s">
        <v>19</v>
      </c>
      <c r="E844" s="7" t="s">
        <v>77</v>
      </c>
      <c r="F844" s="7" t="s">
        <v>123</v>
      </c>
      <c r="G844" s="7" t="e">
        <f t="shared" ca="1" si="32"/>
        <v>#NAME?</v>
      </c>
      <c r="H844" s="46" t="s">
        <v>205</v>
      </c>
      <c r="I844" s="46" t="s">
        <v>58</v>
      </c>
      <c r="J844" s="7" t="str">
        <f t="shared" si="36"/>
        <v>Não</v>
      </c>
      <c r="K844" s="47">
        <v>45560</v>
      </c>
      <c r="L844" s="7"/>
      <c r="M844" s="7" t="s">
        <v>57</v>
      </c>
      <c r="N844" s="48">
        <v>1.2E-2</v>
      </c>
      <c r="O844" s="7" t="s">
        <v>58</v>
      </c>
      <c r="P844" s="49">
        <v>0</v>
      </c>
      <c r="Q844" s="50"/>
      <c r="R844" s="50"/>
      <c r="S844" s="7" t="s">
        <v>199</v>
      </c>
      <c r="T844" s="7" t="s">
        <v>2851</v>
      </c>
      <c r="U844" s="7" t="s">
        <v>77</v>
      </c>
      <c r="V844" s="46" t="e">
        <f t="shared" ca="1" si="33"/>
        <v>#NAME?</v>
      </c>
      <c r="W844" s="7"/>
      <c r="X844" s="7" t="s">
        <v>27</v>
      </c>
      <c r="Y844" s="51"/>
      <c r="Z844" s="52"/>
      <c r="AA844" s="52"/>
      <c r="AB844" s="54">
        <v>49075100015953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>
        <v>0</v>
      </c>
      <c r="BA844" s="52">
        <v>70502.679999999993</v>
      </c>
      <c r="BB844" s="52">
        <v>94720.47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3" t="s">
        <v>2854</v>
      </c>
      <c r="C845" s="4" t="s">
        <v>2855</v>
      </c>
      <c r="D845" s="7" t="s">
        <v>109</v>
      </c>
      <c r="E845" s="7" t="s">
        <v>68</v>
      </c>
      <c r="F845" s="7" t="s">
        <v>1951</v>
      </c>
      <c r="G845" s="7" t="e">
        <f t="shared" ca="1" si="32"/>
        <v>#NAME?</v>
      </c>
      <c r="H845" s="46" t="s">
        <v>216</v>
      </c>
      <c r="I845" s="46" t="s">
        <v>217</v>
      </c>
      <c r="J845" s="7" t="str">
        <f t="shared" si="36"/>
        <v>Não</v>
      </c>
      <c r="K845" s="47">
        <v>44973</v>
      </c>
      <c r="L845" s="7"/>
      <c r="M845" s="7" t="s">
        <v>316</v>
      </c>
      <c r="N845" s="48">
        <v>8.0000000000000002E-3</v>
      </c>
      <c r="O845" s="7" t="s">
        <v>317</v>
      </c>
      <c r="P845" s="49">
        <v>0.1</v>
      </c>
      <c r="Q845" s="50"/>
      <c r="R845" s="50"/>
      <c r="S845" s="7" t="s">
        <v>199</v>
      </c>
      <c r="T845" s="7" t="s">
        <v>2856</v>
      </c>
      <c r="U845" s="7" t="s">
        <v>68</v>
      </c>
      <c r="V845" s="46" t="e">
        <f t="shared" ca="1" si="33"/>
        <v>#NAME?</v>
      </c>
      <c r="W845" s="7"/>
      <c r="X845" s="7"/>
      <c r="Y845" s="51" t="s">
        <v>201</v>
      </c>
      <c r="Z845" s="52"/>
      <c r="AA845" s="53">
        <v>44973</v>
      </c>
      <c r="AB845" s="54">
        <v>49075100012067</v>
      </c>
      <c r="AC845" s="52"/>
      <c r="AD845" s="52"/>
      <c r="AE845" s="52"/>
      <c r="AF845" s="52">
        <v>0</v>
      </c>
      <c r="AG845" s="52">
        <v>0</v>
      </c>
      <c r="AH845" s="52">
        <v>0</v>
      </c>
      <c r="AI845" s="52">
        <v>289978.59000000003</v>
      </c>
      <c r="AJ845" s="52">
        <v>306493.43</v>
      </c>
      <c r="AK845" s="52">
        <v>328944.06</v>
      </c>
      <c r="AL845" s="52">
        <v>341722.93</v>
      </c>
      <c r="AM845" s="52">
        <v>348232.2</v>
      </c>
      <c r="AN845" s="52">
        <v>353899.78</v>
      </c>
      <c r="AO845" s="52">
        <v>350742.28</v>
      </c>
      <c r="AP845" s="52">
        <v>357997.75</v>
      </c>
      <c r="AQ845" s="52">
        <v>366779.82</v>
      </c>
      <c r="AR845" s="52">
        <v>366822.72</v>
      </c>
      <c r="AS845" s="52">
        <v>374204.45</v>
      </c>
      <c r="AT845" s="52">
        <v>377147.44</v>
      </c>
      <c r="AU845" s="52">
        <v>372068.96</v>
      </c>
      <c r="AV845" s="52">
        <v>370458.7</v>
      </c>
      <c r="AW845" s="52">
        <v>367939.9</v>
      </c>
      <c r="AX845" s="52">
        <v>372067.9</v>
      </c>
      <c r="AY845" s="52">
        <v>4.8</v>
      </c>
      <c r="AZ845" s="52">
        <v>4.8</v>
      </c>
      <c r="BA845" s="52">
        <v>0</v>
      </c>
      <c r="BB845" s="52">
        <v>0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15" t="s">
        <v>2857</v>
      </c>
      <c r="C846" s="4" t="s">
        <v>2858</v>
      </c>
      <c r="D846" s="7" t="s">
        <v>19</v>
      </c>
      <c r="E846" s="7" t="s">
        <v>20</v>
      </c>
      <c r="F846" s="7" t="s">
        <v>270</v>
      </c>
      <c r="G846" s="7" t="e">
        <f t="shared" ca="1" si="32"/>
        <v>#NAME?</v>
      </c>
      <c r="H846" s="46" t="s">
        <v>205</v>
      </c>
      <c r="I846" s="46" t="s">
        <v>58</v>
      </c>
      <c r="J846" s="7" t="str">
        <f t="shared" si="36"/>
        <v>Não</v>
      </c>
      <c r="K846" s="47">
        <v>45096</v>
      </c>
      <c r="L846" s="47"/>
      <c r="M846" s="7" t="s">
        <v>57</v>
      </c>
      <c r="N846" s="48">
        <v>1.2E-2</v>
      </c>
      <c r="O846" s="7" t="s">
        <v>58</v>
      </c>
      <c r="P846" s="49">
        <v>0</v>
      </c>
      <c r="Q846" s="50"/>
      <c r="R846" s="50"/>
      <c r="S846" s="7" t="s">
        <v>199</v>
      </c>
      <c r="T846" s="7" t="s">
        <v>2859</v>
      </c>
      <c r="U846" s="7" t="s">
        <v>273</v>
      </c>
      <c r="V846" s="46" t="e">
        <f t="shared" ca="1" si="33"/>
        <v>#NAME?</v>
      </c>
      <c r="W846" s="7"/>
      <c r="X846" s="7"/>
      <c r="Y846" s="51" t="s">
        <v>312</v>
      </c>
      <c r="Z846" s="52"/>
      <c r="AA846" s="53">
        <v>45096</v>
      </c>
      <c r="AB846" s="54">
        <v>49075100006717</v>
      </c>
      <c r="AC846" s="52"/>
      <c r="AD846" s="52"/>
      <c r="AE846" s="52"/>
      <c r="AF846" s="52"/>
      <c r="AG846" s="52"/>
      <c r="AH846" s="52"/>
      <c r="AI846" s="52">
        <v>0</v>
      </c>
      <c r="AJ846" s="52">
        <v>98581.04</v>
      </c>
      <c r="AK846" s="52">
        <v>111588.77</v>
      </c>
      <c r="AL846" s="52">
        <v>112674.22</v>
      </c>
      <c r="AM846" s="52">
        <v>113054.22</v>
      </c>
      <c r="AN846" s="52">
        <v>113905.94</v>
      </c>
      <c r="AO846" s="52">
        <v>114841.84</v>
      </c>
      <c r="AP846" s="52">
        <v>115658.22</v>
      </c>
      <c r="AQ846" s="52">
        <v>116571.81</v>
      </c>
      <c r="AR846" s="52">
        <v>117482.91</v>
      </c>
      <c r="AS846" s="52">
        <v>116711.03</v>
      </c>
      <c r="AT846" s="52">
        <v>115044.75</v>
      </c>
      <c r="AU846" s="52">
        <v>114847.27</v>
      </c>
      <c r="AV846" s="52">
        <v>115730</v>
      </c>
      <c r="AW846" s="52">
        <v>116620.2</v>
      </c>
      <c r="AX846" s="52">
        <v>117539.6</v>
      </c>
      <c r="AY846" s="52">
        <v>114233.78</v>
      </c>
      <c r="AZ846" s="52">
        <v>107854.04</v>
      </c>
      <c r="BA846" s="52">
        <v>98459.56</v>
      </c>
      <c r="BB846" s="52">
        <v>99194.240000000005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2860</v>
      </c>
      <c r="C847" s="4" t="s">
        <v>2861</v>
      </c>
      <c r="D847" s="7" t="s">
        <v>19</v>
      </c>
      <c r="E847" s="7" t="s">
        <v>77</v>
      </c>
      <c r="F847" s="7" t="s">
        <v>215</v>
      </c>
      <c r="G847" s="7" t="e">
        <f t="shared" ca="1" si="32"/>
        <v>#NAME?</v>
      </c>
      <c r="H847" s="46" t="s">
        <v>205</v>
      </c>
      <c r="I847" s="46" t="s">
        <v>58</v>
      </c>
      <c r="J847" s="7" t="str">
        <f t="shared" si="36"/>
        <v>Não</v>
      </c>
      <c r="K847" s="47">
        <v>45520</v>
      </c>
      <c r="L847" s="7"/>
      <c r="M847" s="7" t="s">
        <v>316</v>
      </c>
      <c r="N847" s="48">
        <v>8.0000000000000002E-3</v>
      </c>
      <c r="O847" s="7" t="s">
        <v>317</v>
      </c>
      <c r="P847" s="49">
        <v>0.1</v>
      </c>
      <c r="Q847" s="109"/>
      <c r="R847" s="109"/>
      <c r="S847" s="7" t="s">
        <v>199</v>
      </c>
      <c r="T847" s="7" t="s">
        <v>2862</v>
      </c>
      <c r="U847" s="7" t="s">
        <v>77</v>
      </c>
      <c r="V847" s="46" t="e">
        <f t="shared" ca="1" si="33"/>
        <v>#NAME?</v>
      </c>
      <c r="W847" s="7"/>
      <c r="X847" s="7" t="s">
        <v>27</v>
      </c>
      <c r="Y847" s="51" t="s">
        <v>201</v>
      </c>
      <c r="Z847" s="52"/>
      <c r="AA847" s="52"/>
      <c r="AB847" s="54">
        <v>49075100015554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>
        <v>49889.84</v>
      </c>
      <c r="AZ847" s="52">
        <v>49077.47</v>
      </c>
      <c r="BA847" s="52">
        <v>73776.649999999994</v>
      </c>
      <c r="BB847" s="52">
        <v>72956.41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15" t="s">
        <v>2863</v>
      </c>
      <c r="C848" s="4" t="s">
        <v>2864</v>
      </c>
      <c r="D848" s="7" t="s">
        <v>19</v>
      </c>
      <c r="E848" s="7" t="s">
        <v>77</v>
      </c>
      <c r="F848" s="7" t="s">
        <v>215</v>
      </c>
      <c r="G848" s="7" t="e">
        <f t="shared" ca="1" si="32"/>
        <v>#NAME?</v>
      </c>
      <c r="H848" s="46" t="s">
        <v>205</v>
      </c>
      <c r="I848" s="46" t="s">
        <v>58</v>
      </c>
      <c r="J848" s="7" t="str">
        <f t="shared" si="36"/>
        <v>Não</v>
      </c>
      <c r="K848" s="47">
        <v>44979</v>
      </c>
      <c r="L848" s="7"/>
      <c r="M848" s="7" t="s">
        <v>57</v>
      </c>
      <c r="N848" s="48">
        <v>1.2E-2</v>
      </c>
      <c r="O848" s="7" t="s">
        <v>58</v>
      </c>
      <c r="P848" s="49">
        <v>0</v>
      </c>
      <c r="Q848" s="109"/>
      <c r="R848" s="109"/>
      <c r="S848" s="7" t="s">
        <v>199</v>
      </c>
      <c r="T848" s="7" t="s">
        <v>2862</v>
      </c>
      <c r="U848" s="7" t="s">
        <v>77</v>
      </c>
      <c r="V848" s="46" t="e">
        <f t="shared" ca="1" si="33"/>
        <v>#NAME?</v>
      </c>
      <c r="W848" s="7"/>
      <c r="X848" s="7"/>
      <c r="Y848" s="51" t="s">
        <v>201</v>
      </c>
      <c r="Z848" s="52"/>
      <c r="AA848" s="53">
        <v>44979</v>
      </c>
      <c r="AB848" s="54">
        <v>49075100006474</v>
      </c>
      <c r="AC848" s="52"/>
      <c r="AD848" s="52"/>
      <c r="AE848" s="52"/>
      <c r="AF848" s="52"/>
      <c r="AG848" s="52">
        <v>473873.6</v>
      </c>
      <c r="AH848" s="52">
        <v>481691.48</v>
      </c>
      <c r="AI848" s="52">
        <v>485613.74</v>
      </c>
      <c r="AJ848" s="52">
        <v>493663.84</v>
      </c>
      <c r="AK848" s="52">
        <v>500079.13</v>
      </c>
      <c r="AL848" s="52">
        <v>503634.65</v>
      </c>
      <c r="AM848" s="52">
        <v>506892.03</v>
      </c>
      <c r="AN848" s="52">
        <v>505887.98</v>
      </c>
      <c r="AO848" s="52">
        <v>509208.33</v>
      </c>
      <c r="AP848" s="52">
        <v>511261.68</v>
      </c>
      <c r="AQ848" s="52">
        <v>517830.29</v>
      </c>
      <c r="AR848" s="52">
        <v>520086.43</v>
      </c>
      <c r="AS848" s="52">
        <v>523896.73</v>
      </c>
      <c r="AT848" s="52">
        <v>525434.06999999995</v>
      </c>
      <c r="AU848" s="52">
        <v>521989.28</v>
      </c>
      <c r="AV848" s="52">
        <v>525225.69999999995</v>
      </c>
      <c r="AW848" s="52">
        <v>528962.30000000005</v>
      </c>
      <c r="AX848" s="52">
        <v>533792.5</v>
      </c>
      <c r="AY848" s="52">
        <v>542099.65</v>
      </c>
      <c r="AZ848" s="52">
        <v>545481.4</v>
      </c>
      <c r="BA848" s="52">
        <v>624926.31999999995</v>
      </c>
      <c r="BB848" s="52">
        <v>629710.76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15" t="s">
        <v>2865</v>
      </c>
      <c r="C849" s="4" t="s">
        <v>2866</v>
      </c>
      <c r="D849" s="7" t="s">
        <v>109</v>
      </c>
      <c r="E849" s="7" t="s">
        <v>68</v>
      </c>
      <c r="F849" s="7" t="s">
        <v>565</v>
      </c>
      <c r="G849" s="7" t="e">
        <f t="shared" ca="1" si="32"/>
        <v>#NAME?</v>
      </c>
      <c r="H849" s="46" t="s">
        <v>216</v>
      </c>
      <c r="I849" s="46" t="s">
        <v>266</v>
      </c>
      <c r="J849" s="7" t="str">
        <f t="shared" si="36"/>
        <v>Não</v>
      </c>
      <c r="K849" s="47">
        <v>45168</v>
      </c>
      <c r="L849" s="47"/>
      <c r="M849" s="7" t="s">
        <v>424</v>
      </c>
      <c r="N849" s="48">
        <v>5.0000000000000001E-3</v>
      </c>
      <c r="O849" s="7" t="s">
        <v>58</v>
      </c>
      <c r="P849" s="49">
        <v>0</v>
      </c>
      <c r="Q849" s="109"/>
      <c r="R849" s="50" t="s">
        <v>780</v>
      </c>
      <c r="S849" s="7" t="s">
        <v>199</v>
      </c>
      <c r="T849" s="7" t="s">
        <v>2867</v>
      </c>
      <c r="U849" s="7" t="s">
        <v>68</v>
      </c>
      <c r="V849" s="46" t="e">
        <f t="shared" ca="1" si="33"/>
        <v>#NAME?</v>
      </c>
      <c r="W849" s="7"/>
      <c r="X849" s="7"/>
      <c r="Y849" s="51" t="s">
        <v>312</v>
      </c>
      <c r="Z849" s="52"/>
      <c r="AA849" s="53">
        <v>45168</v>
      </c>
      <c r="AB849" s="54">
        <v>49075100006105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>
        <v>1967966.43</v>
      </c>
      <c r="AN849" s="52">
        <v>1988281</v>
      </c>
      <c r="AO849" s="52">
        <v>3881924.48</v>
      </c>
      <c r="AP849" s="52">
        <v>3904486.3</v>
      </c>
      <c r="AQ849" s="52">
        <v>3938265.36</v>
      </c>
      <c r="AR849" s="52">
        <v>3974332.28</v>
      </c>
      <c r="AS849" s="52">
        <v>4004896.65</v>
      </c>
      <c r="AT849" s="52">
        <v>4039125.48</v>
      </c>
      <c r="AU849" s="52">
        <v>4073871.85</v>
      </c>
      <c r="AV849" s="52">
        <v>4106159</v>
      </c>
      <c r="AW849" s="52">
        <v>4136869</v>
      </c>
      <c r="AX849" s="52">
        <v>0</v>
      </c>
      <c r="AY849" s="52">
        <v>0</v>
      </c>
      <c r="AZ849" s="52">
        <v>0</v>
      </c>
      <c r="BA849" s="52">
        <v>0</v>
      </c>
      <c r="BB849" s="52">
        <v>0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3" t="s">
        <v>2868</v>
      </c>
      <c r="C850" s="4" t="s">
        <v>2869</v>
      </c>
      <c r="D850" s="7" t="s">
        <v>19</v>
      </c>
      <c r="E850" s="7" t="s">
        <v>68</v>
      </c>
      <c r="F850" s="7" t="s">
        <v>255</v>
      </c>
      <c r="G850" s="7" t="e">
        <f t="shared" ca="1" si="32"/>
        <v>#NAME?</v>
      </c>
      <c r="H850" s="46" t="s">
        <v>216</v>
      </c>
      <c r="I850" s="46" t="s">
        <v>217</v>
      </c>
      <c r="J850" s="7" t="str">
        <f t="shared" si="36"/>
        <v>Não</v>
      </c>
      <c r="K850" s="47">
        <v>45163</v>
      </c>
      <c r="L850" s="47"/>
      <c r="M850" s="7" t="s">
        <v>541</v>
      </c>
      <c r="N850" s="48">
        <v>5.0000000000000001E-3</v>
      </c>
      <c r="O850" s="7" t="s">
        <v>58</v>
      </c>
      <c r="P850" s="49">
        <v>0</v>
      </c>
      <c r="Q850" s="50"/>
      <c r="R850" s="158" t="s">
        <v>2870</v>
      </c>
      <c r="S850" s="7" t="s">
        <v>242</v>
      </c>
      <c r="T850" s="7" t="s">
        <v>2871</v>
      </c>
      <c r="U850" s="7" t="s">
        <v>68</v>
      </c>
      <c r="V850" s="46" t="e">
        <f t="shared" ca="1" si="33"/>
        <v>#NAME?</v>
      </c>
      <c r="W850" s="7"/>
      <c r="X850" s="7"/>
      <c r="Y850" s="51" t="s">
        <v>509</v>
      </c>
      <c r="Z850" s="52"/>
      <c r="AA850" s="53">
        <v>45163</v>
      </c>
      <c r="AB850" s="54">
        <v>49075100012075</v>
      </c>
      <c r="AC850" s="52"/>
      <c r="AD850" s="52"/>
      <c r="AE850" s="52"/>
      <c r="AF850" s="52">
        <v>0</v>
      </c>
      <c r="AG850" s="52">
        <v>0</v>
      </c>
      <c r="AH850" s="52">
        <v>0</v>
      </c>
      <c r="AI850" s="52">
        <v>0</v>
      </c>
      <c r="AJ850" s="52">
        <v>0</v>
      </c>
      <c r="AK850" s="52">
        <v>0</v>
      </c>
      <c r="AL850" s="52">
        <v>0</v>
      </c>
      <c r="AM850" s="52">
        <v>0</v>
      </c>
      <c r="AN850" s="52">
        <v>0</v>
      </c>
      <c r="AO850" s="52">
        <v>0</v>
      </c>
      <c r="AP850" s="52">
        <v>0</v>
      </c>
      <c r="AQ850" s="52">
        <v>0</v>
      </c>
      <c r="AR850" s="52">
        <v>0</v>
      </c>
      <c r="AS850" s="52">
        <v>0</v>
      </c>
      <c r="AT850" s="52">
        <v>0</v>
      </c>
      <c r="AU850" s="52">
        <v>0</v>
      </c>
      <c r="AV850" s="52">
        <v>0</v>
      </c>
      <c r="AW850" s="52">
        <v>0</v>
      </c>
      <c r="AX850" s="52">
        <v>0</v>
      </c>
      <c r="AY850" s="52">
        <v>0</v>
      </c>
      <c r="AZ850" s="52">
        <v>0</v>
      </c>
      <c r="BA850" s="52">
        <v>0</v>
      </c>
      <c r="BB850" s="52">
        <v>0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15" t="s">
        <v>2872</v>
      </c>
      <c r="C851" s="4" t="s">
        <v>2873</v>
      </c>
      <c r="D851" s="7" t="s">
        <v>76</v>
      </c>
      <c r="E851" s="7" t="s">
        <v>77</v>
      </c>
      <c r="F851" s="7" t="s">
        <v>78</v>
      </c>
      <c r="G851" s="7" t="e">
        <f t="shared" ca="1" si="32"/>
        <v>#NAME?</v>
      </c>
      <c r="H851" s="46" t="s">
        <v>205</v>
      </c>
      <c r="I851" s="46" t="s">
        <v>58</v>
      </c>
      <c r="J851" s="7" t="str">
        <f t="shared" si="36"/>
        <v>Não</v>
      </c>
      <c r="K851" s="47">
        <v>45252</v>
      </c>
      <c r="L851" s="47"/>
      <c r="M851" s="7" t="s">
        <v>57</v>
      </c>
      <c r="N851" s="48">
        <v>0.01</v>
      </c>
      <c r="O851" s="7" t="s">
        <v>58</v>
      </c>
      <c r="P851" s="49">
        <v>0</v>
      </c>
      <c r="Q851" s="50"/>
      <c r="R851" s="158"/>
      <c r="S851" s="7" t="s">
        <v>199</v>
      </c>
      <c r="T851" s="7" t="s">
        <v>2874</v>
      </c>
      <c r="U851" s="7" t="s">
        <v>77</v>
      </c>
      <c r="V851" s="46" t="e">
        <f t="shared" ca="1" si="33"/>
        <v>#NAME?</v>
      </c>
      <c r="W851" s="7"/>
      <c r="X851" s="7"/>
      <c r="Y851" s="51" t="s">
        <v>201</v>
      </c>
      <c r="Z851" s="52"/>
      <c r="AA851" s="53">
        <v>45252</v>
      </c>
      <c r="AB851" s="54">
        <v>49075100012849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>
        <v>480118.49</v>
      </c>
      <c r="AQ851" s="52">
        <v>483878.05</v>
      </c>
      <c r="AR851" s="52">
        <v>487891.47</v>
      </c>
      <c r="AS851" s="52">
        <v>491356.64</v>
      </c>
      <c r="AT851" s="52">
        <v>494699.39</v>
      </c>
      <c r="AU851" s="52">
        <v>497748.6</v>
      </c>
      <c r="AV851" s="52">
        <v>501009.7</v>
      </c>
      <c r="AW851" s="52">
        <v>505061.2</v>
      </c>
      <c r="AX851" s="52">
        <v>726433.5</v>
      </c>
      <c r="AY851" s="52">
        <v>731133.86</v>
      </c>
      <c r="AZ851" s="52">
        <v>735417.95</v>
      </c>
      <c r="BA851" s="52">
        <v>741211.17</v>
      </c>
      <c r="BB851" s="52">
        <v>763643.68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3" t="s">
        <v>2875</v>
      </c>
      <c r="C852" s="4" t="s">
        <v>2876</v>
      </c>
      <c r="D852" s="7" t="s">
        <v>19</v>
      </c>
      <c r="E852" s="7" t="s">
        <v>77</v>
      </c>
      <c r="F852" s="7" t="s">
        <v>215</v>
      </c>
      <c r="G852" s="7" t="e">
        <f t="shared" ca="1" si="32"/>
        <v>#NAME?</v>
      </c>
      <c r="H852" s="46" t="s">
        <v>205</v>
      </c>
      <c r="I852" s="46" t="s">
        <v>58</v>
      </c>
      <c r="J852" s="7" t="str">
        <f t="shared" si="36"/>
        <v>Sim</v>
      </c>
      <c r="K852" s="47">
        <v>44945</v>
      </c>
      <c r="L852" s="7"/>
      <c r="M852" s="7" t="s">
        <v>57</v>
      </c>
      <c r="N852" s="48">
        <v>1.2E-2</v>
      </c>
      <c r="O852" s="7" t="s">
        <v>58</v>
      </c>
      <c r="P852" s="49">
        <v>0</v>
      </c>
      <c r="Q852" s="50" t="s">
        <v>2877</v>
      </c>
      <c r="R852" s="50"/>
      <c r="S852" s="7" t="s">
        <v>199</v>
      </c>
      <c r="T852" s="7" t="s">
        <v>2878</v>
      </c>
      <c r="U852" s="7" t="s">
        <v>77</v>
      </c>
      <c r="V852" s="46" t="e">
        <f t="shared" ca="1" si="33"/>
        <v>#NAME?</v>
      </c>
      <c r="W852" s="7"/>
      <c r="X852" s="7"/>
      <c r="Y852" s="51" t="s">
        <v>201</v>
      </c>
      <c r="Z852" s="52"/>
      <c r="AA852" s="53">
        <v>44945</v>
      </c>
      <c r="AB852" s="54">
        <v>49075100006482</v>
      </c>
      <c r="AC852" s="52"/>
      <c r="AD852" s="52"/>
      <c r="AE852" s="52"/>
      <c r="AF852" s="52">
        <v>788175.45</v>
      </c>
      <c r="AG852" s="52">
        <v>794794.76</v>
      </c>
      <c r="AH852" s="52">
        <v>803301.69</v>
      </c>
      <c r="AI852" s="52">
        <v>808932.47</v>
      </c>
      <c r="AJ852" s="52">
        <v>817587.84</v>
      </c>
      <c r="AK852" s="52">
        <v>824932.72</v>
      </c>
      <c r="AL852" s="52">
        <v>831994.21</v>
      </c>
      <c r="AM852" s="52">
        <v>840143.99</v>
      </c>
      <c r="AN852" s="52">
        <v>846924.5</v>
      </c>
      <c r="AO852" s="52">
        <v>854397.79</v>
      </c>
      <c r="AP852" s="52">
        <v>860467.18</v>
      </c>
      <c r="AQ852" s="52">
        <v>866851.66</v>
      </c>
      <c r="AR852" s="52">
        <v>867115.02</v>
      </c>
      <c r="AS852" s="52">
        <v>873789.21</v>
      </c>
      <c r="AT852" s="52">
        <v>880475.5</v>
      </c>
      <c r="AU852" s="52">
        <v>884553.95</v>
      </c>
      <c r="AV852" s="52">
        <v>890839.1</v>
      </c>
      <c r="AW852" s="52">
        <v>927297.1</v>
      </c>
      <c r="AX852" s="52">
        <v>934293</v>
      </c>
      <c r="AY852" s="52">
        <v>88238.51</v>
      </c>
      <c r="AZ852" s="52">
        <v>88232.56</v>
      </c>
      <c r="BA852" s="52">
        <v>89027.42</v>
      </c>
      <c r="BB852" s="52">
        <v>89681.7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60" t="s">
        <v>2879</v>
      </c>
      <c r="C853" s="61" t="s">
        <v>2880</v>
      </c>
      <c r="D853" s="7" t="s">
        <v>76</v>
      </c>
      <c r="E853" s="7" t="s">
        <v>77</v>
      </c>
      <c r="F853" s="7" t="s">
        <v>78</v>
      </c>
      <c r="G853" s="7" t="e">
        <f t="shared" ca="1" si="32"/>
        <v>#NAME?</v>
      </c>
      <c r="H853" s="46" t="s">
        <v>205</v>
      </c>
      <c r="I853" s="46" t="s">
        <v>58</v>
      </c>
      <c r="J853" s="7" t="str">
        <f t="shared" si="36"/>
        <v>Não</v>
      </c>
      <c r="K853" s="47">
        <v>45457</v>
      </c>
      <c r="L853" s="47"/>
      <c r="M853" s="7" t="s">
        <v>57</v>
      </c>
      <c r="N853" s="48">
        <v>1.2E-2</v>
      </c>
      <c r="O853" s="7" t="s">
        <v>58</v>
      </c>
      <c r="P853" s="49">
        <v>0</v>
      </c>
      <c r="Q853" s="50"/>
      <c r="R853" s="50"/>
      <c r="S853" s="7" t="s">
        <v>199</v>
      </c>
      <c r="T853" s="6" t="s">
        <v>2881</v>
      </c>
      <c r="U853" s="7" t="s">
        <v>77</v>
      </c>
      <c r="V853" s="46" t="e">
        <f t="shared" ca="1" si="33"/>
        <v>#NAME?</v>
      </c>
      <c r="W853" s="7"/>
      <c r="X853" s="7" t="s">
        <v>27</v>
      </c>
      <c r="Y853" s="51" t="s">
        <v>201</v>
      </c>
      <c r="Z853" s="52"/>
      <c r="AA853" s="53">
        <v>45457</v>
      </c>
      <c r="AB853" s="54">
        <v>49075100015155</v>
      </c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>
        <v>314913.7</v>
      </c>
      <c r="AX853" s="52">
        <v>319047.40000000002</v>
      </c>
      <c r="AY853" s="52">
        <v>331479.13</v>
      </c>
      <c r="AZ853" s="52">
        <v>305005.90000000002</v>
      </c>
      <c r="BA853" s="52">
        <v>312171.53999999998</v>
      </c>
      <c r="BB853" s="52">
        <v>342960.67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60" t="s">
        <v>2879</v>
      </c>
      <c r="C854" s="61" t="s">
        <v>2882</v>
      </c>
      <c r="D854" s="7" t="s">
        <v>76</v>
      </c>
      <c r="E854" s="7" t="s">
        <v>77</v>
      </c>
      <c r="F854" s="7" t="s">
        <v>78</v>
      </c>
      <c r="G854" s="7" t="e">
        <f t="shared" ca="1" si="32"/>
        <v>#NAME?</v>
      </c>
      <c r="H854" s="46" t="s">
        <v>195</v>
      </c>
      <c r="I854" s="46" t="s">
        <v>58</v>
      </c>
      <c r="J854" s="7" t="str">
        <f t="shared" si="36"/>
        <v>Não</v>
      </c>
      <c r="K854" s="47">
        <v>45422</v>
      </c>
      <c r="L854" s="47">
        <v>45457</v>
      </c>
      <c r="M854" s="7" t="s">
        <v>57</v>
      </c>
      <c r="N854" s="48">
        <v>1.2E-2</v>
      </c>
      <c r="O854" s="7" t="s">
        <v>58</v>
      </c>
      <c r="P854" s="49">
        <v>0</v>
      </c>
      <c r="Q854" s="50"/>
      <c r="R854" s="50" t="s">
        <v>2883</v>
      </c>
      <c r="S854" s="7" t="s">
        <v>199</v>
      </c>
      <c r="T854" s="6" t="s">
        <v>2881</v>
      </c>
      <c r="U854" s="7" t="s">
        <v>77</v>
      </c>
      <c r="V854" s="46" t="e">
        <f t="shared" ca="1" si="33"/>
        <v>#NAME?</v>
      </c>
      <c r="W854" s="7"/>
      <c r="X854" s="7" t="s">
        <v>27</v>
      </c>
      <c r="Y854" s="51"/>
      <c r="Z854" s="52"/>
      <c r="AA854" s="53">
        <v>45422</v>
      </c>
      <c r="AB854" s="54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>
        <v>0</v>
      </c>
      <c r="AW854" s="52">
        <v>0</v>
      </c>
      <c r="AX854" s="52">
        <v>0</v>
      </c>
      <c r="AY854" s="52">
        <v>0</v>
      </c>
      <c r="AZ854" s="52">
        <v>0</v>
      </c>
      <c r="BA854" s="52">
        <v>0</v>
      </c>
      <c r="BB854" s="52">
        <v>0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2884</v>
      </c>
      <c r="C855" s="4" t="s">
        <v>2885</v>
      </c>
      <c r="D855" s="7" t="s">
        <v>19</v>
      </c>
      <c r="E855" s="7" t="s">
        <v>20</v>
      </c>
      <c r="F855" s="7" t="s">
        <v>321</v>
      </c>
      <c r="G855" s="7" t="e">
        <f t="shared" ca="1" si="32"/>
        <v>#NAME?</v>
      </c>
      <c r="H855" s="46" t="s">
        <v>216</v>
      </c>
      <c r="I855" s="46" t="s">
        <v>266</v>
      </c>
      <c r="J855" s="7" t="str">
        <f t="shared" si="36"/>
        <v>Não</v>
      </c>
      <c r="K855" s="47">
        <v>45029</v>
      </c>
      <c r="L855" s="7"/>
      <c r="M855" s="7" t="s">
        <v>57</v>
      </c>
      <c r="N855" s="48">
        <v>1.2E-2</v>
      </c>
      <c r="O855" s="7" t="s">
        <v>58</v>
      </c>
      <c r="P855" s="49">
        <v>0</v>
      </c>
      <c r="Q855" s="50"/>
      <c r="R855" s="50" t="s">
        <v>2886</v>
      </c>
      <c r="S855" s="7" t="s">
        <v>199</v>
      </c>
      <c r="T855" s="7" t="s">
        <v>2887</v>
      </c>
      <c r="U855" s="7" t="s">
        <v>273</v>
      </c>
      <c r="V855" s="46" t="e">
        <f t="shared" ca="1" si="33"/>
        <v>#NAME?</v>
      </c>
      <c r="W855" s="7"/>
      <c r="X855" s="7"/>
      <c r="Y855" s="51" t="s">
        <v>201</v>
      </c>
      <c r="Z855" s="52"/>
      <c r="AA855" s="53">
        <v>45029</v>
      </c>
      <c r="AB855" s="54">
        <v>49075100009023</v>
      </c>
      <c r="AC855" s="52"/>
      <c r="AD855" s="52"/>
      <c r="AE855" s="52"/>
      <c r="AF855" s="52"/>
      <c r="AG855" s="52"/>
      <c r="AH855" s="52">
        <v>0</v>
      </c>
      <c r="AI855" s="52">
        <v>134455.91</v>
      </c>
      <c r="AJ855" s="52">
        <v>76467.350000000006</v>
      </c>
      <c r="AK855" s="52">
        <v>82627.98</v>
      </c>
      <c r="AL855" s="52">
        <v>83258.8</v>
      </c>
      <c r="AM855" s="52">
        <v>90781.64</v>
      </c>
      <c r="AN855" s="52">
        <v>91587.3</v>
      </c>
      <c r="AO855" s="52">
        <v>92396.3</v>
      </c>
      <c r="AP855" s="52">
        <v>120183.45</v>
      </c>
      <c r="AQ855" s="52">
        <v>121206.67</v>
      </c>
      <c r="AR855" s="52">
        <v>122210.89</v>
      </c>
      <c r="AS855" s="52">
        <v>133178.72</v>
      </c>
      <c r="AT855" s="52">
        <v>134379.96</v>
      </c>
      <c r="AU855" s="52">
        <v>135558.38</v>
      </c>
      <c r="AV855" s="52">
        <v>1160</v>
      </c>
      <c r="AW855" s="52">
        <v>0</v>
      </c>
      <c r="AX855" s="52">
        <v>0</v>
      </c>
      <c r="AY855" s="52">
        <v>0</v>
      </c>
      <c r="AZ855" s="52">
        <v>0</v>
      </c>
      <c r="BA855" s="52">
        <v>0</v>
      </c>
      <c r="BB855" s="52">
        <v>0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15" t="s">
        <v>2888</v>
      </c>
      <c r="C856" s="4" t="s">
        <v>2889</v>
      </c>
      <c r="D856" s="7" t="s">
        <v>109</v>
      </c>
      <c r="E856" s="7" t="s">
        <v>68</v>
      </c>
      <c r="F856" s="7" t="s">
        <v>194</v>
      </c>
      <c r="G856" s="7" t="e">
        <f t="shared" ca="1" si="32"/>
        <v>#NAME?</v>
      </c>
      <c r="H856" s="46" t="s">
        <v>195</v>
      </c>
      <c r="I856" s="46" t="s">
        <v>58</v>
      </c>
      <c r="J856" s="7" t="str">
        <f t="shared" si="36"/>
        <v>Não</v>
      </c>
      <c r="K856" s="47">
        <v>45145</v>
      </c>
      <c r="L856" s="47">
        <v>45341</v>
      </c>
      <c r="M856" s="7" t="s">
        <v>196</v>
      </c>
      <c r="N856" s="48">
        <v>1.2E-2</v>
      </c>
      <c r="O856" s="7" t="s">
        <v>197</v>
      </c>
      <c r="P856" s="49">
        <v>0.1</v>
      </c>
      <c r="Q856" s="50"/>
      <c r="R856" s="50"/>
      <c r="S856" s="7" t="s">
        <v>199</v>
      </c>
      <c r="T856" s="7" t="s">
        <v>2890</v>
      </c>
      <c r="U856" s="7" t="s">
        <v>68</v>
      </c>
      <c r="V856" s="46" t="e">
        <f t="shared" ca="1" si="33"/>
        <v>#NAME?</v>
      </c>
      <c r="W856" s="7"/>
      <c r="X856" s="7"/>
      <c r="Y856" s="51"/>
      <c r="Z856" s="52"/>
      <c r="AA856" s="53">
        <v>45145</v>
      </c>
      <c r="AB856" s="54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>
        <v>847092.01</v>
      </c>
      <c r="AN856" s="52">
        <v>1054776.97</v>
      </c>
      <c r="AO856" s="52">
        <v>1054650.81</v>
      </c>
      <c r="AP856" s="52">
        <v>1072685.68</v>
      </c>
      <c r="AQ856" s="52">
        <v>1099271.98</v>
      </c>
      <c r="AR856" s="52">
        <v>1098794.75</v>
      </c>
      <c r="AS856" s="52">
        <v>0</v>
      </c>
      <c r="AT856" s="52">
        <v>0</v>
      </c>
      <c r="AU856" s="52">
        <v>0</v>
      </c>
      <c r="AV856" s="52">
        <v>0</v>
      </c>
      <c r="AW856" s="52">
        <v>0</v>
      </c>
      <c r="AX856" s="52">
        <v>0</v>
      </c>
      <c r="AY856" s="52">
        <v>0</v>
      </c>
      <c r="AZ856" s="52">
        <v>0</v>
      </c>
      <c r="BA856" s="52">
        <v>0</v>
      </c>
      <c r="BB856" s="52">
        <v>0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62" t="s">
        <v>2888</v>
      </c>
      <c r="C857" s="14" t="s">
        <v>2891</v>
      </c>
      <c r="D857" s="7" t="s">
        <v>109</v>
      </c>
      <c r="E857" s="7" t="s">
        <v>68</v>
      </c>
      <c r="F857" s="7" t="s">
        <v>194</v>
      </c>
      <c r="G857" s="7" t="e">
        <f t="shared" ca="1" si="32"/>
        <v>#NAME?</v>
      </c>
      <c r="H857" s="46" t="s">
        <v>216</v>
      </c>
      <c r="I857" s="46" t="s">
        <v>217</v>
      </c>
      <c r="J857" s="7" t="str">
        <f t="shared" si="36"/>
        <v>Não</v>
      </c>
      <c r="K857" s="47">
        <v>45187</v>
      </c>
      <c r="L857" s="7"/>
      <c r="M857" s="7" t="s">
        <v>282</v>
      </c>
      <c r="N857" s="48">
        <v>1.4E-2</v>
      </c>
      <c r="O857" s="7" t="s">
        <v>197</v>
      </c>
      <c r="P857" s="49">
        <v>0.1</v>
      </c>
      <c r="Q857" s="50"/>
      <c r="R857" s="50"/>
      <c r="S857" s="7" t="s">
        <v>199</v>
      </c>
      <c r="T857" s="7" t="s">
        <v>2890</v>
      </c>
      <c r="U857" s="7" t="s">
        <v>68</v>
      </c>
      <c r="V857" s="46" t="e">
        <f t="shared" ca="1" si="33"/>
        <v>#NAME?</v>
      </c>
      <c r="W857" s="7"/>
      <c r="X857" s="7"/>
      <c r="Y857" s="51" t="s">
        <v>201</v>
      </c>
      <c r="Z857" s="52"/>
      <c r="AA857" s="53">
        <v>45187</v>
      </c>
      <c r="AB857" s="54">
        <v>49075100012083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>
        <v>0</v>
      </c>
      <c r="AO857" s="52">
        <v>0</v>
      </c>
      <c r="AP857" s="52">
        <v>0</v>
      </c>
      <c r="AQ857" s="52">
        <v>0</v>
      </c>
      <c r="AR857" s="52">
        <v>0</v>
      </c>
      <c r="AS857" s="52">
        <v>0</v>
      </c>
      <c r="AT857" s="52">
        <v>0</v>
      </c>
      <c r="AU857" s="52">
        <v>0</v>
      </c>
      <c r="AV857" s="52">
        <v>0</v>
      </c>
      <c r="AW857" s="52">
        <v>0</v>
      </c>
      <c r="AX857" s="52">
        <v>0</v>
      </c>
      <c r="AY857" s="52">
        <v>0</v>
      </c>
      <c r="AZ857" s="52">
        <v>0</v>
      </c>
      <c r="BA857" s="52">
        <v>0</v>
      </c>
      <c r="BB857" s="52">
        <v>0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15" t="s">
        <v>2892</v>
      </c>
      <c r="C858" s="4" t="s">
        <v>2893</v>
      </c>
      <c r="D858" s="7" t="s">
        <v>19</v>
      </c>
      <c r="E858" s="7" t="s">
        <v>77</v>
      </c>
      <c r="F858" s="7" t="s">
        <v>123</v>
      </c>
      <c r="G858" s="7" t="e">
        <f t="shared" ca="1" si="32"/>
        <v>#NAME?</v>
      </c>
      <c r="H858" s="46" t="s">
        <v>205</v>
      </c>
      <c r="I858" s="46" t="s">
        <v>58</v>
      </c>
      <c r="J858" s="7" t="str">
        <f t="shared" si="36"/>
        <v>Sim</v>
      </c>
      <c r="K858" s="47">
        <v>45282</v>
      </c>
      <c r="L858" s="7"/>
      <c r="M858" s="9" t="s">
        <v>424</v>
      </c>
      <c r="N858" s="10">
        <v>7.0000000000000001E-3</v>
      </c>
      <c r="O858" s="6" t="s">
        <v>58</v>
      </c>
      <c r="P858" s="11">
        <v>0</v>
      </c>
      <c r="Q858" s="66" t="s">
        <v>2894</v>
      </c>
      <c r="R858" s="66"/>
      <c r="S858" s="7" t="s">
        <v>199</v>
      </c>
      <c r="T858" s="7" t="s">
        <v>2895</v>
      </c>
      <c r="U858" s="7" t="s">
        <v>77</v>
      </c>
      <c r="V858" s="46" t="e">
        <f t="shared" ca="1" si="33"/>
        <v>#NAME?</v>
      </c>
      <c r="W858" s="7"/>
      <c r="X858" s="7"/>
      <c r="Y858" s="51" t="s">
        <v>201</v>
      </c>
      <c r="Z858" s="52"/>
      <c r="AA858" s="53">
        <v>45282</v>
      </c>
      <c r="AB858" s="54">
        <v>49075100013071</v>
      </c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>
        <v>100024.17</v>
      </c>
      <c r="AR858" s="52">
        <v>101072.51</v>
      </c>
      <c r="AS858" s="52">
        <v>101920.12</v>
      </c>
      <c r="AT858" s="52">
        <v>102856.91</v>
      </c>
      <c r="AU858" s="52">
        <v>103752.78</v>
      </c>
      <c r="AV858" s="52">
        <v>104522.4</v>
      </c>
      <c r="AW858" s="52">
        <v>105388.7</v>
      </c>
      <c r="AX858" s="52">
        <v>106321.1</v>
      </c>
      <c r="AY858" s="52">
        <v>107321.01</v>
      </c>
      <c r="AZ858" s="52">
        <v>108175.63</v>
      </c>
      <c r="BA858" s="52">
        <v>109116.42</v>
      </c>
      <c r="BB858" s="52">
        <v>109901.94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15" t="s">
        <v>2892</v>
      </c>
      <c r="C859" s="4" t="s">
        <v>2896</v>
      </c>
      <c r="D859" s="7" t="s">
        <v>19</v>
      </c>
      <c r="E859" s="7" t="s">
        <v>77</v>
      </c>
      <c r="F859" s="7" t="s">
        <v>123</v>
      </c>
      <c r="G859" s="7" t="e">
        <f t="shared" ca="1" si="32"/>
        <v>#NAME?</v>
      </c>
      <c r="H859" s="46" t="s">
        <v>205</v>
      </c>
      <c r="I859" s="46" t="s">
        <v>58</v>
      </c>
      <c r="J859" s="7" t="str">
        <f t="shared" si="36"/>
        <v>Sim</v>
      </c>
      <c r="K859" s="47">
        <v>45127</v>
      </c>
      <c r="L859" s="7"/>
      <c r="M859" s="7" t="s">
        <v>57</v>
      </c>
      <c r="N859" s="48">
        <v>1.2E-2</v>
      </c>
      <c r="O859" s="7" t="s">
        <v>58</v>
      </c>
      <c r="P859" s="49">
        <v>0</v>
      </c>
      <c r="Q859" s="66" t="s">
        <v>2897</v>
      </c>
      <c r="R859" s="66"/>
      <c r="S859" s="7" t="s">
        <v>199</v>
      </c>
      <c r="T859" s="7" t="s">
        <v>2895</v>
      </c>
      <c r="U859" s="7" t="s">
        <v>77</v>
      </c>
      <c r="V859" s="46" t="e">
        <f t="shared" ca="1" si="33"/>
        <v>#NAME?</v>
      </c>
      <c r="W859" s="7"/>
      <c r="X859" s="7"/>
      <c r="Y859" s="51" t="s">
        <v>201</v>
      </c>
      <c r="Z859" s="52"/>
      <c r="AA859" s="53">
        <v>45127</v>
      </c>
      <c r="AB859" s="54">
        <v>49075100008205</v>
      </c>
      <c r="AC859" s="52"/>
      <c r="AD859" s="52"/>
      <c r="AE859" s="52"/>
      <c r="AF859" s="52"/>
      <c r="AG859" s="52"/>
      <c r="AH859" s="52"/>
      <c r="AI859" s="52"/>
      <c r="AJ859" s="52"/>
      <c r="AK859" s="52">
        <v>0</v>
      </c>
      <c r="AL859" s="52">
        <v>1875447.01</v>
      </c>
      <c r="AM859" s="52">
        <v>1896446.3</v>
      </c>
      <c r="AN859" s="52">
        <v>1503271.83</v>
      </c>
      <c r="AO859" s="52">
        <v>1516384.23</v>
      </c>
      <c r="AP859" s="52">
        <v>1527561.79</v>
      </c>
      <c r="AQ859" s="52">
        <v>1800247.93</v>
      </c>
      <c r="AR859" s="52">
        <v>1809687.32</v>
      </c>
      <c r="AS859" s="52">
        <v>1813405.43</v>
      </c>
      <c r="AT859" s="52">
        <v>1823412.12</v>
      </c>
      <c r="AU859" s="52">
        <v>1826537.8</v>
      </c>
      <c r="AV859" s="52">
        <v>1833408</v>
      </c>
      <c r="AW859" s="52">
        <v>2138816</v>
      </c>
      <c r="AX859" s="52">
        <v>2099112</v>
      </c>
      <c r="AY859" s="52">
        <v>2112064.41</v>
      </c>
      <c r="AZ859" s="52">
        <v>1822305.67</v>
      </c>
      <c r="BA859" s="52">
        <v>1838239.96</v>
      </c>
      <c r="BB859" s="52">
        <v>1843723.26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15" t="s">
        <v>2898</v>
      </c>
      <c r="C860" s="14" t="s">
        <v>2899</v>
      </c>
      <c r="D860" s="7" t="s">
        <v>19</v>
      </c>
      <c r="E860" s="7" t="s">
        <v>77</v>
      </c>
      <c r="F860" s="7" t="s">
        <v>215</v>
      </c>
      <c r="G860" s="7" t="e">
        <f t="shared" ca="1" si="32"/>
        <v>#NAME?</v>
      </c>
      <c r="H860" s="46" t="s">
        <v>205</v>
      </c>
      <c r="I860" s="46" t="s">
        <v>58</v>
      </c>
      <c r="J860" s="7" t="str">
        <f t="shared" si="36"/>
        <v>Não</v>
      </c>
      <c r="K860" s="47">
        <v>45246</v>
      </c>
      <c r="L860" s="7"/>
      <c r="M860" s="7" t="s">
        <v>256</v>
      </c>
      <c r="N860" s="48">
        <v>1.4999999999999999E-2</v>
      </c>
      <c r="O860" s="7" t="s">
        <v>197</v>
      </c>
      <c r="P860" s="49">
        <v>0.1</v>
      </c>
      <c r="Q860" s="66"/>
      <c r="R860" s="59" t="s">
        <v>2900</v>
      </c>
      <c r="S860" s="7" t="s">
        <v>199</v>
      </c>
      <c r="T860" s="7" t="s">
        <v>2901</v>
      </c>
      <c r="U860" s="7" t="s">
        <v>77</v>
      </c>
      <c r="V860" s="46" t="e">
        <f t="shared" ca="1" si="33"/>
        <v>#NAME?</v>
      </c>
      <c r="W860" s="7"/>
      <c r="X860" s="7"/>
      <c r="Y860" s="51" t="s">
        <v>201</v>
      </c>
      <c r="Z860" s="52"/>
      <c r="AA860" s="53">
        <v>45246</v>
      </c>
      <c r="AB860" s="54">
        <v>49075100012857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>
        <v>0</v>
      </c>
      <c r="AQ860" s="52">
        <v>191604.91</v>
      </c>
      <c r="AR860" s="52">
        <v>231090.55</v>
      </c>
      <c r="AS860" s="52">
        <v>322944.63</v>
      </c>
      <c r="AT860" s="52">
        <v>325691.07</v>
      </c>
      <c r="AU860" s="52">
        <v>324436.52</v>
      </c>
      <c r="AV860" s="52">
        <v>323185.2</v>
      </c>
      <c r="AW860" s="52">
        <v>325243.3</v>
      </c>
      <c r="AX860" s="52">
        <v>241760.4</v>
      </c>
      <c r="AY860" s="52">
        <v>244551.64</v>
      </c>
      <c r="AZ860" s="52">
        <v>244230.5</v>
      </c>
      <c r="BA860" s="52">
        <v>242705.17</v>
      </c>
      <c r="BB860" s="52">
        <v>240953.4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15" t="s">
        <v>2902</v>
      </c>
      <c r="C861" s="4" t="s">
        <v>2903</v>
      </c>
      <c r="D861" s="7" t="s">
        <v>19</v>
      </c>
      <c r="E861" s="7" t="s">
        <v>20</v>
      </c>
      <c r="F861" s="7" t="s">
        <v>270</v>
      </c>
      <c r="G861" s="7" t="e">
        <f t="shared" ca="1" si="32"/>
        <v>#NAME?</v>
      </c>
      <c r="H861" s="46" t="s">
        <v>205</v>
      </c>
      <c r="I861" s="46" t="s">
        <v>58</v>
      </c>
      <c r="J861" s="7" t="str">
        <f t="shared" si="36"/>
        <v>Não</v>
      </c>
      <c r="K861" s="47">
        <v>45163</v>
      </c>
      <c r="L861" s="47"/>
      <c r="M861" s="7" t="s">
        <v>962</v>
      </c>
      <c r="N861" s="48">
        <v>7.0000000000000001E-3</v>
      </c>
      <c r="O861" s="7" t="s">
        <v>58</v>
      </c>
      <c r="P861" s="49">
        <v>0</v>
      </c>
      <c r="Q861" s="50"/>
      <c r="R861" s="50"/>
      <c r="S861" s="7" t="s">
        <v>199</v>
      </c>
      <c r="T861" s="7" t="s">
        <v>2904</v>
      </c>
      <c r="U861" s="7" t="s">
        <v>114</v>
      </c>
      <c r="V861" s="46" t="e">
        <f t="shared" ca="1" si="33"/>
        <v>#NAME?</v>
      </c>
      <c r="W861" s="7"/>
      <c r="X861" s="7"/>
      <c r="Y861" s="51" t="s">
        <v>201</v>
      </c>
      <c r="Z861" s="52"/>
      <c r="AA861" s="53">
        <v>45163</v>
      </c>
      <c r="AB861" s="54">
        <v>49075100006301</v>
      </c>
      <c r="AC861" s="52"/>
      <c r="AD861" s="52"/>
      <c r="AE861" s="52"/>
      <c r="AF861" s="52"/>
      <c r="AG861" s="52"/>
      <c r="AH861" s="52"/>
      <c r="AI861" s="52"/>
      <c r="AJ861" s="52"/>
      <c r="AK861" s="52">
        <v>0</v>
      </c>
      <c r="AL861" s="52">
        <v>0</v>
      </c>
      <c r="AM861" s="52">
        <v>232512.44</v>
      </c>
      <c r="AN861" s="52">
        <v>234923.98</v>
      </c>
      <c r="AO861" s="52">
        <v>237389.47</v>
      </c>
      <c r="AP861" s="52">
        <v>239009.45</v>
      </c>
      <c r="AQ861" s="52">
        <v>241044.65</v>
      </c>
      <c r="AR861" s="52">
        <v>243169.14</v>
      </c>
      <c r="AS861" s="52">
        <v>244996.03</v>
      </c>
      <c r="AT861" s="52">
        <v>247051.88</v>
      </c>
      <c r="AU861" s="52">
        <v>249136.81</v>
      </c>
      <c r="AV861" s="52">
        <v>251061.3</v>
      </c>
      <c r="AW861" s="52">
        <v>252946.6</v>
      </c>
      <c r="AX861" s="52">
        <v>255031.7</v>
      </c>
      <c r="AY861" s="52">
        <v>257235.34</v>
      </c>
      <c r="AZ861" s="52">
        <v>259220.2</v>
      </c>
      <c r="BA861" s="52">
        <v>261508.16</v>
      </c>
      <c r="BB861" s="52">
        <v>263608.71000000002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208" t="s">
        <v>2905</v>
      </c>
      <c r="C862" s="63" t="s">
        <v>2906</v>
      </c>
      <c r="D862" s="7" t="s">
        <v>19</v>
      </c>
      <c r="E862" s="7" t="s">
        <v>20</v>
      </c>
      <c r="F862" s="7" t="s">
        <v>321</v>
      </c>
      <c r="G862" s="7" t="e">
        <f t="shared" ca="1" si="32"/>
        <v>#NAME?</v>
      </c>
      <c r="H862" s="46" t="s">
        <v>205</v>
      </c>
      <c r="I862" s="46" t="s">
        <v>58</v>
      </c>
      <c r="J862" s="7" t="str">
        <f t="shared" si="36"/>
        <v>Sim</v>
      </c>
      <c r="K862" s="47">
        <v>45190</v>
      </c>
      <c r="L862" s="47"/>
      <c r="M862" s="7" t="s">
        <v>57</v>
      </c>
      <c r="N862" s="48">
        <v>1.2E-2</v>
      </c>
      <c r="O862" s="7" t="s">
        <v>58</v>
      </c>
      <c r="P862" s="49">
        <v>0</v>
      </c>
      <c r="Q862" s="66" t="s">
        <v>2907</v>
      </c>
      <c r="R862" s="50"/>
      <c r="S862" s="7" t="s">
        <v>199</v>
      </c>
      <c r="T862" s="7" t="s">
        <v>2908</v>
      </c>
      <c r="U862" s="7" t="s">
        <v>73</v>
      </c>
      <c r="V862" s="46" t="e">
        <f t="shared" ca="1" si="33"/>
        <v>#NAME?</v>
      </c>
      <c r="W862" s="7"/>
      <c r="X862" s="7"/>
      <c r="Y862" s="51" t="s">
        <v>201</v>
      </c>
      <c r="Z862" s="52"/>
      <c r="AA862" s="53">
        <v>45190</v>
      </c>
      <c r="AB862" s="54">
        <v>49075100012091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>
        <v>50021.25</v>
      </c>
      <c r="AO862" s="52">
        <v>450886.23</v>
      </c>
      <c r="AP862" s="52">
        <v>454556.5</v>
      </c>
      <c r="AQ862" s="52">
        <v>456141.06</v>
      </c>
      <c r="AR862" s="52">
        <v>459171.94</v>
      </c>
      <c r="AS862" s="52">
        <v>445108.27</v>
      </c>
      <c r="AT862" s="52">
        <v>438530.77</v>
      </c>
      <c r="AU862" s="52">
        <v>433722.6</v>
      </c>
      <c r="AV862" s="52">
        <v>411920.8</v>
      </c>
      <c r="AW862" s="52">
        <v>403187.20000000001</v>
      </c>
      <c r="AX862" s="52">
        <v>388234.7</v>
      </c>
      <c r="AY862" s="52">
        <v>377400.15</v>
      </c>
      <c r="AZ862" s="52">
        <v>364543.98</v>
      </c>
      <c r="BA862" s="52">
        <v>345565.45</v>
      </c>
      <c r="BB862" s="52">
        <v>337522.23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208" t="s">
        <v>2909</v>
      </c>
      <c r="C863" s="63" t="s">
        <v>2910</v>
      </c>
      <c r="D863" s="7" t="s">
        <v>103</v>
      </c>
      <c r="E863" s="7" t="s">
        <v>77</v>
      </c>
      <c r="F863" s="7" t="s">
        <v>204</v>
      </c>
      <c r="G863" s="7" t="e">
        <f t="shared" ca="1" si="32"/>
        <v>#NAME?</v>
      </c>
      <c r="H863" s="46" t="s">
        <v>205</v>
      </c>
      <c r="I863" s="46" t="s">
        <v>58</v>
      </c>
      <c r="J863" s="7" t="str">
        <f t="shared" si="36"/>
        <v>Sim</v>
      </c>
      <c r="K863" s="47">
        <v>45566</v>
      </c>
      <c r="L863" s="47"/>
      <c r="M863" s="7" t="s">
        <v>57</v>
      </c>
      <c r="N863" s="48">
        <v>1.2E-2</v>
      </c>
      <c r="O863" s="7" t="s">
        <v>58</v>
      </c>
      <c r="P863" s="49">
        <v>0</v>
      </c>
      <c r="Q863" s="66" t="s">
        <v>2911</v>
      </c>
      <c r="R863" s="50"/>
      <c r="S863" s="7" t="s">
        <v>199</v>
      </c>
      <c r="T863" s="7" t="s">
        <v>2912</v>
      </c>
      <c r="U863" s="7" t="s">
        <v>77</v>
      </c>
      <c r="V863" s="46" t="e">
        <f t="shared" ca="1" si="33"/>
        <v>#NAME?</v>
      </c>
      <c r="W863" s="7"/>
      <c r="X863" s="7" t="s">
        <v>106</v>
      </c>
      <c r="Y863" s="51"/>
      <c r="Z863" s="52"/>
      <c r="AA863" s="52"/>
      <c r="AB863" s="54">
        <v>49075100015961</v>
      </c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>
        <v>50406.38</v>
      </c>
      <c r="BB863" s="52">
        <v>50811.33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15" t="s">
        <v>2913</v>
      </c>
      <c r="C864" s="4" t="s">
        <v>2914</v>
      </c>
      <c r="D864" s="7" t="s">
        <v>19</v>
      </c>
      <c r="E864" s="7" t="s">
        <v>68</v>
      </c>
      <c r="F864" s="7" t="s">
        <v>265</v>
      </c>
      <c r="G864" s="7" t="e">
        <f t="shared" ca="1" si="32"/>
        <v>#NAME?</v>
      </c>
      <c r="H864" s="46" t="s">
        <v>205</v>
      </c>
      <c r="I864" s="46" t="s">
        <v>58</v>
      </c>
      <c r="J864" s="7" t="str">
        <f t="shared" si="36"/>
        <v>Não</v>
      </c>
      <c r="K864" s="47">
        <v>45042</v>
      </c>
      <c r="L864" s="7"/>
      <c r="M864" s="7" t="s">
        <v>256</v>
      </c>
      <c r="N864" s="48">
        <v>1.4999999999999999E-2</v>
      </c>
      <c r="O864" s="7" t="s">
        <v>197</v>
      </c>
      <c r="P864" s="49">
        <v>0.1</v>
      </c>
      <c r="Q864" s="50"/>
      <c r="R864" s="50"/>
      <c r="S864" s="7" t="s">
        <v>199</v>
      </c>
      <c r="T864" s="7" t="s">
        <v>2915</v>
      </c>
      <c r="U864" s="7" t="s">
        <v>68</v>
      </c>
      <c r="V864" s="46" t="e">
        <f t="shared" ca="1" si="33"/>
        <v>#NAME?</v>
      </c>
      <c r="W864" s="7"/>
      <c r="X864" s="7"/>
      <c r="Y864" s="51" t="s">
        <v>312</v>
      </c>
      <c r="Z864" s="52"/>
      <c r="AA864" s="53">
        <v>45042</v>
      </c>
      <c r="AB864" s="54">
        <v>49075100004692</v>
      </c>
      <c r="AC864" s="52"/>
      <c r="AD864" s="52"/>
      <c r="AE864" s="52"/>
      <c r="AF864" s="52"/>
      <c r="AG864" s="52"/>
      <c r="AH864" s="52"/>
      <c r="AI864" s="52">
        <v>112366.37</v>
      </c>
      <c r="AJ864" s="52">
        <v>113918.96</v>
      </c>
      <c r="AK864" s="52">
        <v>200612.93</v>
      </c>
      <c r="AL864" s="52">
        <v>282738</v>
      </c>
      <c r="AM864" s="52">
        <v>231160.19</v>
      </c>
      <c r="AN864" s="52">
        <v>181973.47</v>
      </c>
      <c r="AO864" s="52">
        <v>181576.12</v>
      </c>
      <c r="AP864" s="52">
        <v>134747.78</v>
      </c>
      <c r="AQ864" s="52">
        <v>87143.73</v>
      </c>
      <c r="AR864" s="52">
        <v>7174.63</v>
      </c>
      <c r="AS864" s="52">
        <v>7279.92</v>
      </c>
      <c r="AT864" s="52">
        <v>7323.91</v>
      </c>
      <c r="AU864" s="52">
        <v>7373.52</v>
      </c>
      <c r="AV864" s="52">
        <v>7413.53</v>
      </c>
      <c r="AW864" s="52">
        <v>7460.79</v>
      </c>
      <c r="AX864" s="52">
        <v>17560.939999999999</v>
      </c>
      <c r="AY864" s="52">
        <v>17693.52</v>
      </c>
      <c r="AZ864" s="52">
        <v>7725.91</v>
      </c>
      <c r="BA864" s="52">
        <v>7782.81</v>
      </c>
      <c r="BB864" s="52">
        <v>7776.08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60" t="s">
        <v>2916</v>
      </c>
      <c r="C865" s="61" t="s">
        <v>2917</v>
      </c>
      <c r="D865" s="7" t="s">
        <v>19</v>
      </c>
      <c r="E865" s="7" t="s">
        <v>68</v>
      </c>
      <c r="F865" s="7" t="s">
        <v>255</v>
      </c>
      <c r="G865" s="7" t="e">
        <f t="shared" ca="1" si="32"/>
        <v>#NAME?</v>
      </c>
      <c r="H865" s="46" t="s">
        <v>195</v>
      </c>
      <c r="I865" s="46" t="s">
        <v>58</v>
      </c>
      <c r="J865" s="7" t="str">
        <f t="shared" si="36"/>
        <v>Não</v>
      </c>
      <c r="K865" s="47">
        <v>45385</v>
      </c>
      <c r="L865" s="47">
        <v>45414</v>
      </c>
      <c r="M865" s="7" t="s">
        <v>112</v>
      </c>
      <c r="N865" s="48">
        <v>0</v>
      </c>
      <c r="O865" s="7" t="s">
        <v>58</v>
      </c>
      <c r="P865" s="49">
        <v>0</v>
      </c>
      <c r="Q865" s="59"/>
      <c r="R865" s="50"/>
      <c r="S865" s="7" t="s">
        <v>199</v>
      </c>
      <c r="T865" s="12" t="s">
        <v>2918</v>
      </c>
      <c r="U865" s="7" t="s">
        <v>68</v>
      </c>
      <c r="V865" s="46" t="e">
        <f t="shared" ca="1" si="33"/>
        <v>#NAME?</v>
      </c>
      <c r="W865" s="7"/>
      <c r="X865" s="7"/>
      <c r="Y865" s="51"/>
      <c r="Z865" s="52"/>
      <c r="AA865" s="53">
        <v>45385</v>
      </c>
      <c r="AB865" s="54">
        <v>49075100014213</v>
      </c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>
        <v>0</v>
      </c>
      <c r="AV865" s="52">
        <v>0</v>
      </c>
      <c r="AW865" s="52">
        <v>0</v>
      </c>
      <c r="AX865" s="52">
        <v>0</v>
      </c>
      <c r="AY865" s="52">
        <v>0</v>
      </c>
      <c r="AZ865" s="52">
        <v>0</v>
      </c>
      <c r="BA865" s="52">
        <v>0</v>
      </c>
      <c r="BB865" s="52">
        <v>0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3" t="s">
        <v>2919</v>
      </c>
      <c r="C866" s="67" t="s">
        <v>2920</v>
      </c>
      <c r="D866" s="7" t="s">
        <v>19</v>
      </c>
      <c r="E866" s="7" t="s">
        <v>77</v>
      </c>
      <c r="F866" s="7" t="s">
        <v>2156</v>
      </c>
      <c r="G866" s="7" t="e">
        <f t="shared" ca="1" si="32"/>
        <v>#NAME?</v>
      </c>
      <c r="H866" s="46" t="s">
        <v>216</v>
      </c>
      <c r="I866" s="46" t="s">
        <v>217</v>
      </c>
      <c r="J866" s="7" t="str">
        <f t="shared" si="36"/>
        <v>Não</v>
      </c>
      <c r="K866" s="47">
        <v>45099</v>
      </c>
      <c r="L866" s="47"/>
      <c r="M866" s="7" t="s">
        <v>256</v>
      </c>
      <c r="N866" s="48">
        <v>1.4999999999999999E-2</v>
      </c>
      <c r="O866" s="7" t="s">
        <v>197</v>
      </c>
      <c r="P866" s="49">
        <v>0.1</v>
      </c>
      <c r="Q866" s="50"/>
      <c r="R866" s="50"/>
      <c r="S866" s="7" t="s">
        <v>199</v>
      </c>
      <c r="T866" s="7" t="s">
        <v>2921</v>
      </c>
      <c r="U866" s="7" t="s">
        <v>77</v>
      </c>
      <c r="V866" s="46" t="e">
        <f t="shared" ca="1" si="33"/>
        <v>#NAME?</v>
      </c>
      <c r="W866" s="7"/>
      <c r="X866" s="7"/>
      <c r="Y866" s="51" t="s">
        <v>201</v>
      </c>
      <c r="Z866" s="52"/>
      <c r="AA866" s="53">
        <v>45099</v>
      </c>
      <c r="AB866" s="54">
        <v>49075100013918</v>
      </c>
      <c r="AC866" s="52"/>
      <c r="AD866" s="52"/>
      <c r="AE866" s="52"/>
      <c r="AF866" s="52"/>
      <c r="AG866" s="52">
        <v>15000</v>
      </c>
      <c r="AH866" s="52">
        <v>15000</v>
      </c>
      <c r="AI866" s="52">
        <v>15000</v>
      </c>
      <c r="AJ866" s="52">
        <v>15000</v>
      </c>
      <c r="AK866" s="52">
        <v>15046.9</v>
      </c>
      <c r="AL866" s="52">
        <v>0.01</v>
      </c>
      <c r="AM866" s="52">
        <v>0</v>
      </c>
      <c r="AN866" s="52">
        <v>0</v>
      </c>
      <c r="AO866" s="52">
        <v>0</v>
      </c>
      <c r="AP866" s="52">
        <v>0.01</v>
      </c>
      <c r="AQ866" s="52">
        <v>0.01</v>
      </c>
      <c r="AR866" s="52">
        <v>0.01</v>
      </c>
      <c r="AS866" s="52">
        <v>0.01</v>
      </c>
      <c r="AT866" s="52">
        <v>0.01</v>
      </c>
      <c r="AU866" s="52">
        <v>0.01</v>
      </c>
      <c r="AV866" s="52">
        <v>0.01</v>
      </c>
      <c r="AW866" s="52">
        <v>0.01</v>
      </c>
      <c r="AX866" s="52">
        <v>0.01</v>
      </c>
      <c r="AY866" s="52">
        <v>0.01</v>
      </c>
      <c r="AZ866" s="52">
        <v>0.01</v>
      </c>
      <c r="BA866" s="52">
        <v>0.01</v>
      </c>
      <c r="BB866" s="52">
        <v>0.01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2922</v>
      </c>
      <c r="C867" s="4" t="s">
        <v>2923</v>
      </c>
      <c r="D867" s="7" t="s">
        <v>19</v>
      </c>
      <c r="E867" s="7" t="s">
        <v>20</v>
      </c>
      <c r="F867" s="7" t="s">
        <v>321</v>
      </c>
      <c r="G867" s="7" t="e">
        <f t="shared" ca="1" si="32"/>
        <v>#NAME?</v>
      </c>
      <c r="H867" s="46" t="s">
        <v>205</v>
      </c>
      <c r="I867" s="46" t="s">
        <v>58</v>
      </c>
      <c r="J867" s="7" t="str">
        <f t="shared" si="36"/>
        <v>Não</v>
      </c>
      <c r="K867" s="47">
        <v>45576</v>
      </c>
      <c r="L867" s="47"/>
      <c r="M867" s="7" t="s">
        <v>196</v>
      </c>
      <c r="N867" s="48">
        <v>1.2E-2</v>
      </c>
      <c r="O867" s="7" t="s">
        <v>197</v>
      </c>
      <c r="P867" s="49">
        <v>0.1</v>
      </c>
      <c r="Q867" s="50"/>
      <c r="R867" s="50"/>
      <c r="S867" s="7" t="s">
        <v>199</v>
      </c>
      <c r="T867" s="7" t="s">
        <v>2924</v>
      </c>
      <c r="U867" s="7" t="s">
        <v>273</v>
      </c>
      <c r="V867" s="46" t="e">
        <f t="shared" ca="1" si="33"/>
        <v>#NAME?</v>
      </c>
      <c r="W867" s="7"/>
      <c r="X867" s="7" t="s">
        <v>24</v>
      </c>
      <c r="Y867" s="51"/>
      <c r="Z867" s="52"/>
      <c r="AA867" s="55"/>
      <c r="AB867" s="54">
        <v>49075100016119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>
        <v>984436.11</v>
      </c>
      <c r="BB867" s="52">
        <v>854650.98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62" t="s">
        <v>2925</v>
      </c>
      <c r="C868" s="71" t="s">
        <v>2926</v>
      </c>
      <c r="D868" s="7" t="s">
        <v>19</v>
      </c>
      <c r="E868" s="7" t="s">
        <v>68</v>
      </c>
      <c r="F868" s="7" t="s">
        <v>255</v>
      </c>
      <c r="G868" s="7" t="e">
        <f t="shared" ca="1" si="32"/>
        <v>#NAME?</v>
      </c>
      <c r="H868" s="46" t="s">
        <v>195</v>
      </c>
      <c r="I868" s="46" t="s">
        <v>58</v>
      </c>
      <c r="J868" s="7" t="str">
        <f>IF(R868=0,"Não","Sim")</f>
        <v>Sim</v>
      </c>
      <c r="K868" s="47">
        <v>45175</v>
      </c>
      <c r="L868" s="47">
        <v>45411</v>
      </c>
      <c r="M868" s="7" t="s">
        <v>316</v>
      </c>
      <c r="N868" s="48">
        <v>8.0000000000000002E-3</v>
      </c>
      <c r="O868" s="7" t="s">
        <v>317</v>
      </c>
      <c r="P868" s="49">
        <v>0.1</v>
      </c>
      <c r="Q868" s="105"/>
      <c r="R868" s="50" t="s">
        <v>375</v>
      </c>
      <c r="S868" s="7" t="s">
        <v>199</v>
      </c>
      <c r="T868" s="7" t="s">
        <v>2927</v>
      </c>
      <c r="U868" s="7" t="s">
        <v>135</v>
      </c>
      <c r="V868" s="46" t="e">
        <f t="shared" ca="1" si="33"/>
        <v>#NAME?</v>
      </c>
      <c r="W868" s="7"/>
      <c r="X868" s="7"/>
      <c r="Y868" s="51" t="s">
        <v>201</v>
      </c>
      <c r="Z868" s="52"/>
      <c r="AA868" s="53">
        <v>45175</v>
      </c>
      <c r="AB868" s="54">
        <v>49075100012113</v>
      </c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>
        <v>0</v>
      </c>
      <c r="AN868" s="52">
        <v>193844.4</v>
      </c>
      <c r="AO868" s="52">
        <v>201445.17</v>
      </c>
      <c r="AP868" s="52">
        <v>205170</v>
      </c>
      <c r="AQ868" s="52">
        <v>209842.97</v>
      </c>
      <c r="AR868" s="52">
        <v>210504.58</v>
      </c>
      <c r="AS868" s="52">
        <v>0</v>
      </c>
      <c r="AT868" s="52">
        <v>0</v>
      </c>
      <c r="AU868" s="52">
        <v>0</v>
      </c>
      <c r="AV868" s="52">
        <v>0</v>
      </c>
      <c r="AW868" s="52">
        <v>0</v>
      </c>
      <c r="AX868" s="52">
        <v>0</v>
      </c>
      <c r="AY868" s="52">
        <v>0</v>
      </c>
      <c r="AZ868" s="52">
        <v>0</v>
      </c>
      <c r="BA868" s="52">
        <v>0</v>
      </c>
      <c r="BB868" s="52">
        <v>0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3" t="s">
        <v>2928</v>
      </c>
      <c r="C869" s="4" t="s">
        <v>2929</v>
      </c>
      <c r="D869" s="7" t="s">
        <v>19</v>
      </c>
      <c r="E869" s="7" t="s">
        <v>77</v>
      </c>
      <c r="F869" s="7" t="s">
        <v>340</v>
      </c>
      <c r="G869" s="7" t="e">
        <f t="shared" ca="1" si="32"/>
        <v>#NAME?</v>
      </c>
      <c r="H869" s="46" t="s">
        <v>216</v>
      </c>
      <c r="I869" s="46" t="s">
        <v>217</v>
      </c>
      <c r="J869" s="7" t="str">
        <f>IF(Q869=0,"Não","Sim")</f>
        <v>Não</v>
      </c>
      <c r="K869" s="47">
        <v>44959</v>
      </c>
      <c r="L869" s="7"/>
      <c r="M869" s="7" t="s">
        <v>57</v>
      </c>
      <c r="N869" s="48">
        <v>1.2E-2</v>
      </c>
      <c r="O869" s="7" t="s">
        <v>58</v>
      </c>
      <c r="P869" s="49">
        <v>0</v>
      </c>
      <c r="Q869" s="50"/>
      <c r="R869" s="50"/>
      <c r="S869" s="7" t="s">
        <v>199</v>
      </c>
      <c r="T869" s="7" t="s">
        <v>2930</v>
      </c>
      <c r="U869" s="7" t="s">
        <v>77</v>
      </c>
      <c r="V869" s="46" t="e">
        <f t="shared" ca="1" si="33"/>
        <v>#NAME?</v>
      </c>
      <c r="W869" s="7"/>
      <c r="X869" s="7"/>
      <c r="Y869" s="51" t="s">
        <v>201</v>
      </c>
      <c r="Z869" s="52"/>
      <c r="AA869" s="53">
        <v>44959</v>
      </c>
      <c r="AB869" s="54">
        <v>49075100004651</v>
      </c>
      <c r="AC869" s="52"/>
      <c r="AD869" s="52"/>
      <c r="AE869" s="52"/>
      <c r="AF869" s="52">
        <v>0</v>
      </c>
      <c r="AG869" s="52">
        <v>2010017.61</v>
      </c>
      <c r="AH869" s="52">
        <v>2031340.41</v>
      </c>
      <c r="AI869" s="52">
        <v>2045094.56</v>
      </c>
      <c r="AJ869" s="52">
        <v>2066995.05</v>
      </c>
      <c r="AK869" s="52">
        <v>2086021.94</v>
      </c>
      <c r="AL869" s="52">
        <v>2104306.92</v>
      </c>
      <c r="AM869" s="52">
        <v>2124517.67</v>
      </c>
      <c r="AN869" s="52">
        <v>2141809.61</v>
      </c>
      <c r="AO869" s="52">
        <v>2160907.4900000002</v>
      </c>
      <c r="AP869" s="52">
        <v>2176880.2599999998</v>
      </c>
      <c r="AQ869" s="52">
        <v>2193936.2200000002</v>
      </c>
      <c r="AR869" s="52">
        <v>2213182.04</v>
      </c>
      <c r="AS869" s="52">
        <v>2224003.2799999998</v>
      </c>
      <c r="AT869" s="52">
        <v>2241552.06</v>
      </c>
      <c r="AU869" s="52">
        <v>1531733.78</v>
      </c>
      <c r="AV869" s="52">
        <v>1540547</v>
      </c>
      <c r="AW869" s="52">
        <v>1553698</v>
      </c>
      <c r="AX869" s="52">
        <v>0</v>
      </c>
      <c r="AY869" s="52">
        <v>1</v>
      </c>
      <c r="AZ869" s="52">
        <v>1</v>
      </c>
      <c r="BA869" s="52">
        <v>1</v>
      </c>
      <c r="BB869" s="52">
        <v>1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2931</v>
      </c>
      <c r="C870" s="4" t="s">
        <v>2932</v>
      </c>
      <c r="D870" s="7" t="s">
        <v>109</v>
      </c>
      <c r="E870" s="7" t="s">
        <v>68</v>
      </c>
      <c r="F870" s="7" t="s">
        <v>2933</v>
      </c>
      <c r="G870" s="7" t="e">
        <f t="shared" ca="1" si="32"/>
        <v>#NAME?</v>
      </c>
      <c r="H870" s="46" t="s">
        <v>195</v>
      </c>
      <c r="I870" s="46" t="s">
        <v>58</v>
      </c>
      <c r="J870" s="7" t="s">
        <v>1237</v>
      </c>
      <c r="K870" s="47">
        <v>45365</v>
      </c>
      <c r="L870" s="47">
        <v>45464</v>
      </c>
      <c r="M870" s="7" t="s">
        <v>1238</v>
      </c>
      <c r="N870" s="48">
        <v>0.01</v>
      </c>
      <c r="O870" s="7" t="s">
        <v>58</v>
      </c>
      <c r="P870" s="49">
        <v>0</v>
      </c>
      <c r="Q870" s="50"/>
      <c r="R870" s="50" t="s">
        <v>2934</v>
      </c>
      <c r="S870" s="7" t="s">
        <v>199</v>
      </c>
      <c r="T870" s="7" t="s">
        <v>2935</v>
      </c>
      <c r="U870" s="7" t="s">
        <v>68</v>
      </c>
      <c r="V870" s="46" t="e">
        <f t="shared" ca="1" si="33"/>
        <v>#NAME?</v>
      </c>
      <c r="W870" s="7"/>
      <c r="X870" s="7"/>
      <c r="Y870" s="51"/>
      <c r="Z870" s="52"/>
      <c r="AA870" s="53">
        <v>45365</v>
      </c>
      <c r="AB870" s="54">
        <v>49075100013969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>
        <v>759514.93</v>
      </c>
      <c r="AU870" s="52">
        <v>756778.1</v>
      </c>
      <c r="AV870" s="52">
        <v>655418.6</v>
      </c>
      <c r="AW870" s="52">
        <v>0</v>
      </c>
      <c r="AX870" s="52">
        <v>0</v>
      </c>
      <c r="AY870" s="52">
        <v>0</v>
      </c>
      <c r="AZ870" s="52">
        <v>0</v>
      </c>
      <c r="BA870" s="52">
        <v>0</v>
      </c>
      <c r="BB870" s="52">
        <v>0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15" t="s">
        <v>2936</v>
      </c>
      <c r="C871" s="4" t="s">
        <v>2937</v>
      </c>
      <c r="D871" s="7" t="s">
        <v>19</v>
      </c>
      <c r="E871" s="7" t="s">
        <v>20</v>
      </c>
      <c r="F871" s="7" t="s">
        <v>270</v>
      </c>
      <c r="G871" s="7" t="e">
        <f t="shared" ca="1" si="32"/>
        <v>#NAME?</v>
      </c>
      <c r="H871" s="46" t="s">
        <v>205</v>
      </c>
      <c r="I871" s="46" t="s">
        <v>58</v>
      </c>
      <c r="J871" s="7" t="str">
        <f t="shared" ref="J871:J887" si="37">IF(Q871=0,"Não","Sim")</f>
        <v>Não</v>
      </c>
      <c r="K871" s="47">
        <v>45604</v>
      </c>
      <c r="L871" s="7"/>
      <c r="M871" s="7" t="s">
        <v>196</v>
      </c>
      <c r="N871" s="48">
        <v>1.2E-2</v>
      </c>
      <c r="O871" s="7" t="s">
        <v>197</v>
      </c>
      <c r="P871" s="49">
        <v>0.1</v>
      </c>
      <c r="Q871" s="50"/>
      <c r="R871" s="50"/>
      <c r="S871" s="7" t="s">
        <v>199</v>
      </c>
      <c r="T871" s="7" t="s">
        <v>2938</v>
      </c>
      <c r="U871" s="7" t="s">
        <v>273</v>
      </c>
      <c r="V871" s="46" t="e">
        <f t="shared" ca="1" si="33"/>
        <v>#NAME?</v>
      </c>
      <c r="W871" s="7"/>
      <c r="X871" s="7" t="s">
        <v>106</v>
      </c>
      <c r="Y871" s="51"/>
      <c r="Z871" s="52"/>
      <c r="AA871" s="53">
        <v>45621</v>
      </c>
      <c r="AB871" s="54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>
        <v>98789.27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2939</v>
      </c>
      <c r="C872" s="4" t="s">
        <v>2940</v>
      </c>
      <c r="D872" s="7" t="s">
        <v>19</v>
      </c>
      <c r="E872" s="7" t="s">
        <v>77</v>
      </c>
      <c r="F872" s="7" t="s">
        <v>215</v>
      </c>
      <c r="G872" s="7" t="e">
        <f t="shared" ca="1" si="32"/>
        <v>#NAME?</v>
      </c>
      <c r="H872" s="46" t="s">
        <v>216</v>
      </c>
      <c r="I872" s="46" t="s">
        <v>266</v>
      </c>
      <c r="J872" s="7" t="str">
        <f t="shared" si="37"/>
        <v>Não</v>
      </c>
      <c r="K872" s="47">
        <v>44957</v>
      </c>
      <c r="L872" s="7"/>
      <c r="M872" s="7" t="s">
        <v>57</v>
      </c>
      <c r="N872" s="48">
        <v>0.01</v>
      </c>
      <c r="O872" s="7" t="s">
        <v>58</v>
      </c>
      <c r="P872" s="49">
        <v>0</v>
      </c>
      <c r="Q872" s="50"/>
      <c r="R872" s="50" t="s">
        <v>1029</v>
      </c>
      <c r="S872" s="7" t="s">
        <v>199</v>
      </c>
      <c r="T872" s="7" t="s">
        <v>2941</v>
      </c>
      <c r="U872" s="7" t="s">
        <v>77</v>
      </c>
      <c r="V872" s="46" t="e">
        <f t="shared" ca="1" si="33"/>
        <v>#NAME?</v>
      </c>
      <c r="W872" s="7"/>
      <c r="X872" s="7"/>
      <c r="Y872" s="51" t="s">
        <v>312</v>
      </c>
      <c r="Z872" s="52"/>
      <c r="AA872" s="53">
        <v>44957</v>
      </c>
      <c r="AB872" s="54">
        <v>49075100006512</v>
      </c>
      <c r="AC872" s="52"/>
      <c r="AD872" s="52"/>
      <c r="AE872" s="52"/>
      <c r="AF872" s="52">
        <v>367453.7</v>
      </c>
      <c r="AG872" s="52">
        <v>371328.96</v>
      </c>
      <c r="AH872" s="52">
        <v>376736.61</v>
      </c>
      <c r="AI872" s="52">
        <v>377025.32</v>
      </c>
      <c r="AJ872" s="52">
        <v>378013.16</v>
      </c>
      <c r="AK872" s="52">
        <v>375411.82</v>
      </c>
      <c r="AL872" s="52">
        <v>376086.9</v>
      </c>
      <c r="AM872" s="52">
        <v>375895.74</v>
      </c>
      <c r="AN872" s="52">
        <v>373156.75</v>
      </c>
      <c r="AO872" s="52">
        <v>369535.58</v>
      </c>
      <c r="AP872" s="52">
        <v>368890.63</v>
      </c>
      <c r="AQ872" s="52">
        <v>370566.31</v>
      </c>
      <c r="AR872" s="52">
        <v>371332.54</v>
      </c>
      <c r="AS872" s="52">
        <v>360194.42</v>
      </c>
      <c r="AT872" s="52">
        <v>357875.71</v>
      </c>
      <c r="AU872" s="52">
        <v>302413.17</v>
      </c>
      <c r="AV872" s="52">
        <v>297869.3</v>
      </c>
      <c r="AW872" s="52">
        <v>280188.09999999998</v>
      </c>
      <c r="AX872" s="52">
        <v>0</v>
      </c>
      <c r="AY872" s="52">
        <v>0.16</v>
      </c>
      <c r="AZ872" s="52">
        <v>0.16</v>
      </c>
      <c r="BA872" s="52">
        <v>0.16</v>
      </c>
      <c r="BB872" s="52">
        <v>0.16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2942</v>
      </c>
      <c r="C873" s="4" t="s">
        <v>2943</v>
      </c>
      <c r="D873" s="7" t="s">
        <v>19</v>
      </c>
      <c r="E873" s="7" t="s">
        <v>68</v>
      </c>
      <c r="F873" s="7" t="s">
        <v>1082</v>
      </c>
      <c r="G873" s="7" t="e">
        <f t="shared" ca="1" si="32"/>
        <v>#NAME?</v>
      </c>
      <c r="H873" s="46" t="s">
        <v>216</v>
      </c>
      <c r="I873" s="46" t="s">
        <v>266</v>
      </c>
      <c r="J873" s="7" t="str">
        <f t="shared" si="37"/>
        <v>Não</v>
      </c>
      <c r="K873" s="47">
        <v>45518</v>
      </c>
      <c r="L873" s="7"/>
      <c r="M873" s="7" t="s">
        <v>57</v>
      </c>
      <c r="N873" s="48">
        <v>1.2E-2</v>
      </c>
      <c r="O873" s="7" t="s">
        <v>58</v>
      </c>
      <c r="P873" s="49">
        <v>0</v>
      </c>
      <c r="Q873" s="50"/>
      <c r="R873" s="50"/>
      <c r="S873" s="7" t="s">
        <v>199</v>
      </c>
      <c r="T873" s="7" t="s">
        <v>2944</v>
      </c>
      <c r="U873" s="7" t="s">
        <v>68</v>
      </c>
      <c r="V873" s="46" t="e">
        <f t="shared" ca="1" si="33"/>
        <v>#NAME?</v>
      </c>
      <c r="W873" s="7"/>
      <c r="X873" s="7" t="s">
        <v>106</v>
      </c>
      <c r="Y873" s="51" t="s">
        <v>312</v>
      </c>
      <c r="Z873" s="52"/>
      <c r="AA873" s="52"/>
      <c r="AB873" s="54">
        <v>49075100015643</v>
      </c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>
        <v>30130.639999999999</v>
      </c>
      <c r="AZ873" s="52">
        <v>30356.36</v>
      </c>
      <c r="BA873" s="52">
        <v>30633.7</v>
      </c>
      <c r="BB873" s="52">
        <v>0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15" t="s">
        <v>2945</v>
      </c>
      <c r="C874" s="4" t="s">
        <v>2946</v>
      </c>
      <c r="D874" s="7" t="s">
        <v>19</v>
      </c>
      <c r="E874" s="7" t="s">
        <v>77</v>
      </c>
      <c r="F874" s="7" t="s">
        <v>215</v>
      </c>
      <c r="G874" s="7" t="e">
        <f t="shared" ca="1" si="32"/>
        <v>#NAME?</v>
      </c>
      <c r="H874" s="46" t="s">
        <v>216</v>
      </c>
      <c r="I874" s="46" t="s">
        <v>217</v>
      </c>
      <c r="J874" s="7" t="str">
        <f t="shared" si="37"/>
        <v>Não</v>
      </c>
      <c r="K874" s="47">
        <v>45163</v>
      </c>
      <c r="L874" s="7"/>
      <c r="M874" s="7" t="s">
        <v>57</v>
      </c>
      <c r="N874" s="48">
        <v>1.2E-2</v>
      </c>
      <c r="O874" s="7" t="s">
        <v>58</v>
      </c>
      <c r="P874" s="49">
        <v>0</v>
      </c>
      <c r="Q874" s="50"/>
      <c r="R874" s="50"/>
      <c r="S874" s="7" t="s">
        <v>199</v>
      </c>
      <c r="T874" s="7" t="s">
        <v>2947</v>
      </c>
      <c r="U874" s="7" t="s">
        <v>77</v>
      </c>
      <c r="V874" s="46" t="e">
        <f t="shared" ca="1" si="33"/>
        <v>#NAME?</v>
      </c>
      <c r="W874" s="7"/>
      <c r="X874" s="7"/>
      <c r="Y874" s="51" t="s">
        <v>201</v>
      </c>
      <c r="Z874" s="52"/>
      <c r="AA874" s="53">
        <v>45163</v>
      </c>
      <c r="AB874" s="54">
        <v>49075100009473</v>
      </c>
      <c r="AC874" s="52"/>
      <c r="AD874" s="52"/>
      <c r="AE874" s="52"/>
      <c r="AF874" s="52"/>
      <c r="AG874" s="52"/>
      <c r="AH874" s="52"/>
      <c r="AI874" s="52"/>
      <c r="AJ874" s="52"/>
      <c r="AK874" s="52"/>
      <c r="AL874" s="52">
        <v>0</v>
      </c>
      <c r="AM874" s="52">
        <v>47901.55</v>
      </c>
      <c r="AN874" s="52">
        <v>48256.88</v>
      </c>
      <c r="AO874" s="52">
        <v>48591.25</v>
      </c>
      <c r="AP874" s="52">
        <v>48964.38</v>
      </c>
      <c r="AQ874" s="52">
        <v>49359</v>
      </c>
      <c r="AR874" s="52">
        <v>59863.5</v>
      </c>
      <c r="AS874" s="52">
        <v>68398.09</v>
      </c>
      <c r="AT874" s="52">
        <v>69000.88</v>
      </c>
      <c r="AU874" s="52">
        <v>69574.13</v>
      </c>
      <c r="AV874" s="52">
        <v>70142.12</v>
      </c>
      <c r="AW874" s="52">
        <v>70349.279999999999</v>
      </c>
      <c r="AX874" s="52">
        <v>70956.52</v>
      </c>
      <c r="AY874" s="52">
        <v>71537.66</v>
      </c>
      <c r="AZ874" s="52">
        <v>71986.240000000005</v>
      </c>
      <c r="BA874" s="52">
        <v>72663.78</v>
      </c>
      <c r="BB874" s="52">
        <v>0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60" t="s">
        <v>2948</v>
      </c>
      <c r="C875" s="61" t="s">
        <v>2949</v>
      </c>
      <c r="D875" s="7" t="s">
        <v>19</v>
      </c>
      <c r="E875" s="7" t="s">
        <v>77</v>
      </c>
      <c r="F875" s="7" t="s">
        <v>340</v>
      </c>
      <c r="G875" s="7" t="e">
        <f t="shared" ca="1" si="32"/>
        <v>#NAME?</v>
      </c>
      <c r="H875" s="46" t="s">
        <v>205</v>
      </c>
      <c r="I875" s="46" t="s">
        <v>58</v>
      </c>
      <c r="J875" s="7" t="str">
        <f t="shared" si="37"/>
        <v>Sim</v>
      </c>
      <c r="K875" s="47">
        <v>45446</v>
      </c>
      <c r="L875" s="7"/>
      <c r="M875" s="104" t="s">
        <v>541</v>
      </c>
      <c r="N875" s="78">
        <v>7.0000000000000001E-3</v>
      </c>
      <c r="O875" s="79" t="s">
        <v>58</v>
      </c>
      <c r="P875" s="80">
        <v>0</v>
      </c>
      <c r="Q875" s="50" t="s">
        <v>2950</v>
      </c>
      <c r="R875" s="50"/>
      <c r="S875" s="7" t="s">
        <v>242</v>
      </c>
      <c r="T875" s="12" t="s">
        <v>2951</v>
      </c>
      <c r="U875" s="7" t="s">
        <v>77</v>
      </c>
      <c r="V875" s="46" t="e">
        <f t="shared" ca="1" si="33"/>
        <v>#NAME?</v>
      </c>
      <c r="W875" s="7"/>
      <c r="X875" s="7" t="s">
        <v>106</v>
      </c>
      <c r="Y875" s="51" t="s">
        <v>201</v>
      </c>
      <c r="Z875" s="52"/>
      <c r="AA875" s="53">
        <v>45446</v>
      </c>
      <c r="AB875" s="54">
        <v>49075100014991</v>
      </c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>
        <v>503028.1</v>
      </c>
      <c r="AX875" s="52">
        <v>2017493</v>
      </c>
      <c r="AY875" s="52">
        <v>1529108.38</v>
      </c>
      <c r="AZ875" s="52">
        <v>531056.89</v>
      </c>
      <c r="BA875" s="52">
        <v>535622.75</v>
      </c>
      <c r="BB875" s="52">
        <v>1036128.57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3" t="s">
        <v>2952</v>
      </c>
      <c r="C876" s="4" t="s">
        <v>2953</v>
      </c>
      <c r="D876" s="7" t="s">
        <v>19</v>
      </c>
      <c r="E876" s="7" t="s">
        <v>73</v>
      </c>
      <c r="F876" s="7" t="s">
        <v>741</v>
      </c>
      <c r="G876" s="7" t="e">
        <f t="shared" ca="1" si="32"/>
        <v>#NAME?</v>
      </c>
      <c r="H876" s="46" t="s">
        <v>205</v>
      </c>
      <c r="I876" s="46" t="s">
        <v>58</v>
      </c>
      <c r="J876" s="7" t="str">
        <f t="shared" si="37"/>
        <v>Não</v>
      </c>
      <c r="K876" s="47">
        <v>45348</v>
      </c>
      <c r="L876" s="7"/>
      <c r="M876" s="7" t="s">
        <v>71</v>
      </c>
      <c r="N876" s="48">
        <v>2.5000000000000001E-2</v>
      </c>
      <c r="O876" s="7" t="s">
        <v>236</v>
      </c>
      <c r="P876" s="49">
        <v>0.2</v>
      </c>
      <c r="Q876" s="50"/>
      <c r="R876" s="50" t="s">
        <v>2954</v>
      </c>
      <c r="S876" s="7" t="s">
        <v>199</v>
      </c>
      <c r="T876" s="7" t="s">
        <v>2955</v>
      </c>
      <c r="U876" s="7" t="s">
        <v>73</v>
      </c>
      <c r="V876" s="46" t="e">
        <f t="shared" ca="1" si="33"/>
        <v>#NAME?</v>
      </c>
      <c r="W876" s="7"/>
      <c r="X876" s="7"/>
      <c r="Y876" s="51" t="s">
        <v>201</v>
      </c>
      <c r="Z876" s="52"/>
      <c r="AA876" s="53">
        <v>45348</v>
      </c>
      <c r="AB876" s="54">
        <v>49075100013527</v>
      </c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>
        <v>177833.16</v>
      </c>
      <c r="AT876" s="52">
        <v>180938.03</v>
      </c>
      <c r="AU876" s="52">
        <v>173455.26</v>
      </c>
      <c r="AV876" s="52">
        <v>168089.1</v>
      </c>
      <c r="AW876" s="52">
        <v>168367.9</v>
      </c>
      <c r="AX876" s="52">
        <v>172973.9</v>
      </c>
      <c r="AY876" s="52">
        <v>176604.23</v>
      </c>
      <c r="AZ876" s="52">
        <v>173034.9</v>
      </c>
      <c r="BA876" s="52">
        <v>165663.34</v>
      </c>
      <c r="BB876" s="52">
        <v>160052.95000000001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3" t="s">
        <v>2952</v>
      </c>
      <c r="C877" s="4" t="s">
        <v>2956</v>
      </c>
      <c r="D877" s="7" t="s">
        <v>19</v>
      </c>
      <c r="E877" s="7" t="s">
        <v>73</v>
      </c>
      <c r="F877" s="7" t="s">
        <v>741</v>
      </c>
      <c r="G877" s="7" t="e">
        <f t="shared" ca="1" si="32"/>
        <v>#NAME?</v>
      </c>
      <c r="H877" s="46" t="s">
        <v>205</v>
      </c>
      <c r="I877" s="46" t="s">
        <v>58</v>
      </c>
      <c r="J877" s="7" t="str">
        <f t="shared" si="37"/>
        <v>Não</v>
      </c>
      <c r="K877" s="47">
        <v>44998</v>
      </c>
      <c r="L877" s="7"/>
      <c r="M877" s="7" t="s">
        <v>57</v>
      </c>
      <c r="N877" s="48">
        <v>1.2E-2</v>
      </c>
      <c r="O877" s="7" t="s">
        <v>58</v>
      </c>
      <c r="P877" s="49">
        <v>0</v>
      </c>
      <c r="Q877" s="50"/>
      <c r="R877" s="50" t="s">
        <v>2957</v>
      </c>
      <c r="S877" s="7" t="s">
        <v>199</v>
      </c>
      <c r="T877" s="7" t="s">
        <v>2958</v>
      </c>
      <c r="U877" s="7" t="s">
        <v>73</v>
      </c>
      <c r="V877" s="46" t="e">
        <f t="shared" ca="1" si="33"/>
        <v>#NAME?</v>
      </c>
      <c r="W877" s="7"/>
      <c r="X877" s="7"/>
      <c r="Y877" s="51" t="s">
        <v>201</v>
      </c>
      <c r="Z877" s="52"/>
      <c r="AA877" s="53">
        <v>44998</v>
      </c>
      <c r="AB877" s="54">
        <v>49075100008728</v>
      </c>
      <c r="AC877" s="52"/>
      <c r="AD877" s="52"/>
      <c r="AE877" s="52"/>
      <c r="AF877" s="52"/>
      <c r="AG877" s="52">
        <v>4066.02</v>
      </c>
      <c r="AH877" s="52">
        <v>119885.32</v>
      </c>
      <c r="AI877" s="52">
        <v>120387.26</v>
      </c>
      <c r="AJ877" s="52">
        <v>122550.79</v>
      </c>
      <c r="AK877" s="52">
        <v>124736.01</v>
      </c>
      <c r="AL877" s="52">
        <v>126205.58</v>
      </c>
      <c r="AM877" s="52">
        <v>126009.64</v>
      </c>
      <c r="AN877" s="52">
        <v>238439.05</v>
      </c>
      <c r="AO877" s="52">
        <v>238416.3</v>
      </c>
      <c r="AP877" s="52">
        <v>243583.02</v>
      </c>
      <c r="AQ877" s="52">
        <v>248332.55</v>
      </c>
      <c r="AR877" s="52">
        <v>244038.43</v>
      </c>
      <c r="AS877" s="52">
        <v>167467.49</v>
      </c>
      <c r="AT877" s="52">
        <v>168695.58</v>
      </c>
      <c r="AU877" s="52">
        <v>169793.89</v>
      </c>
      <c r="AV877" s="52">
        <v>171131.9</v>
      </c>
      <c r="AW877" s="52">
        <v>172418.8</v>
      </c>
      <c r="AX877" s="52">
        <v>173808.5</v>
      </c>
      <c r="AY877" s="52">
        <v>174320.1</v>
      </c>
      <c r="AZ877" s="52">
        <v>175086.26</v>
      </c>
      <c r="BA877" s="52">
        <v>176757.99</v>
      </c>
      <c r="BB877" s="52">
        <v>178071.51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15" t="s">
        <v>2959</v>
      </c>
      <c r="C878" s="4" t="s">
        <v>2960</v>
      </c>
      <c r="D878" s="7" t="s">
        <v>76</v>
      </c>
      <c r="E878" s="7" t="s">
        <v>77</v>
      </c>
      <c r="F878" s="7" t="s">
        <v>78</v>
      </c>
      <c r="G878" s="7" t="e">
        <f t="shared" ca="1" si="32"/>
        <v>#NAME?</v>
      </c>
      <c r="H878" s="46" t="s">
        <v>205</v>
      </c>
      <c r="I878" s="46" t="s">
        <v>58</v>
      </c>
      <c r="J878" s="7" t="str">
        <f t="shared" si="37"/>
        <v>Não</v>
      </c>
      <c r="K878" s="47">
        <v>45253</v>
      </c>
      <c r="L878" s="7"/>
      <c r="M878" s="7" t="s">
        <v>57</v>
      </c>
      <c r="N878" s="10">
        <v>1.2E-2</v>
      </c>
      <c r="O878" s="6" t="s">
        <v>58</v>
      </c>
      <c r="P878" s="11">
        <v>0</v>
      </c>
      <c r="Q878" s="50"/>
      <c r="R878" s="50"/>
      <c r="S878" s="7" t="s">
        <v>199</v>
      </c>
      <c r="T878" s="7" t="s">
        <v>2961</v>
      </c>
      <c r="U878" s="7" t="s">
        <v>77</v>
      </c>
      <c r="V878" s="46" t="e">
        <f t="shared" ca="1" si="33"/>
        <v>#NAME?</v>
      </c>
      <c r="W878" s="7"/>
      <c r="X878" s="7"/>
      <c r="Y878" s="51" t="s">
        <v>201</v>
      </c>
      <c r="Z878" s="52"/>
      <c r="AA878" s="53">
        <v>45253</v>
      </c>
      <c r="AB878" s="54">
        <v>49075100012865</v>
      </c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>
        <v>170070.52</v>
      </c>
      <c r="AQ878" s="52">
        <v>171445.43</v>
      </c>
      <c r="AR878" s="52">
        <v>607050.12</v>
      </c>
      <c r="AS878" s="52">
        <v>615015.19999999995</v>
      </c>
      <c r="AT878" s="52">
        <v>623702.06999999995</v>
      </c>
      <c r="AU878" s="52">
        <v>977080.97</v>
      </c>
      <c r="AV878" s="52">
        <v>990953.2</v>
      </c>
      <c r="AW878" s="52">
        <v>1003964</v>
      </c>
      <c r="AX878" s="52">
        <v>1008605</v>
      </c>
      <c r="AY878" s="52">
        <v>1031201.35</v>
      </c>
      <c r="AZ878" s="52">
        <v>1032975.68</v>
      </c>
      <c r="BA878" s="52">
        <v>1051387.96</v>
      </c>
      <c r="BB878" s="52">
        <v>1033209.18</v>
      </c>
      <c r="BC878" s="52" t="e">
        <f t="array" aca="1" ref="BC878" ca="1">_xludf.XLOOKUP(C878,'PL TOTAL D0'!A:A,'PL TOTAL D0'!C:C,"")</f>
        <v>#NAME?</v>
      </c>
    </row>
    <row r="879" spans="1:55" ht="15.75" customHeight="1">
      <c r="A879" s="45" t="s">
        <v>18</v>
      </c>
      <c r="B879" s="3" t="s">
        <v>2962</v>
      </c>
      <c r="C879" s="4" t="s">
        <v>2963</v>
      </c>
      <c r="D879" s="7" t="s">
        <v>19</v>
      </c>
      <c r="E879" s="7" t="s">
        <v>20</v>
      </c>
      <c r="F879" s="7" t="s">
        <v>270</v>
      </c>
      <c r="G879" s="7" t="e">
        <f t="shared" ca="1" si="32"/>
        <v>#NAME?</v>
      </c>
      <c r="H879" s="46" t="s">
        <v>205</v>
      </c>
      <c r="I879" s="46" t="s">
        <v>58</v>
      </c>
      <c r="J879" s="7" t="str">
        <f t="shared" si="37"/>
        <v>Não</v>
      </c>
      <c r="K879" s="47">
        <v>45008</v>
      </c>
      <c r="L879" s="7"/>
      <c r="M879" s="7" t="s">
        <v>57</v>
      </c>
      <c r="N879" s="48">
        <v>1.2E-2</v>
      </c>
      <c r="O879" s="7" t="s">
        <v>58</v>
      </c>
      <c r="P879" s="49">
        <v>0</v>
      </c>
      <c r="Q879" s="50"/>
      <c r="R879" s="50"/>
      <c r="S879" s="7" t="s">
        <v>199</v>
      </c>
      <c r="T879" s="7" t="s">
        <v>2964</v>
      </c>
      <c r="U879" s="7" t="s">
        <v>273</v>
      </c>
      <c r="V879" s="46" t="e">
        <f t="shared" ca="1" si="33"/>
        <v>#NAME?</v>
      </c>
      <c r="W879" s="7"/>
      <c r="X879" s="7"/>
      <c r="Y879" s="51" t="s">
        <v>201</v>
      </c>
      <c r="Z879" s="52"/>
      <c r="AA879" s="53">
        <v>45008</v>
      </c>
      <c r="AB879" s="54">
        <v>49075100009791</v>
      </c>
      <c r="AC879" s="52"/>
      <c r="AD879" s="52"/>
      <c r="AE879" s="52"/>
      <c r="AF879" s="52"/>
      <c r="AG879" s="52"/>
      <c r="AH879" s="52">
        <v>521621.68</v>
      </c>
      <c r="AI879" s="52">
        <v>532518.37</v>
      </c>
      <c r="AJ879" s="52">
        <v>507006.42</v>
      </c>
      <c r="AK879" s="52">
        <v>431627.77</v>
      </c>
      <c r="AL879" s="52">
        <v>435468.55</v>
      </c>
      <c r="AM879" s="52">
        <v>439899.37</v>
      </c>
      <c r="AN879" s="52">
        <v>442964.55</v>
      </c>
      <c r="AO879" s="52">
        <v>446342.96</v>
      </c>
      <c r="AP879" s="52">
        <v>449986.5</v>
      </c>
      <c r="AQ879" s="52">
        <v>453760.24</v>
      </c>
      <c r="AR879" s="52">
        <v>457488.96</v>
      </c>
      <c r="AS879" s="52">
        <v>456700.32</v>
      </c>
      <c r="AT879" s="52">
        <v>460657.48</v>
      </c>
      <c r="AU879" s="52">
        <v>462071.8</v>
      </c>
      <c r="AV879" s="52">
        <v>463926.1</v>
      </c>
      <c r="AW879" s="52">
        <v>467784.5</v>
      </c>
      <c r="AX879" s="52">
        <v>470653.2</v>
      </c>
      <c r="AY879" s="52">
        <v>474704.32</v>
      </c>
      <c r="AZ879" s="52">
        <v>477128.01</v>
      </c>
      <c r="BA879" s="52">
        <v>482001.49</v>
      </c>
      <c r="BB879" s="52">
        <v>485790.66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3" t="s">
        <v>2962</v>
      </c>
      <c r="C880" s="4" t="s">
        <v>2965</v>
      </c>
      <c r="D880" s="7" t="s">
        <v>19</v>
      </c>
      <c r="E880" s="7" t="s">
        <v>20</v>
      </c>
      <c r="F880" s="7" t="s">
        <v>270</v>
      </c>
      <c r="G880" s="7" t="e">
        <f t="shared" ca="1" si="32"/>
        <v>#NAME?</v>
      </c>
      <c r="H880" s="46" t="s">
        <v>216</v>
      </c>
      <c r="I880" s="46" t="s">
        <v>217</v>
      </c>
      <c r="J880" s="7" t="str">
        <f t="shared" si="37"/>
        <v>Não</v>
      </c>
      <c r="K880" s="47">
        <v>45008</v>
      </c>
      <c r="L880" s="7"/>
      <c r="M880" s="7" t="s">
        <v>316</v>
      </c>
      <c r="N880" s="48">
        <v>8.0000000000000002E-3</v>
      </c>
      <c r="O880" s="7" t="s">
        <v>317</v>
      </c>
      <c r="P880" s="49">
        <v>0.1</v>
      </c>
      <c r="Q880" s="50"/>
      <c r="R880" s="50"/>
      <c r="S880" s="7" t="s">
        <v>199</v>
      </c>
      <c r="T880" s="7" t="s">
        <v>2964</v>
      </c>
      <c r="U880" s="7" t="s">
        <v>273</v>
      </c>
      <c r="V880" s="46" t="e">
        <f t="shared" ca="1" si="33"/>
        <v>#NAME?</v>
      </c>
      <c r="W880" s="7"/>
      <c r="X880" s="7"/>
      <c r="Y880" s="51" t="s">
        <v>201</v>
      </c>
      <c r="Z880" s="52"/>
      <c r="AA880" s="53">
        <v>45008</v>
      </c>
      <c r="AB880" s="54">
        <v>49075100007128</v>
      </c>
      <c r="AC880" s="52"/>
      <c r="AD880" s="52"/>
      <c r="AE880" s="52"/>
      <c r="AF880" s="52"/>
      <c r="AG880" s="52"/>
      <c r="AH880" s="52">
        <v>163277.32999999999</v>
      </c>
      <c r="AI880" s="52">
        <v>169594.56</v>
      </c>
      <c r="AJ880" s="52">
        <v>180521.59</v>
      </c>
      <c r="AK880" s="52">
        <v>184229.48</v>
      </c>
      <c r="AL880" s="52">
        <v>191310.25</v>
      </c>
      <c r="AM880" s="52">
        <v>207176.92</v>
      </c>
      <c r="AN880" s="52">
        <v>205472.06</v>
      </c>
      <c r="AO880" s="52">
        <v>200959.98</v>
      </c>
      <c r="AP880" s="52">
        <v>204814.37</v>
      </c>
      <c r="AQ880" s="52">
        <v>213492.69</v>
      </c>
      <c r="AR880" s="52">
        <v>213961.05</v>
      </c>
      <c r="AS880" s="52">
        <v>214669.12</v>
      </c>
      <c r="AT880" s="52">
        <v>214690.42</v>
      </c>
      <c r="AU880" s="52">
        <v>213125.79</v>
      </c>
      <c r="AV880" s="52">
        <v>213944.5</v>
      </c>
      <c r="AW880" s="52">
        <v>214275</v>
      </c>
      <c r="AX880" s="52">
        <v>214050.8</v>
      </c>
      <c r="AY880" s="52">
        <v>216666.14</v>
      </c>
      <c r="AZ880" s="52">
        <v>211925.88</v>
      </c>
      <c r="BA880" s="52">
        <v>0</v>
      </c>
      <c r="BB880" s="52">
        <v>0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45" t="s">
        <v>18</v>
      </c>
      <c r="B881" s="3" t="s">
        <v>2962</v>
      </c>
      <c r="C881" s="4" t="s">
        <v>2966</v>
      </c>
      <c r="D881" s="7" t="s">
        <v>19</v>
      </c>
      <c r="E881" s="7" t="s">
        <v>20</v>
      </c>
      <c r="F881" s="7" t="s">
        <v>270</v>
      </c>
      <c r="G881" s="7" t="e">
        <f t="shared" ca="1" si="32"/>
        <v>#NAME?</v>
      </c>
      <c r="H881" s="46" t="s">
        <v>216</v>
      </c>
      <c r="I881" s="46" t="s">
        <v>217</v>
      </c>
      <c r="J881" s="7" t="str">
        <f t="shared" si="37"/>
        <v>Não</v>
      </c>
      <c r="K881" s="47">
        <v>45065</v>
      </c>
      <c r="L881" s="7"/>
      <c r="M881" s="7" t="s">
        <v>71</v>
      </c>
      <c r="N881" s="48">
        <v>2.5000000000000001E-2</v>
      </c>
      <c r="O881" s="7" t="s">
        <v>236</v>
      </c>
      <c r="P881" s="49">
        <v>0.2</v>
      </c>
      <c r="Q881" s="50"/>
      <c r="R881" s="50"/>
      <c r="S881" s="7" t="s">
        <v>199</v>
      </c>
      <c r="T881" s="7" t="s">
        <v>2964</v>
      </c>
      <c r="U881" s="7" t="s">
        <v>273</v>
      </c>
      <c r="V881" s="46" t="e">
        <f t="shared" ca="1" si="33"/>
        <v>#NAME?</v>
      </c>
      <c r="W881" s="7"/>
      <c r="X881" s="7"/>
      <c r="Y881" s="51" t="s">
        <v>201</v>
      </c>
      <c r="Z881" s="52"/>
      <c r="AA881" s="53">
        <v>45065</v>
      </c>
      <c r="AB881" s="54">
        <v>49075100008469</v>
      </c>
      <c r="AC881" s="52"/>
      <c r="AD881" s="52"/>
      <c r="AE881" s="52"/>
      <c r="AF881" s="52"/>
      <c r="AG881" s="52"/>
      <c r="AH881" s="52">
        <v>0</v>
      </c>
      <c r="AI881" s="52">
        <v>0</v>
      </c>
      <c r="AJ881" s="52">
        <v>36143.78</v>
      </c>
      <c r="AK881" s="52">
        <v>149606.67000000001</v>
      </c>
      <c r="AL881" s="52">
        <v>196044.31</v>
      </c>
      <c r="AM881" s="52">
        <v>200551.99</v>
      </c>
      <c r="AN881" s="52">
        <v>200139.34</v>
      </c>
      <c r="AO881" s="52">
        <v>191279.63</v>
      </c>
      <c r="AP881" s="52">
        <v>205527</v>
      </c>
      <c r="AQ881" s="52">
        <v>215348.53</v>
      </c>
      <c r="AR881" s="52">
        <v>200476.15</v>
      </c>
      <c r="AS881" s="52">
        <v>203263.17</v>
      </c>
      <c r="AT881" s="52">
        <v>206222.73</v>
      </c>
      <c r="AU881" s="52">
        <v>197992.05</v>
      </c>
      <c r="AV881" s="52">
        <v>192081.4</v>
      </c>
      <c r="AW881" s="52">
        <v>192412.9</v>
      </c>
      <c r="AX881" s="52">
        <v>197680.9</v>
      </c>
      <c r="AY881" s="52">
        <v>201835.32</v>
      </c>
      <c r="AZ881" s="52">
        <v>197764.74</v>
      </c>
      <c r="BA881" s="52">
        <v>1554.8</v>
      </c>
      <c r="BB881" s="52">
        <v>1554.88</v>
      </c>
      <c r="BC881" s="52" t="e">
        <f t="array" aca="1" ref="BC881" ca="1">_xludf.XLOOKUP(C881,'PL TOTAL D0'!A:A,'PL TOTAL D0'!C:C,"")</f>
        <v>#NAME?</v>
      </c>
    </row>
    <row r="882" spans="1:55" ht="15.75" customHeight="1">
      <c r="A882" s="45" t="s">
        <v>18</v>
      </c>
      <c r="B882" s="3" t="s">
        <v>2967</v>
      </c>
      <c r="C882" s="4" t="s">
        <v>2968</v>
      </c>
      <c r="D882" s="7" t="s">
        <v>19</v>
      </c>
      <c r="E882" s="7" t="s">
        <v>77</v>
      </c>
      <c r="F882" s="7" t="s">
        <v>215</v>
      </c>
      <c r="G882" s="7" t="e">
        <f t="shared" ca="1" si="32"/>
        <v>#NAME?</v>
      </c>
      <c r="H882" s="46" t="s">
        <v>205</v>
      </c>
      <c r="I882" s="46" t="s">
        <v>58</v>
      </c>
      <c r="J882" s="7" t="str">
        <f t="shared" si="37"/>
        <v>Não</v>
      </c>
      <c r="K882" s="47">
        <v>44952</v>
      </c>
      <c r="L882" s="7"/>
      <c r="M882" s="7" t="s">
        <v>57</v>
      </c>
      <c r="N882" s="48">
        <v>1.2E-2</v>
      </c>
      <c r="O882" s="7" t="s">
        <v>58</v>
      </c>
      <c r="P882" s="49">
        <v>0</v>
      </c>
      <c r="Q882" s="45"/>
      <c r="R882" s="50" t="s">
        <v>2969</v>
      </c>
      <c r="S882" s="7" t="s">
        <v>199</v>
      </c>
      <c r="T882" s="7" t="s">
        <v>2970</v>
      </c>
      <c r="U882" s="7" t="s">
        <v>77</v>
      </c>
      <c r="V882" s="46" t="e">
        <f t="shared" ca="1" si="33"/>
        <v>#NAME?</v>
      </c>
      <c r="W882" s="7"/>
      <c r="X882" s="7"/>
      <c r="Y882" s="51" t="s">
        <v>312</v>
      </c>
      <c r="Z882" s="52"/>
      <c r="AA882" s="53">
        <v>44952</v>
      </c>
      <c r="AB882" s="54">
        <v>49075100006520</v>
      </c>
      <c r="AC882" s="52"/>
      <c r="AD882" s="52"/>
      <c r="AE882" s="52"/>
      <c r="AF882" s="52">
        <v>579196.03</v>
      </c>
      <c r="AG882" s="52">
        <v>798318.68</v>
      </c>
      <c r="AH882" s="52">
        <v>807877.6</v>
      </c>
      <c r="AI882" s="52">
        <v>813726.89</v>
      </c>
      <c r="AJ882" s="52">
        <v>887588.24</v>
      </c>
      <c r="AK882" s="52">
        <v>843575.38</v>
      </c>
      <c r="AL882" s="52">
        <v>832895.88</v>
      </c>
      <c r="AM882" s="52">
        <v>839324.22</v>
      </c>
      <c r="AN882" s="52">
        <v>793669.27</v>
      </c>
      <c r="AO882" s="52">
        <v>798873.52</v>
      </c>
      <c r="AP882" s="52">
        <v>804218.39</v>
      </c>
      <c r="AQ882" s="52">
        <v>799945.06</v>
      </c>
      <c r="AR882" s="52">
        <v>806505.87</v>
      </c>
      <c r="AS882" s="52">
        <v>452576.47</v>
      </c>
      <c r="AT882" s="52">
        <v>456589.58</v>
      </c>
      <c r="AU882" s="52">
        <v>428573.93</v>
      </c>
      <c r="AV882" s="52">
        <v>431991.8</v>
      </c>
      <c r="AW882" s="52">
        <v>435329.3</v>
      </c>
      <c r="AX882" s="52">
        <v>391287.7</v>
      </c>
      <c r="AY882" s="52">
        <v>391444.78</v>
      </c>
      <c r="AZ882" s="52">
        <v>394091.61</v>
      </c>
      <c r="BA882" s="52">
        <v>397916.86</v>
      </c>
      <c r="BB882" s="52">
        <v>400839.13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45" t="s">
        <v>18</v>
      </c>
      <c r="B883" s="3" t="s">
        <v>2971</v>
      </c>
      <c r="C883" s="4" t="s">
        <v>2972</v>
      </c>
      <c r="D883" s="7" t="s">
        <v>19</v>
      </c>
      <c r="E883" s="7" t="s">
        <v>77</v>
      </c>
      <c r="F883" s="7" t="s">
        <v>99</v>
      </c>
      <c r="G883" s="7" t="e">
        <f t="shared" ca="1" si="32"/>
        <v>#NAME?</v>
      </c>
      <c r="H883" s="46" t="s">
        <v>216</v>
      </c>
      <c r="I883" s="46" t="s">
        <v>279</v>
      </c>
      <c r="J883" s="7" t="str">
        <f t="shared" si="37"/>
        <v>Não</v>
      </c>
      <c r="K883" s="47">
        <v>44986</v>
      </c>
      <c r="L883" s="7"/>
      <c r="M883" s="7" t="s">
        <v>57</v>
      </c>
      <c r="N883" s="48">
        <v>1.2E-2</v>
      </c>
      <c r="O883" s="7" t="s">
        <v>58</v>
      </c>
      <c r="P883" s="49">
        <v>0</v>
      </c>
      <c r="Q883" s="50"/>
      <c r="R883" s="50"/>
      <c r="S883" s="7" t="s">
        <v>199</v>
      </c>
      <c r="T883" s="7" t="s">
        <v>2973</v>
      </c>
      <c r="U883" s="7" t="s">
        <v>77</v>
      </c>
      <c r="V883" s="46" t="e">
        <f t="shared" ca="1" si="33"/>
        <v>#NAME?</v>
      </c>
      <c r="W883" s="7"/>
      <c r="X883" s="7"/>
      <c r="Y883" s="51" t="s">
        <v>201</v>
      </c>
      <c r="Z883" s="52"/>
      <c r="AA883" s="53">
        <v>44986</v>
      </c>
      <c r="AB883" s="54">
        <v>49075100010226</v>
      </c>
      <c r="AC883" s="52"/>
      <c r="AD883" s="52"/>
      <c r="AE883" s="52"/>
      <c r="AF883" s="52"/>
      <c r="AG883" s="52">
        <v>0</v>
      </c>
      <c r="AH883" s="52">
        <v>302924.14</v>
      </c>
      <c r="AI883" s="52">
        <v>305070.15000000002</v>
      </c>
      <c r="AJ883" s="52">
        <v>308282</v>
      </c>
      <c r="AK883" s="52">
        <v>277.8</v>
      </c>
      <c r="AL883" s="52">
        <v>14.67</v>
      </c>
      <c r="AM883" s="52">
        <v>14.67</v>
      </c>
      <c r="AN883" s="52">
        <v>14.67</v>
      </c>
      <c r="AO883" s="52">
        <v>14.67</v>
      </c>
      <c r="AP883" s="52">
        <v>14.67</v>
      </c>
      <c r="AQ883" s="52">
        <v>14.67</v>
      </c>
      <c r="AR883" s="52">
        <v>14.67</v>
      </c>
      <c r="AS883" s="52">
        <v>14.67</v>
      </c>
      <c r="AT883" s="52">
        <v>14.67</v>
      </c>
      <c r="AU883" s="52">
        <v>14.67</v>
      </c>
      <c r="AV883" s="52">
        <v>14.67</v>
      </c>
      <c r="AW883" s="52">
        <v>14.67</v>
      </c>
      <c r="AX883" s="52">
        <v>14.67</v>
      </c>
      <c r="AY883" s="52">
        <v>14.67</v>
      </c>
      <c r="AZ883" s="52">
        <v>14.67</v>
      </c>
      <c r="BA883" s="52">
        <v>14.67</v>
      </c>
      <c r="BB883" s="52">
        <v>14.67</v>
      </c>
      <c r="BC883" s="52" t="e">
        <f t="array" aca="1" ref="BC883" ca="1">_xludf.XLOOKUP(C883,'PL TOTAL D0'!A:A,'PL TOTAL D0'!C:C,"")</f>
        <v>#NAME?</v>
      </c>
    </row>
    <row r="884" spans="1:55" ht="15.75" customHeight="1">
      <c r="A884" s="45" t="s">
        <v>18</v>
      </c>
      <c r="B884" s="15" t="s">
        <v>2974</v>
      </c>
      <c r="C884" s="4" t="s">
        <v>2975</v>
      </c>
      <c r="D884" s="7" t="s">
        <v>109</v>
      </c>
      <c r="E884" s="7" t="s">
        <v>68</v>
      </c>
      <c r="F884" s="7" t="s">
        <v>194</v>
      </c>
      <c r="G884" s="7" t="e">
        <f t="shared" ca="1" si="32"/>
        <v>#NAME?</v>
      </c>
      <c r="H884" s="46" t="s">
        <v>195</v>
      </c>
      <c r="I884" s="46" t="s">
        <v>58</v>
      </c>
      <c r="J884" s="7" t="str">
        <f t="shared" si="37"/>
        <v>Não</v>
      </c>
      <c r="K884" s="47">
        <v>45315</v>
      </c>
      <c r="L884" s="47">
        <v>45530</v>
      </c>
      <c r="M884" s="7" t="s">
        <v>256</v>
      </c>
      <c r="N884" s="48">
        <v>1.4999999999999999E-2</v>
      </c>
      <c r="O884" s="7" t="s">
        <v>197</v>
      </c>
      <c r="P884" s="49">
        <v>0.1</v>
      </c>
      <c r="Q884" s="50"/>
      <c r="R884" s="50"/>
      <c r="S884" s="7" t="s">
        <v>199</v>
      </c>
      <c r="T884" s="7" t="s">
        <v>2976</v>
      </c>
      <c r="U884" s="7" t="s">
        <v>68</v>
      </c>
      <c r="V884" s="46" t="e">
        <f t="shared" ca="1" si="33"/>
        <v>#NAME?</v>
      </c>
      <c r="W884" s="7"/>
      <c r="X884" s="7"/>
      <c r="Y884" s="51" t="s">
        <v>312</v>
      </c>
      <c r="Z884" s="52"/>
      <c r="AA884" s="53">
        <v>45315</v>
      </c>
      <c r="AB884" s="54">
        <v>49075100013251</v>
      </c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>
        <v>249493.29</v>
      </c>
      <c r="AS884" s="52">
        <v>252033.87</v>
      </c>
      <c r="AT884" s="52">
        <v>254560.55</v>
      </c>
      <c r="AU884" s="52">
        <v>252704.25</v>
      </c>
      <c r="AV884" s="52">
        <v>251759.9</v>
      </c>
      <c r="AW884" s="52">
        <v>253263.5</v>
      </c>
      <c r="AX884" s="52">
        <v>216286.8</v>
      </c>
      <c r="AY884" s="52">
        <v>0</v>
      </c>
      <c r="AZ884" s="52">
        <v>0</v>
      </c>
      <c r="BA884" s="52">
        <v>0</v>
      </c>
      <c r="BB884" s="52">
        <v>0</v>
      </c>
      <c r="BC884" s="52" t="e">
        <f t="array" aca="1" ref="BC884" ca="1">_xludf.XLOOKUP(C884,'PL TOTAL D0'!A:A,'PL TOTAL D0'!C:C,"")</f>
        <v>#NAME?</v>
      </c>
    </row>
    <row r="885" spans="1:55" ht="16.5" customHeight="1">
      <c r="A885" s="45" t="s">
        <v>18</v>
      </c>
      <c r="B885" s="62" t="s">
        <v>2977</v>
      </c>
      <c r="C885" s="63" t="s">
        <v>2978</v>
      </c>
      <c r="D885" s="7" t="s">
        <v>19</v>
      </c>
      <c r="E885" s="7" t="s">
        <v>68</v>
      </c>
      <c r="F885" s="7" t="s">
        <v>255</v>
      </c>
      <c r="G885" s="7" t="e">
        <f t="shared" ca="1" si="32"/>
        <v>#NAME?</v>
      </c>
      <c r="H885" s="46" t="s">
        <v>205</v>
      </c>
      <c r="I885" s="46" t="s">
        <v>58</v>
      </c>
      <c r="J885" s="7" t="str">
        <f t="shared" si="37"/>
        <v>Não</v>
      </c>
      <c r="K885" s="47">
        <v>45182</v>
      </c>
      <c r="L885" s="7"/>
      <c r="M885" s="7" t="s">
        <v>57</v>
      </c>
      <c r="N885" s="48">
        <v>1.2E-2</v>
      </c>
      <c r="O885" s="7" t="s">
        <v>58</v>
      </c>
      <c r="P885" s="49">
        <v>0</v>
      </c>
      <c r="Q885" s="50"/>
      <c r="R885" s="50"/>
      <c r="S885" s="7" t="s">
        <v>199</v>
      </c>
      <c r="T885" s="7" t="s">
        <v>2979</v>
      </c>
      <c r="U885" s="7" t="s">
        <v>68</v>
      </c>
      <c r="V885" s="46" t="e">
        <f t="shared" ca="1" si="33"/>
        <v>#NAME?</v>
      </c>
      <c r="W885" s="7"/>
      <c r="X885" s="7"/>
      <c r="Y885" s="51" t="s">
        <v>201</v>
      </c>
      <c r="Z885" s="52"/>
      <c r="AA885" s="53">
        <v>45182</v>
      </c>
      <c r="AB885" s="54">
        <v>49075100012121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>
        <v>131676.6</v>
      </c>
      <c r="AO885" s="52">
        <v>142546.85</v>
      </c>
      <c r="AP885" s="52">
        <v>144758.67000000001</v>
      </c>
      <c r="AQ885" s="52">
        <v>146016.85999999999</v>
      </c>
      <c r="AR885" s="52">
        <v>147259.54999999999</v>
      </c>
      <c r="AS885" s="52">
        <v>148387.20000000001</v>
      </c>
      <c r="AT885" s="52">
        <v>149376.34</v>
      </c>
      <c r="AU885" s="52">
        <v>150548.75</v>
      </c>
      <c r="AV885" s="52">
        <v>151824.5</v>
      </c>
      <c r="AW885" s="52">
        <v>153021.29999999999</v>
      </c>
      <c r="AX885" s="52">
        <v>160893</v>
      </c>
      <c r="AY885" s="52">
        <v>162149.82</v>
      </c>
      <c r="AZ885" s="52">
        <v>163340.62</v>
      </c>
      <c r="BA885" s="52">
        <v>180768.1</v>
      </c>
      <c r="BB885" s="52">
        <v>181873.61</v>
      </c>
      <c r="BC885" s="52" t="e">
        <f t="array" aca="1" ref="BC885" ca="1">_xludf.XLOOKUP(C885,'PL TOTAL D0'!A:A,'PL TOTAL D0'!C:C,"")</f>
        <v>#NAME?</v>
      </c>
    </row>
    <row r="886" spans="1:55" ht="16.5" customHeight="1">
      <c r="A886" s="45" t="s">
        <v>18</v>
      </c>
      <c r="B886" s="15" t="s">
        <v>2980</v>
      </c>
      <c r="C886" s="4" t="s">
        <v>2981</v>
      </c>
      <c r="D886" s="7" t="s">
        <v>19</v>
      </c>
      <c r="E886" s="7" t="s">
        <v>68</v>
      </c>
      <c r="F886" s="7" t="s">
        <v>265</v>
      </c>
      <c r="G886" s="7" t="e">
        <f t="shared" ca="1" si="32"/>
        <v>#NAME?</v>
      </c>
      <c r="H886" s="46" t="s">
        <v>195</v>
      </c>
      <c r="I886" s="46" t="s">
        <v>58</v>
      </c>
      <c r="J886" s="7" t="str">
        <f t="shared" si="37"/>
        <v>Não</v>
      </c>
      <c r="K886" s="47">
        <v>45051</v>
      </c>
      <c r="L886" s="47">
        <v>45449</v>
      </c>
      <c r="M886" s="7" t="s">
        <v>57</v>
      </c>
      <c r="N886" s="48">
        <v>0.01</v>
      </c>
      <c r="O886" s="7" t="s">
        <v>58</v>
      </c>
      <c r="P886" s="49">
        <v>0</v>
      </c>
      <c r="Q886" s="50"/>
      <c r="R886" s="50" t="s">
        <v>375</v>
      </c>
      <c r="S886" s="7" t="s">
        <v>199</v>
      </c>
      <c r="T886" s="7" t="s">
        <v>2982</v>
      </c>
      <c r="U886" s="7" t="s">
        <v>114</v>
      </c>
      <c r="V886" s="46" t="e">
        <f t="shared" ca="1" si="33"/>
        <v>#NAME?</v>
      </c>
      <c r="W886" s="7"/>
      <c r="X886" s="7"/>
      <c r="Y886" s="51" t="s">
        <v>201</v>
      </c>
      <c r="Z886" s="52"/>
      <c r="AA886" s="53">
        <v>45051</v>
      </c>
      <c r="AB886" s="54">
        <v>49075100012131</v>
      </c>
      <c r="AC886" s="52"/>
      <c r="AD886" s="52"/>
      <c r="AE886" s="52"/>
      <c r="AF886" s="52"/>
      <c r="AG886" s="52"/>
      <c r="AH886" s="52"/>
      <c r="AI886" s="52">
        <v>1689189.64</v>
      </c>
      <c r="AJ886" s="52">
        <v>1696169.83</v>
      </c>
      <c r="AK886" s="52">
        <v>1715562.2</v>
      </c>
      <c r="AL886" s="52">
        <v>1374140.03</v>
      </c>
      <c r="AM886" s="52">
        <v>0</v>
      </c>
      <c r="AN886" s="52">
        <v>0</v>
      </c>
      <c r="AO886" s="52">
        <v>0</v>
      </c>
      <c r="AP886" s="52">
        <v>0</v>
      </c>
      <c r="AQ886" s="52">
        <v>0</v>
      </c>
      <c r="AR886" s="52">
        <v>0</v>
      </c>
      <c r="AS886" s="52">
        <v>0</v>
      </c>
      <c r="AT886" s="52">
        <v>0</v>
      </c>
      <c r="AU886" s="52">
        <v>0</v>
      </c>
      <c r="AV886" s="52">
        <v>0</v>
      </c>
      <c r="AW886" s="52">
        <v>0</v>
      </c>
      <c r="AX886" s="52">
        <v>0</v>
      </c>
      <c r="AY886" s="52">
        <v>0</v>
      </c>
      <c r="AZ886" s="52">
        <v>0</v>
      </c>
      <c r="BA886" s="52">
        <v>0</v>
      </c>
      <c r="BB886" s="52">
        <v>0</v>
      </c>
      <c r="BC886" s="52" t="e">
        <f t="array" aca="1" ref="BC886" ca="1">_xludf.XLOOKUP(C886,'PL TOTAL D0'!A:A,'PL TOTAL D0'!C:C,"")</f>
        <v>#NAME?</v>
      </c>
    </row>
    <row r="887" spans="1:55" ht="16.5" customHeight="1">
      <c r="A887" s="45" t="s">
        <v>18</v>
      </c>
      <c r="B887" s="15" t="s">
        <v>2983</v>
      </c>
      <c r="C887" s="58" t="s">
        <v>2984</v>
      </c>
      <c r="D887" s="7" t="s">
        <v>109</v>
      </c>
      <c r="E887" s="7" t="s">
        <v>68</v>
      </c>
      <c r="F887" s="7" t="s">
        <v>194</v>
      </c>
      <c r="G887" s="7" t="e">
        <f t="shared" ca="1" si="32"/>
        <v>#NAME?</v>
      </c>
      <c r="H887" s="46" t="s">
        <v>195</v>
      </c>
      <c r="I887" s="46" t="s">
        <v>58</v>
      </c>
      <c r="J887" s="7" t="str">
        <f t="shared" si="37"/>
        <v>Não</v>
      </c>
      <c r="K887" s="47">
        <v>45359</v>
      </c>
      <c r="L887" s="47">
        <v>45539</v>
      </c>
      <c r="M887" s="7" t="s">
        <v>112</v>
      </c>
      <c r="N887" s="48">
        <v>0</v>
      </c>
      <c r="O887" s="7" t="s">
        <v>58</v>
      </c>
      <c r="P887" s="49">
        <v>0</v>
      </c>
      <c r="Q887" s="50"/>
      <c r="R887" s="50" t="s">
        <v>375</v>
      </c>
      <c r="S887" s="7" t="s">
        <v>199</v>
      </c>
      <c r="T887" s="6" t="s">
        <v>2985</v>
      </c>
      <c r="U887" s="7" t="s">
        <v>73</v>
      </c>
      <c r="V887" s="46" t="e">
        <f t="shared" ca="1" si="33"/>
        <v>#NAME?</v>
      </c>
      <c r="W887" s="7"/>
      <c r="X887" s="7"/>
      <c r="Y887" s="51" t="s">
        <v>201</v>
      </c>
      <c r="Z887" s="52"/>
      <c r="AA887" s="53">
        <v>45359</v>
      </c>
      <c r="AB887" s="54">
        <v>49075100014620</v>
      </c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>
        <v>536257.18000000005</v>
      </c>
      <c r="AU887" s="52">
        <v>560300.31000000006</v>
      </c>
      <c r="AV887" s="52">
        <v>564711.30000000005</v>
      </c>
      <c r="AW887" s="52">
        <v>563857.4</v>
      </c>
      <c r="AX887" s="52">
        <v>0</v>
      </c>
      <c r="AY887" s="52">
        <v>0</v>
      </c>
      <c r="AZ887" s="52">
        <v>0</v>
      </c>
      <c r="BA887" s="52">
        <v>0</v>
      </c>
      <c r="BB887" s="52">
        <v>0</v>
      </c>
      <c r="BC887" s="52" t="e">
        <f t="array" aca="1" ref="BC887" ca="1">_xludf.XLOOKUP(C887,'PL TOTAL D0'!A:A,'PL TOTAL D0'!C:C,"")</f>
        <v>#NAME?</v>
      </c>
    </row>
    <row r="888" spans="1:55" ht="16.5" customHeight="1">
      <c r="A888" s="45" t="s">
        <v>18</v>
      </c>
      <c r="B888" s="15" t="s">
        <v>2983</v>
      </c>
      <c r="C888" s="58" t="s">
        <v>2986</v>
      </c>
      <c r="D888" s="7" t="s">
        <v>109</v>
      </c>
      <c r="E888" s="7" t="s">
        <v>68</v>
      </c>
      <c r="F888" s="7" t="s">
        <v>194</v>
      </c>
      <c r="G888" s="7" t="e">
        <f t="shared" ca="1" si="32"/>
        <v>#NAME?</v>
      </c>
      <c r="H888" s="46" t="s">
        <v>195</v>
      </c>
      <c r="I888" s="46" t="s">
        <v>58</v>
      </c>
      <c r="J888" s="7" t="s">
        <v>234</v>
      </c>
      <c r="K888" s="47">
        <v>45308</v>
      </c>
      <c r="L888" s="47">
        <v>45539</v>
      </c>
      <c r="M888" s="7" t="s">
        <v>347</v>
      </c>
      <c r="N888" s="48">
        <v>6.0000000000000001E-3</v>
      </c>
      <c r="O888" s="7" t="s">
        <v>58</v>
      </c>
      <c r="P888" s="49">
        <v>0</v>
      </c>
      <c r="Q888" s="50"/>
      <c r="R888" s="50" t="s">
        <v>2987</v>
      </c>
      <c r="S888" s="7" t="s">
        <v>199</v>
      </c>
      <c r="T888" s="6" t="s">
        <v>2985</v>
      </c>
      <c r="U888" s="7"/>
      <c r="V888" s="46" t="e">
        <f t="shared" ca="1" si="33"/>
        <v>#NAME?</v>
      </c>
      <c r="W888" s="7"/>
      <c r="X888" s="7"/>
      <c r="Y888" s="51"/>
      <c r="Z888" s="52"/>
      <c r="AA888" s="53">
        <v>45308</v>
      </c>
      <c r="AB888" s="54">
        <v>49075100013624</v>
      </c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>
        <v>4330001.9400000004</v>
      </c>
      <c r="AS888" s="52">
        <v>4359086.67</v>
      </c>
      <c r="AT888" s="52">
        <v>3755707.41</v>
      </c>
      <c r="AU888" s="52">
        <v>3923725.93</v>
      </c>
      <c r="AV888" s="52">
        <v>3948084</v>
      </c>
      <c r="AW888" s="52">
        <v>4118178</v>
      </c>
      <c r="AX888" s="52">
        <v>0</v>
      </c>
      <c r="AY888" s="52">
        <v>0</v>
      </c>
      <c r="AZ888" s="52">
        <v>0</v>
      </c>
      <c r="BA888" s="52">
        <v>0</v>
      </c>
      <c r="BB888" s="52">
        <v>0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45" t="s">
        <v>18</v>
      </c>
      <c r="B889" s="3" t="s">
        <v>2988</v>
      </c>
      <c r="C889" s="4" t="s">
        <v>2989</v>
      </c>
      <c r="D889" s="7" t="s">
        <v>19</v>
      </c>
      <c r="E889" s="7" t="s">
        <v>77</v>
      </c>
      <c r="F889" s="7" t="s">
        <v>215</v>
      </c>
      <c r="G889" s="7" t="e">
        <f t="shared" ca="1" si="32"/>
        <v>#NAME?</v>
      </c>
      <c r="H889" s="46" t="s">
        <v>216</v>
      </c>
      <c r="I889" s="46" t="s">
        <v>217</v>
      </c>
      <c r="J889" s="7" t="str">
        <f t="shared" ref="J889:J896" si="38">IF(Q889=0,"Não","Sim")</f>
        <v>Não</v>
      </c>
      <c r="K889" s="47">
        <v>44992</v>
      </c>
      <c r="L889" s="7"/>
      <c r="M889" s="7" t="s">
        <v>57</v>
      </c>
      <c r="N889" s="48">
        <v>0.01</v>
      </c>
      <c r="O889" s="7" t="s">
        <v>58</v>
      </c>
      <c r="P889" s="49">
        <v>0</v>
      </c>
      <c r="Q889" s="50"/>
      <c r="R889" s="50"/>
      <c r="S889" s="7" t="s">
        <v>199</v>
      </c>
      <c r="T889" s="7" t="s">
        <v>2990</v>
      </c>
      <c r="U889" s="7" t="s">
        <v>77</v>
      </c>
      <c r="V889" s="46" t="e">
        <f t="shared" ca="1" si="33"/>
        <v>#NAME?</v>
      </c>
      <c r="W889" s="7"/>
      <c r="X889" s="7"/>
      <c r="Y889" s="51" t="s">
        <v>201</v>
      </c>
      <c r="Z889" s="52"/>
      <c r="AA889" s="53">
        <v>44992</v>
      </c>
      <c r="AB889" s="54">
        <v>49075100009422</v>
      </c>
      <c r="AC889" s="52"/>
      <c r="AD889" s="52"/>
      <c r="AE889" s="52"/>
      <c r="AF889" s="52"/>
      <c r="AG889" s="52">
        <v>68740.039999999994</v>
      </c>
      <c r="AH889" s="52">
        <v>69255.53</v>
      </c>
      <c r="AI889" s="52">
        <v>69786.2</v>
      </c>
      <c r="AJ889" s="52">
        <v>70572.13</v>
      </c>
      <c r="AK889" s="52">
        <v>71251.350000000006</v>
      </c>
      <c r="AL889" s="52">
        <v>61652.23</v>
      </c>
      <c r="AM889" s="52">
        <v>62276.69</v>
      </c>
      <c r="AN889" s="52">
        <v>62797.85</v>
      </c>
      <c r="AO889" s="52">
        <v>63368.38</v>
      </c>
      <c r="AP889" s="52">
        <v>63801.15</v>
      </c>
      <c r="AQ889" s="52">
        <v>64203.199999999997</v>
      </c>
      <c r="AR889" s="52">
        <v>64745.13</v>
      </c>
      <c r="AS889" s="52">
        <v>65189.27</v>
      </c>
      <c r="AT889" s="52">
        <v>65158.14</v>
      </c>
      <c r="AU889" s="52">
        <v>65720.44</v>
      </c>
      <c r="AV889" s="52">
        <v>0</v>
      </c>
      <c r="AW889" s="52">
        <v>20.89</v>
      </c>
      <c r="AX889" s="52">
        <v>20.89</v>
      </c>
      <c r="AY889" s="52">
        <v>20.89</v>
      </c>
      <c r="AZ889" s="52">
        <v>20.89</v>
      </c>
      <c r="BA889" s="52">
        <v>20.89</v>
      </c>
      <c r="BB889" s="52">
        <v>20.89</v>
      </c>
      <c r="BC889" s="52" t="e">
        <f t="array" aca="1" ref="BC889" ca="1">_xludf.XLOOKUP(C889,'PL TOTAL D0'!A:A,'PL TOTAL D0'!C:C,"")</f>
        <v>#NAME?</v>
      </c>
    </row>
    <row r="890" spans="1:55" ht="15.75" customHeight="1">
      <c r="A890" s="209" t="s">
        <v>18</v>
      </c>
      <c r="B890" s="210" t="s">
        <v>2991</v>
      </c>
      <c r="C890" s="211" t="s">
        <v>2992</v>
      </c>
      <c r="D890" s="212" t="s">
        <v>19</v>
      </c>
      <c r="E890" s="212" t="s">
        <v>68</v>
      </c>
      <c r="F890" s="212" t="s">
        <v>255</v>
      </c>
      <c r="G890" s="7" t="e">
        <f t="shared" ca="1" si="32"/>
        <v>#NAME?</v>
      </c>
      <c r="H890" s="213" t="s">
        <v>216</v>
      </c>
      <c r="I890" s="213" t="s">
        <v>217</v>
      </c>
      <c r="J890" s="7" t="str">
        <f t="shared" si="38"/>
        <v>Não</v>
      </c>
      <c r="K890" s="214">
        <v>44894</v>
      </c>
      <c r="L890" s="212"/>
      <c r="M890" s="212" t="s">
        <v>541</v>
      </c>
      <c r="N890" s="215">
        <v>7.0000000000000001E-3</v>
      </c>
      <c r="O890" s="212" t="s">
        <v>58</v>
      </c>
      <c r="P890" s="216">
        <v>0</v>
      </c>
      <c r="Q890" s="50"/>
      <c r="R890" s="217"/>
      <c r="S890" s="212" t="s">
        <v>242</v>
      </c>
      <c r="T890" s="212" t="s">
        <v>2993</v>
      </c>
      <c r="U890" s="212" t="s">
        <v>114</v>
      </c>
      <c r="V890" s="46" t="e">
        <f t="shared" ca="1" si="33"/>
        <v>#NAME?</v>
      </c>
      <c r="W890" s="212"/>
      <c r="X890" s="212"/>
      <c r="Y890" s="218" t="s">
        <v>312</v>
      </c>
      <c r="Z890" s="219"/>
      <c r="AA890" s="220">
        <v>44894</v>
      </c>
      <c r="AB890" s="221">
        <v>49075100006539</v>
      </c>
      <c r="AC890" s="219"/>
      <c r="AD890" s="219"/>
      <c r="AE890" s="219">
        <v>2655155.41</v>
      </c>
      <c r="AF890" s="219">
        <v>2675570.11</v>
      </c>
      <c r="AG890" s="219">
        <v>2699231.96</v>
      </c>
      <c r="AH890" s="219">
        <v>2728008.19</v>
      </c>
      <c r="AI890" s="219">
        <v>2738653.68</v>
      </c>
      <c r="AJ890" s="219">
        <v>2770866.74</v>
      </c>
      <c r="AK890" s="219">
        <v>2798261.37</v>
      </c>
      <c r="AL890" s="219">
        <v>2825569.34</v>
      </c>
      <c r="AM890" s="219">
        <v>2851375.93</v>
      </c>
      <c r="AN890" s="219">
        <v>2873474.15</v>
      </c>
      <c r="AO890" s="219">
        <v>2892360.45</v>
      </c>
      <c r="AP890" s="219">
        <v>360671.84</v>
      </c>
      <c r="AQ890" s="219">
        <v>362643.08</v>
      </c>
      <c r="AR890" s="219">
        <v>220</v>
      </c>
      <c r="AS890" s="52">
        <v>170.04</v>
      </c>
      <c r="AT890" s="52">
        <v>170.67</v>
      </c>
      <c r="AU890" s="52">
        <v>172.16</v>
      </c>
      <c r="AV890" s="52">
        <v>173.05</v>
      </c>
      <c r="AW890" s="52">
        <v>174.41</v>
      </c>
      <c r="AX890" s="52">
        <v>175.98</v>
      </c>
      <c r="AY890" s="52">
        <v>177.51</v>
      </c>
      <c r="AZ890" s="52">
        <v>178.99</v>
      </c>
      <c r="BA890" s="52">
        <v>180.65</v>
      </c>
      <c r="BB890" s="52">
        <v>180.73</v>
      </c>
      <c r="BC890" s="52" t="e">
        <f t="array" aca="1" ref="BC890" ca="1">_xludf.XLOOKUP(C890,'PL TOTAL D0'!A:A,'PL TOTAL D0'!C:C,"")</f>
        <v>#NAME?</v>
      </c>
    </row>
    <row r="891" spans="1:55" ht="15.75" customHeight="1">
      <c r="A891" s="209" t="s">
        <v>18</v>
      </c>
      <c r="B891" s="60" t="s">
        <v>2994</v>
      </c>
      <c r="C891" s="61" t="s">
        <v>2995</v>
      </c>
      <c r="D891" s="212" t="s">
        <v>76</v>
      </c>
      <c r="E891" s="212" t="s">
        <v>77</v>
      </c>
      <c r="F891" s="7" t="s">
        <v>78</v>
      </c>
      <c r="G891" s="7" t="e">
        <f t="shared" ca="1" si="32"/>
        <v>#NAME?</v>
      </c>
      <c r="H891" s="213" t="s">
        <v>216</v>
      </c>
      <c r="I891" s="213" t="s">
        <v>217</v>
      </c>
      <c r="J891" s="7" t="str">
        <f t="shared" si="38"/>
        <v>Não</v>
      </c>
      <c r="K891" s="214">
        <v>45376</v>
      </c>
      <c r="L891" s="212"/>
      <c r="M891" s="212" t="s">
        <v>57</v>
      </c>
      <c r="N891" s="215">
        <v>1.2E-2</v>
      </c>
      <c r="O891" s="212" t="s">
        <v>58</v>
      </c>
      <c r="P891" s="216">
        <v>0</v>
      </c>
      <c r="Q891" s="50"/>
      <c r="R891" s="217"/>
      <c r="S891" s="212" t="s">
        <v>199</v>
      </c>
      <c r="T891" s="6" t="s">
        <v>2996</v>
      </c>
      <c r="U891" s="212" t="s">
        <v>77</v>
      </c>
      <c r="V891" s="46" t="e">
        <f t="shared" ca="1" si="33"/>
        <v>#NAME?</v>
      </c>
      <c r="W891" s="212"/>
      <c r="X891" s="212"/>
      <c r="Y891" s="218" t="s">
        <v>201</v>
      </c>
      <c r="Z891" s="219"/>
      <c r="AA891" s="220">
        <v>45376</v>
      </c>
      <c r="AB891" s="221">
        <v>49075100013934</v>
      </c>
      <c r="AC891" s="219"/>
      <c r="AD891" s="219"/>
      <c r="AE891" s="219"/>
      <c r="AF891" s="219"/>
      <c r="AG891" s="219"/>
      <c r="AH891" s="219"/>
      <c r="AI891" s="219"/>
      <c r="AJ891" s="219"/>
      <c r="AK891" s="219"/>
      <c r="AL891" s="219"/>
      <c r="AM891" s="219"/>
      <c r="AN891" s="219"/>
      <c r="AO891" s="219"/>
      <c r="AP891" s="219"/>
      <c r="AQ891" s="219"/>
      <c r="AR891" s="219"/>
      <c r="AS891" s="52"/>
      <c r="AT891" s="52">
        <v>0</v>
      </c>
      <c r="AU891" s="52">
        <v>201422.5</v>
      </c>
      <c r="AV891" s="52">
        <v>203080.1</v>
      </c>
      <c r="AW891" s="52">
        <v>204808.8</v>
      </c>
      <c r="AX891" s="52">
        <v>206568.3</v>
      </c>
      <c r="AY891" s="52">
        <v>208312.85</v>
      </c>
      <c r="AZ891" s="52">
        <v>209380.72</v>
      </c>
      <c r="BA891" s="52">
        <v>211226.79</v>
      </c>
      <c r="BB891" s="52">
        <v>0</v>
      </c>
      <c r="BC891" s="52" t="e">
        <f t="array" aca="1" ref="BC891" ca="1">_xludf.XLOOKUP(C891,'PL TOTAL D0'!A:A,'PL TOTAL D0'!C:C,"")</f>
        <v>#NAME?</v>
      </c>
    </row>
    <row r="892" spans="1:55" ht="15.75" customHeight="1">
      <c r="A892" s="45" t="s">
        <v>18</v>
      </c>
      <c r="B892" s="3" t="s">
        <v>2997</v>
      </c>
      <c r="C892" s="61" t="s">
        <v>2998</v>
      </c>
      <c r="D892" s="7" t="s">
        <v>19</v>
      </c>
      <c r="E892" s="7" t="s">
        <v>20</v>
      </c>
      <c r="F892" s="7" t="s">
        <v>321</v>
      </c>
      <c r="G892" s="7" t="e">
        <f t="shared" ca="1" si="32"/>
        <v>#NAME?</v>
      </c>
      <c r="H892" s="46" t="s">
        <v>216</v>
      </c>
      <c r="I892" s="46" t="s">
        <v>266</v>
      </c>
      <c r="J892" s="7" t="str">
        <f t="shared" si="38"/>
        <v>Não</v>
      </c>
      <c r="K892" s="47">
        <v>45159</v>
      </c>
      <c r="L892" s="47"/>
      <c r="M892" s="7" t="s">
        <v>57</v>
      </c>
      <c r="N892" s="48">
        <v>1.2E-2</v>
      </c>
      <c r="O892" s="7" t="s">
        <v>58</v>
      </c>
      <c r="P892" s="49">
        <v>0</v>
      </c>
      <c r="Q892" s="66"/>
      <c r="R892" s="50" t="s">
        <v>2999</v>
      </c>
      <c r="S892" s="7" t="s">
        <v>199</v>
      </c>
      <c r="T892" s="7" t="s">
        <v>3000</v>
      </c>
      <c r="U892" s="7" t="s">
        <v>273</v>
      </c>
      <c r="V892" s="46" t="e">
        <f t="shared" ca="1" si="33"/>
        <v>#NAME?</v>
      </c>
      <c r="W892" s="7"/>
      <c r="X892" s="7" t="s">
        <v>27</v>
      </c>
      <c r="Y892" s="51" t="s">
        <v>201</v>
      </c>
      <c r="Z892" s="52"/>
      <c r="AA892" s="53">
        <v>45159</v>
      </c>
      <c r="AB892" s="54">
        <v>49075100012148</v>
      </c>
      <c r="AC892" s="52"/>
      <c r="AD892" s="52"/>
      <c r="AE892" s="52"/>
      <c r="AF892" s="52"/>
      <c r="AG892" s="52"/>
      <c r="AH892" s="52"/>
      <c r="AI892" s="52">
        <v>0</v>
      </c>
      <c r="AJ892" s="52">
        <v>0</v>
      </c>
      <c r="AK892" s="52">
        <v>0</v>
      </c>
      <c r="AL892" s="52">
        <v>0</v>
      </c>
      <c r="AM892" s="52">
        <v>211510.28</v>
      </c>
      <c r="AN892" s="52">
        <v>213108.31</v>
      </c>
      <c r="AO892" s="52">
        <v>214818.17</v>
      </c>
      <c r="AP892" s="52">
        <v>233600.15</v>
      </c>
      <c r="AQ892" s="52">
        <v>234755.16</v>
      </c>
      <c r="AR892" s="52">
        <v>236867.04</v>
      </c>
      <c r="AS892" s="52">
        <v>238650.84</v>
      </c>
      <c r="AT892" s="52">
        <v>240282.31</v>
      </c>
      <c r="AU892" s="52">
        <v>242157.27</v>
      </c>
      <c r="AV892" s="52">
        <v>244070.6</v>
      </c>
      <c r="AW892" s="52">
        <v>245977.1</v>
      </c>
      <c r="AX892" s="52">
        <v>247556</v>
      </c>
      <c r="AY892" s="52">
        <v>249318.85</v>
      </c>
      <c r="AZ892" s="52">
        <v>0</v>
      </c>
      <c r="BA892" s="52">
        <v>0</v>
      </c>
      <c r="BB892" s="52">
        <v>0</v>
      </c>
      <c r="BC892" s="52" t="e">
        <f t="array" aca="1" ref="BC892" ca="1">_xludf.XLOOKUP(C892,'PL TOTAL D0'!A:A,'PL TOTAL D0'!C:C,"")</f>
        <v>#NAME?</v>
      </c>
    </row>
    <row r="893" spans="1:55" ht="15.75" customHeight="1">
      <c r="A893" s="45" t="s">
        <v>18</v>
      </c>
      <c r="B893" s="3" t="s">
        <v>2997</v>
      </c>
      <c r="C893" s="61" t="s">
        <v>3001</v>
      </c>
      <c r="D893" s="7" t="s">
        <v>19</v>
      </c>
      <c r="E893" s="7" t="s">
        <v>20</v>
      </c>
      <c r="F893" s="7" t="s">
        <v>321</v>
      </c>
      <c r="G893" s="7" t="e">
        <f t="shared" ca="1" si="32"/>
        <v>#NAME?</v>
      </c>
      <c r="H893" s="46" t="s">
        <v>221</v>
      </c>
      <c r="I893" s="46" t="s">
        <v>279</v>
      </c>
      <c r="J893" s="7" t="str">
        <f t="shared" si="38"/>
        <v>Não</v>
      </c>
      <c r="K893" s="47">
        <v>45637</v>
      </c>
      <c r="L893" s="47"/>
      <c r="M893" s="7" t="s">
        <v>121</v>
      </c>
      <c r="N893" s="48">
        <v>1.2E-2</v>
      </c>
      <c r="O893" s="7" t="s">
        <v>58</v>
      </c>
      <c r="P893" s="49">
        <v>0</v>
      </c>
      <c r="Q893" s="66"/>
      <c r="R893" s="50"/>
      <c r="S893" s="7" t="s">
        <v>199</v>
      </c>
      <c r="T893" s="7" t="s">
        <v>3000</v>
      </c>
      <c r="U893" s="7" t="s">
        <v>273</v>
      </c>
      <c r="V893" s="46" t="e">
        <f t="shared" ca="1" si="33"/>
        <v>#NAME?</v>
      </c>
      <c r="W893" s="7"/>
      <c r="X893" s="7" t="s">
        <v>27</v>
      </c>
      <c r="Y893" s="51"/>
      <c r="Z893" s="52"/>
      <c r="AA893" s="55"/>
      <c r="AB893" s="54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 t="e">
        <f t="array" aca="1" ref="BC893" ca="1">_xludf.XLOOKUP(C893,'PL TOTAL D0'!A:A,'PL TOTAL D0'!C:C,"")</f>
        <v>#NAME?</v>
      </c>
    </row>
    <row r="894" spans="1:55" ht="15.75" customHeight="1">
      <c r="A894" s="45" t="s">
        <v>18</v>
      </c>
      <c r="B894" s="60" t="s">
        <v>3002</v>
      </c>
      <c r="C894" s="61" t="s">
        <v>3003</v>
      </c>
      <c r="D894" s="7" t="s">
        <v>210</v>
      </c>
      <c r="E894" s="7" t="s">
        <v>68</v>
      </c>
      <c r="F894" s="7" t="s">
        <v>452</v>
      </c>
      <c r="G894" s="7" t="e">
        <f t="shared" ca="1" si="32"/>
        <v>#NAME?</v>
      </c>
      <c r="H894" s="46" t="s">
        <v>205</v>
      </c>
      <c r="I894" s="46" t="s">
        <v>58</v>
      </c>
      <c r="J894" s="7" t="str">
        <f t="shared" si="38"/>
        <v>Sim</v>
      </c>
      <c r="K894" s="47">
        <v>45407</v>
      </c>
      <c r="L894" s="47"/>
      <c r="M894" s="7" t="s">
        <v>57</v>
      </c>
      <c r="N894" s="48">
        <v>1.2E-2</v>
      </c>
      <c r="O894" s="7" t="s">
        <v>58</v>
      </c>
      <c r="P894" s="49">
        <v>0</v>
      </c>
      <c r="Q894" s="59" t="s">
        <v>3004</v>
      </c>
      <c r="R894" s="50"/>
      <c r="S894" s="7" t="s">
        <v>199</v>
      </c>
      <c r="T894" s="6" t="s">
        <v>3005</v>
      </c>
      <c r="U894" s="7" t="s">
        <v>68</v>
      </c>
      <c r="V894" s="46" t="e">
        <f t="shared" ca="1" si="33"/>
        <v>#NAME?</v>
      </c>
      <c r="W894" s="7"/>
      <c r="X894" s="7" t="s">
        <v>24</v>
      </c>
      <c r="Y894" s="51" t="s">
        <v>201</v>
      </c>
      <c r="Z894" s="52"/>
      <c r="AA894" s="53">
        <v>45407</v>
      </c>
      <c r="AB894" s="54">
        <v>49075100014221</v>
      </c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>
        <v>130756.33</v>
      </c>
      <c r="AV894" s="52">
        <v>131987.1</v>
      </c>
      <c r="AW894" s="52">
        <v>132528.1</v>
      </c>
      <c r="AX894" s="52">
        <v>133374.9</v>
      </c>
      <c r="AY894" s="52">
        <v>149390.70000000001</v>
      </c>
      <c r="AZ894" s="52">
        <v>150338.15</v>
      </c>
      <c r="BA894" s="52">
        <v>151288.16</v>
      </c>
      <c r="BB894" s="52">
        <v>151950.37</v>
      </c>
      <c r="BC894" s="52" t="e">
        <f t="array" aca="1" ref="BC894" ca="1">_xludf.XLOOKUP(C894,'PL TOTAL D0'!A:A,'PL TOTAL D0'!C:C,"")</f>
        <v>#NAME?</v>
      </c>
    </row>
    <row r="895" spans="1:55" ht="15.75" customHeight="1">
      <c r="A895" s="45" t="s">
        <v>18</v>
      </c>
      <c r="B895" s="60" t="s">
        <v>3006</v>
      </c>
      <c r="C895" s="61" t="s">
        <v>3007</v>
      </c>
      <c r="D895" s="7" t="s">
        <v>90</v>
      </c>
      <c r="E895" s="7" t="s">
        <v>20</v>
      </c>
      <c r="F895" s="7" t="s">
        <v>239</v>
      </c>
      <c r="G895" s="7" t="e">
        <f t="shared" ca="1" si="32"/>
        <v>#NAME?</v>
      </c>
      <c r="H895" s="46" t="s">
        <v>205</v>
      </c>
      <c r="I895" s="46" t="s">
        <v>58</v>
      </c>
      <c r="J895" s="7" t="str">
        <f t="shared" si="38"/>
        <v>Não</v>
      </c>
      <c r="K895" s="47">
        <v>45421</v>
      </c>
      <c r="L895" s="47"/>
      <c r="M895" s="7" t="s">
        <v>57</v>
      </c>
      <c r="N895" s="48">
        <v>1.2E-2</v>
      </c>
      <c r="O895" s="7" t="s">
        <v>58</v>
      </c>
      <c r="P895" s="49">
        <v>0</v>
      </c>
      <c r="Q895" s="59"/>
      <c r="R895" s="50"/>
      <c r="S895" s="7" t="s">
        <v>199</v>
      </c>
      <c r="T895" s="12" t="s">
        <v>3008</v>
      </c>
      <c r="U895" s="7" t="s">
        <v>73</v>
      </c>
      <c r="V895" s="46" t="e">
        <f t="shared" ca="1" si="33"/>
        <v>#NAME?</v>
      </c>
      <c r="W895" s="7"/>
      <c r="X895" s="7" t="s">
        <v>27</v>
      </c>
      <c r="Y895" s="51" t="s">
        <v>201</v>
      </c>
      <c r="Z895" s="52"/>
      <c r="AA895" s="53">
        <v>45421</v>
      </c>
      <c r="AB895" s="54">
        <v>49075100014639</v>
      </c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>
        <v>100722.2</v>
      </c>
      <c r="AW895" s="52">
        <v>101684.2</v>
      </c>
      <c r="AX895" s="52">
        <v>102729.3</v>
      </c>
      <c r="AY895" s="52">
        <v>103610.52</v>
      </c>
      <c r="AZ895" s="52">
        <v>104323.39</v>
      </c>
      <c r="BA895" s="52">
        <v>105380.02</v>
      </c>
      <c r="BB895" s="52">
        <v>106181.84</v>
      </c>
      <c r="BC895" s="52" t="e">
        <f t="array" aca="1" ref="BC895" ca="1">_xludf.XLOOKUP(C895,'PL TOTAL D0'!A:A,'PL TOTAL D0'!C:C,"")</f>
        <v>#NAME?</v>
      </c>
    </row>
    <row r="896" spans="1:55" ht="15.75" customHeight="1">
      <c r="A896" s="45" t="s">
        <v>18</v>
      </c>
      <c r="B896" s="60" t="s">
        <v>3009</v>
      </c>
      <c r="C896" s="61" t="s">
        <v>3010</v>
      </c>
      <c r="D896" s="7" t="s">
        <v>19</v>
      </c>
      <c r="E896" s="7" t="s">
        <v>68</v>
      </c>
      <c r="F896" s="7" t="s">
        <v>1082</v>
      </c>
      <c r="G896" s="7" t="e">
        <f t="shared" ca="1" si="32"/>
        <v>#NAME?</v>
      </c>
      <c r="H896" s="46" t="s">
        <v>216</v>
      </c>
      <c r="I896" s="46" t="s">
        <v>266</v>
      </c>
      <c r="J896" s="7" t="str">
        <f t="shared" si="38"/>
        <v>Não</v>
      </c>
      <c r="K896" s="47">
        <v>45394</v>
      </c>
      <c r="L896" s="47"/>
      <c r="M896" s="7" t="s">
        <v>112</v>
      </c>
      <c r="N896" s="48">
        <v>0</v>
      </c>
      <c r="O896" s="7" t="s">
        <v>58</v>
      </c>
      <c r="P896" s="49">
        <v>0</v>
      </c>
      <c r="Q896" s="66"/>
      <c r="R896" s="50"/>
      <c r="S896" s="7" t="s">
        <v>199</v>
      </c>
      <c r="T896" s="6" t="s">
        <v>3011</v>
      </c>
      <c r="U896" s="7" t="s">
        <v>1774</v>
      </c>
      <c r="V896" s="46" t="e">
        <f t="shared" ca="1" si="33"/>
        <v>#NAME?</v>
      </c>
      <c r="W896" s="7"/>
      <c r="X896" s="7" t="s">
        <v>27</v>
      </c>
      <c r="Y896" s="51" t="s">
        <v>201</v>
      </c>
      <c r="Z896" s="52"/>
      <c r="AA896" s="53">
        <v>45394</v>
      </c>
      <c r="AB896" s="54">
        <v>49075100014231</v>
      </c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>
        <v>40169.61</v>
      </c>
      <c r="AV896" s="52">
        <v>45573.03</v>
      </c>
      <c r="AW896" s="52">
        <v>51030.45</v>
      </c>
      <c r="AX896" s="52">
        <v>61618.31</v>
      </c>
      <c r="AY896" s="52">
        <v>70288.259999999995</v>
      </c>
      <c r="AZ896" s="52">
        <v>85004.61</v>
      </c>
      <c r="BA896" s="52">
        <v>0</v>
      </c>
      <c r="BB896" s="52">
        <v>0</v>
      </c>
      <c r="BC896" s="52" t="e">
        <f t="array" aca="1" ref="BC896" ca="1">_xludf.XLOOKUP(C896,'PL TOTAL D0'!A:A,'PL TOTAL D0'!C:C,"")</f>
        <v>#NAME?</v>
      </c>
    </row>
    <row r="897" spans="1:55" ht="15.75" customHeight="1">
      <c r="A897" s="222"/>
      <c r="B897" s="222"/>
      <c r="C897" s="68"/>
      <c r="D897" s="223"/>
      <c r="E897" s="223"/>
      <c r="F897" s="138"/>
      <c r="G897" s="138"/>
      <c r="H897" s="224"/>
      <c r="I897" s="225"/>
      <c r="J897" s="224"/>
      <c r="K897" s="226"/>
      <c r="L897" s="226"/>
      <c r="M897" s="138"/>
      <c r="N897" s="227"/>
      <c r="O897" s="227"/>
      <c r="P897" s="228"/>
      <c r="Q897" s="101"/>
      <c r="R897" s="101"/>
      <c r="S897" s="138"/>
      <c r="T897" s="138"/>
      <c r="U897" s="138"/>
      <c r="V897" s="138"/>
      <c r="W897" s="226"/>
      <c r="X897" s="226"/>
      <c r="Y897" s="226"/>
      <c r="Z897" s="229"/>
      <c r="AA897" s="229"/>
      <c r="AB897" s="229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</row>
    <row r="898" spans="1:55" ht="15.75" customHeight="1">
      <c r="A898" s="222"/>
      <c r="B898" s="222"/>
      <c r="C898" s="68"/>
      <c r="D898" s="223"/>
      <c r="E898" s="223"/>
      <c r="F898" s="138"/>
      <c r="G898" s="138"/>
      <c r="H898" s="224"/>
      <c r="I898" s="225"/>
      <c r="J898" s="224"/>
      <c r="K898" s="226"/>
      <c r="L898" s="226"/>
      <c r="M898" s="138"/>
      <c r="N898" s="227"/>
      <c r="O898" s="227"/>
      <c r="P898" s="228"/>
      <c r="Q898" s="101"/>
      <c r="R898" s="101"/>
      <c r="S898" s="138"/>
      <c r="T898" s="138"/>
      <c r="U898" s="138"/>
      <c r="V898" s="138"/>
      <c r="W898" s="226"/>
      <c r="X898" s="226"/>
      <c r="Y898" s="226"/>
      <c r="Z898" s="229"/>
      <c r="AA898" s="229"/>
      <c r="AB898" s="229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</row>
    <row r="899" spans="1:55" ht="15.75" customHeight="1">
      <c r="A899" s="231"/>
      <c r="B899" s="232" t="s">
        <v>3012</v>
      </c>
      <c r="C899" s="233">
        <f>COUNTIF(H:H,"Ativo")</f>
        <v>419</v>
      </c>
      <c r="F899" s="138"/>
      <c r="G899" s="138"/>
      <c r="H899" s="138"/>
      <c r="I899" s="234"/>
      <c r="J899" s="138"/>
      <c r="K899" s="226"/>
      <c r="L899" s="226"/>
      <c r="M899" s="138"/>
      <c r="N899" s="227"/>
      <c r="O899" s="227"/>
      <c r="P899" s="228"/>
      <c r="Q899" s="101"/>
      <c r="R899" s="101"/>
      <c r="S899" s="138"/>
      <c r="T899" s="166"/>
      <c r="U899" s="166"/>
      <c r="V899" s="138"/>
      <c r="W899" s="226"/>
      <c r="X899" s="226"/>
      <c r="Y899" s="226"/>
      <c r="Z899" s="229"/>
      <c r="AA899" s="229"/>
      <c r="AB899" s="229"/>
      <c r="AC899" s="235">
        <f t="shared" ref="AC899:BC899" si="39">SUM(AC3:AC898)</f>
        <v>0</v>
      </c>
      <c r="AD899" s="235">
        <f t="shared" si="39"/>
        <v>0</v>
      </c>
      <c r="AE899" s="235">
        <f t="shared" si="39"/>
        <v>11487265.990000002</v>
      </c>
      <c r="AF899" s="235">
        <f t="shared" si="39"/>
        <v>27095720.269999996</v>
      </c>
      <c r="AG899" s="235">
        <f t="shared" si="39"/>
        <v>67316998.840000018</v>
      </c>
      <c r="AH899" s="235">
        <f t="shared" si="39"/>
        <v>121282813.75999999</v>
      </c>
      <c r="AI899" s="235">
        <f t="shared" si="39"/>
        <v>158430126.59000015</v>
      </c>
      <c r="AJ899" s="235">
        <f t="shared" si="39"/>
        <v>176470655.85999981</v>
      </c>
      <c r="AK899" s="235">
        <f t="shared" si="39"/>
        <v>200958619.3900001</v>
      </c>
      <c r="AL899" s="235">
        <f t="shared" si="39"/>
        <v>222907286.78000033</v>
      </c>
      <c r="AM899" s="235">
        <f t="shared" si="39"/>
        <v>249199264.38999993</v>
      </c>
      <c r="AN899" s="235">
        <f t="shared" si="39"/>
        <v>250644923.85999984</v>
      </c>
      <c r="AO899" s="235">
        <f t="shared" si="39"/>
        <v>258419762.56000003</v>
      </c>
      <c r="AP899" s="235">
        <f t="shared" si="39"/>
        <v>266716379.45000032</v>
      </c>
      <c r="AQ899" s="235">
        <f t="shared" si="39"/>
        <v>274958096.23000032</v>
      </c>
      <c r="AR899" s="235">
        <f t="shared" si="39"/>
        <v>299052900.73000032</v>
      </c>
      <c r="AS899" s="235">
        <f t="shared" si="39"/>
        <v>307051791.96000004</v>
      </c>
      <c r="AT899" s="235">
        <f t="shared" si="39"/>
        <v>305990253.87999988</v>
      </c>
      <c r="AU899" s="235">
        <f t="shared" si="39"/>
        <v>321180823.67000014</v>
      </c>
      <c r="AV899" s="235">
        <f t="shared" si="39"/>
        <v>330498211.71000016</v>
      </c>
      <c r="AW899" s="235">
        <f t="shared" si="39"/>
        <v>337035449.65000004</v>
      </c>
      <c r="AX899" s="235">
        <f t="shared" si="39"/>
        <v>282738204.07999974</v>
      </c>
      <c r="AY899" s="235">
        <f t="shared" si="39"/>
        <v>262223673.79000008</v>
      </c>
      <c r="AZ899" s="235">
        <f t="shared" si="39"/>
        <v>256272540.12999985</v>
      </c>
      <c r="BA899" s="235">
        <f t="shared" si="39"/>
        <v>252318336.78000003</v>
      </c>
      <c r="BB899" s="235">
        <f t="shared" si="39"/>
        <v>264045058.64999995</v>
      </c>
      <c r="BC899" s="235" t="e">
        <f t="shared" ca="1" si="39"/>
        <v>#NAME?</v>
      </c>
    </row>
    <row r="900" spans="1:55" ht="15.75" customHeight="1">
      <c r="A900" s="236"/>
      <c r="B900" s="237" t="s">
        <v>3013</v>
      </c>
      <c r="C900" s="238">
        <f>COUNTIF(H:H,"Inativo")</f>
        <v>289</v>
      </c>
      <c r="F900" s="224"/>
      <c r="G900" s="224"/>
      <c r="H900" s="223"/>
      <c r="I900" s="239"/>
      <c r="J900" s="223"/>
      <c r="K900" s="240"/>
      <c r="L900" s="241"/>
      <c r="M900" s="223"/>
      <c r="N900" s="227"/>
      <c r="O900" s="227"/>
      <c r="P900" s="228"/>
      <c r="Q900" s="101"/>
      <c r="R900" s="101"/>
      <c r="S900" s="138"/>
      <c r="T900" s="166"/>
      <c r="U900" s="166"/>
      <c r="V900" s="138"/>
      <c r="W900" s="241"/>
      <c r="X900" s="241"/>
      <c r="Y900" s="241"/>
      <c r="Z900" s="229"/>
      <c r="AA900" s="229"/>
      <c r="AB900" s="229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230"/>
      <c r="AX900" s="230"/>
      <c r="AY900" s="230"/>
      <c r="AZ900" s="230"/>
      <c r="BA900" s="230"/>
      <c r="BB900" s="230"/>
      <c r="BC900" s="230"/>
    </row>
    <row r="901" spans="1:55" ht="15.75" customHeight="1">
      <c r="A901" s="236"/>
      <c r="B901" s="237" t="s">
        <v>3014</v>
      </c>
      <c r="C901" s="238">
        <f>COUNTIF(H:H,"Encerrado")</f>
        <v>163</v>
      </c>
      <c r="F901" s="224"/>
      <c r="G901" s="224"/>
      <c r="H901" s="223"/>
      <c r="I901" s="239"/>
      <c r="J901" s="223"/>
      <c r="K901" s="240"/>
      <c r="L901" s="241"/>
      <c r="M901" s="223"/>
      <c r="N901" s="227"/>
      <c r="O901" s="227"/>
      <c r="P901" s="228"/>
      <c r="Q901" s="101"/>
      <c r="R901" s="101"/>
      <c r="S901" s="138"/>
      <c r="T901" s="166"/>
      <c r="U901" s="166"/>
      <c r="V901" s="138"/>
      <c r="W901" s="241"/>
      <c r="X901" s="241"/>
      <c r="Y901" s="241"/>
      <c r="Z901" s="229"/>
      <c r="AA901" s="229"/>
      <c r="AB901" s="229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230"/>
      <c r="AX901" s="230"/>
      <c r="AY901" s="230"/>
      <c r="AZ901" s="230"/>
      <c r="BA901" s="230"/>
      <c r="BB901" s="230"/>
      <c r="BC901" s="230"/>
    </row>
    <row r="902" spans="1:55" ht="15.75" customHeight="1">
      <c r="A902" s="242"/>
      <c r="B902" s="243" t="s">
        <v>3015</v>
      </c>
      <c r="C902" s="244">
        <f>COUNTIF(H:H,"Pode Operar")</f>
        <v>23</v>
      </c>
      <c r="F902" s="224"/>
      <c r="G902" s="224"/>
      <c r="H902" s="223"/>
      <c r="I902" s="239"/>
      <c r="J902" s="223"/>
      <c r="K902" s="240"/>
      <c r="L902" s="241"/>
      <c r="M902" s="223"/>
      <c r="N902" s="227"/>
      <c r="O902" s="227"/>
      <c r="P902" s="228"/>
      <c r="Q902" s="101"/>
      <c r="R902" s="101"/>
      <c r="S902" s="138"/>
      <c r="T902" s="166"/>
      <c r="U902" s="166"/>
      <c r="V902" s="138"/>
      <c r="W902" s="241"/>
      <c r="X902" s="241"/>
      <c r="Y902" s="241"/>
      <c r="Z902" s="229"/>
      <c r="AA902" s="229"/>
      <c r="AB902" s="229"/>
      <c r="AC902" s="230"/>
      <c r="AD902" s="230"/>
      <c r="AE902" s="230"/>
      <c r="AF902" s="230"/>
      <c r="AG902" s="230"/>
      <c r="AH902" s="230"/>
      <c r="AI902" s="230"/>
      <c r="AJ902" s="230"/>
      <c r="AK902" s="230"/>
      <c r="AL902" s="230"/>
      <c r="AM902" s="230"/>
      <c r="AN902" s="230"/>
      <c r="AO902" s="230"/>
      <c r="AP902" s="230"/>
      <c r="AQ902" s="230"/>
      <c r="AR902" s="230"/>
      <c r="AS902" s="230"/>
      <c r="AT902" s="230"/>
      <c r="AU902" s="230"/>
      <c r="AV902" s="230"/>
      <c r="AW902" s="230"/>
      <c r="AX902" s="230"/>
      <c r="AY902" s="230"/>
      <c r="AZ902" s="230"/>
      <c r="BA902" s="230"/>
      <c r="BB902" s="230"/>
      <c r="BC902" s="230"/>
    </row>
    <row r="903" spans="1:55" ht="15.75" customHeight="1">
      <c r="A903" s="245"/>
      <c r="B903" s="245"/>
      <c r="C903" s="246"/>
      <c r="D903" s="224"/>
      <c r="E903" s="224"/>
      <c r="F903" s="247"/>
      <c r="G903" s="247"/>
      <c r="H903" s="223"/>
      <c r="I903" s="239"/>
      <c r="J903" s="223"/>
      <c r="K903" s="240"/>
      <c r="L903" s="226"/>
      <c r="M903" s="138"/>
      <c r="N903" s="227"/>
      <c r="O903" s="227"/>
      <c r="P903" s="228"/>
      <c r="Q903" s="101"/>
      <c r="R903" s="101"/>
      <c r="S903" s="138"/>
      <c r="T903" s="248"/>
      <c r="U903" s="138"/>
      <c r="V903" s="138"/>
      <c r="W903" s="226"/>
      <c r="X903" s="226"/>
      <c r="Y903" s="226"/>
      <c r="Z903" s="229"/>
      <c r="AA903" s="229"/>
      <c r="AB903" s="229"/>
      <c r="AC903" s="230"/>
      <c r="AD903" s="230"/>
      <c r="AE903" s="230"/>
      <c r="AF903" s="230"/>
      <c r="AG903" s="230"/>
      <c r="AH903" s="230"/>
      <c r="AI903" s="230"/>
      <c r="AJ903" s="230"/>
      <c r="AK903" s="230"/>
      <c r="AL903" s="230"/>
      <c r="AM903" s="230"/>
      <c r="AN903" s="230"/>
      <c r="AO903" s="230"/>
      <c r="AP903" s="230"/>
      <c r="AQ903" s="230"/>
      <c r="AR903" s="230"/>
      <c r="AS903" s="230"/>
      <c r="AT903" s="230"/>
      <c r="AU903" s="230"/>
      <c r="AV903" s="230"/>
      <c r="AW903" s="230"/>
      <c r="AX903" s="230"/>
      <c r="AY903" s="230"/>
      <c r="AZ903" s="230"/>
      <c r="BA903" s="230"/>
      <c r="BB903" s="230"/>
      <c r="BC903" s="230"/>
    </row>
    <row r="904" spans="1:55" ht="15.75" customHeight="1">
      <c r="A904" s="245"/>
      <c r="B904" s="245"/>
      <c r="C904" s="246"/>
      <c r="D904" s="224"/>
      <c r="E904" s="224"/>
      <c r="F904" s="247"/>
      <c r="G904" s="247"/>
      <c r="H904" s="223"/>
      <c r="I904" s="239"/>
      <c r="J904" s="223"/>
      <c r="K904" s="240"/>
      <c r="L904" s="226"/>
      <c r="M904" s="138"/>
      <c r="N904" s="227"/>
      <c r="O904" s="227"/>
      <c r="P904" s="228"/>
      <c r="Q904" s="101"/>
      <c r="R904" s="101"/>
      <c r="S904" s="138"/>
      <c r="T904" s="248"/>
      <c r="U904" s="138"/>
      <c r="V904" s="138"/>
      <c r="W904" s="226"/>
      <c r="X904" s="226"/>
      <c r="Y904" s="226"/>
      <c r="Z904" s="229"/>
      <c r="AA904" s="229"/>
      <c r="AB904" s="229"/>
      <c r="AC904" s="230"/>
      <c r="AD904" s="230"/>
      <c r="AE904" s="230"/>
      <c r="AF904" s="230"/>
      <c r="AG904" s="230"/>
      <c r="AH904" s="230"/>
      <c r="AI904" s="230"/>
      <c r="AJ904" s="230"/>
      <c r="AK904" s="230"/>
      <c r="AL904" s="230"/>
      <c r="AM904" s="230"/>
      <c r="AN904" s="230"/>
      <c r="AO904" s="230"/>
      <c r="AP904" s="230"/>
      <c r="AQ904" s="230"/>
      <c r="AR904" s="230"/>
      <c r="AS904" s="230"/>
      <c r="AT904" s="230"/>
      <c r="AU904" s="230"/>
      <c r="AV904" s="230"/>
      <c r="AW904" s="230"/>
      <c r="AX904" s="230"/>
      <c r="AY904" s="230"/>
      <c r="AZ904" s="230"/>
      <c r="BA904" s="230"/>
      <c r="BB904" s="230"/>
      <c r="BC904" s="230"/>
    </row>
    <row r="905" spans="1:55" ht="15.75" customHeight="1">
      <c r="A905" s="245"/>
      <c r="B905" s="245"/>
      <c r="C905" s="246"/>
      <c r="D905" s="224"/>
      <c r="E905" s="224"/>
      <c r="F905" s="247"/>
      <c r="G905" s="247"/>
      <c r="H905" s="223"/>
      <c r="I905" s="239"/>
      <c r="J905" s="223"/>
      <c r="K905" s="240"/>
      <c r="L905" s="226"/>
      <c r="M905" s="138"/>
      <c r="N905" s="227"/>
      <c r="O905" s="227"/>
      <c r="P905" s="228"/>
      <c r="Q905" s="101"/>
      <c r="R905" s="101"/>
      <c r="S905" s="138"/>
      <c r="T905" s="248"/>
      <c r="U905" s="138"/>
      <c r="V905" s="138"/>
      <c r="W905" s="226"/>
      <c r="X905" s="226"/>
      <c r="Y905" s="226"/>
      <c r="Z905" s="229"/>
      <c r="AA905" s="229"/>
      <c r="AB905" s="229"/>
      <c r="AC905" s="230"/>
      <c r="AD905" s="230"/>
      <c r="AE905" s="230"/>
      <c r="AF905" s="230"/>
      <c r="AG905" s="230"/>
      <c r="AH905" s="230"/>
      <c r="AI905" s="230"/>
      <c r="AJ905" s="230"/>
      <c r="AK905" s="230"/>
      <c r="AL905" s="230"/>
      <c r="AM905" s="230"/>
      <c r="AN905" s="230"/>
      <c r="AO905" s="230"/>
      <c r="AP905" s="230"/>
      <c r="AQ905" s="230"/>
      <c r="AR905" s="230"/>
      <c r="AS905" s="230"/>
      <c r="AT905" s="230"/>
      <c r="AU905" s="230"/>
      <c r="AV905" s="230"/>
      <c r="AW905" s="230"/>
      <c r="AX905" s="230"/>
      <c r="AY905" s="230"/>
      <c r="AZ905" s="230"/>
      <c r="BA905" s="230"/>
      <c r="BB905" s="230"/>
      <c r="BC905" s="230"/>
    </row>
  </sheetData>
  <customSheetViews>
    <customSheetView guid="{9A552ED6-0E49-4D9A-93C7-F75F9112D6B3}" filter="1" showAutoFilter="1">
      <pageMargins left="0.511811024" right="0.511811024" top="0.78740157499999996" bottom="0.78740157499999996" header="0.31496062000000002" footer="0.31496062000000002"/>
      <autoFilter ref="K2:K903" xr:uid="{1E566314-6110-4B9D-8BEE-52067A24223C}"/>
    </customSheetView>
    <customSheetView guid="{1E6627F9-6C52-4D54-AA85-D5DADC547AF8}" filter="1" showAutoFilter="1">
      <pageMargins left="0.511811024" right="0.511811024" top="0.78740157499999996" bottom="0.78740157499999996" header="0.31496062000000002" footer="0.31496062000000002"/>
      <autoFilter ref="B2:AL903" xr:uid="{88FDF780-579C-4307-B6CC-08101D1C0027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B97E378-1374-4B69-B52B-2FC19168135F}" filter="1" showAutoFilter="1">
      <pageMargins left="0.511811024" right="0.511811024" top="0.78740157499999996" bottom="0.78740157499999996" header="0.31496062000000002" footer="0.31496062000000002"/>
      <autoFilter ref="A2:AR894" xr:uid="{0E507CF1-A375-43D1-B551-DB4A3B8B3F75}"/>
    </customSheetView>
    <customSheetView guid="{1BBF4ED5-2ACE-4E56-A5DC-1B68AE1FB835}" filter="1" showAutoFilter="1">
      <pageMargins left="0.511811024" right="0.511811024" top="0.78740157499999996" bottom="0.78740157499999996" header="0.31496062000000002" footer="0.31496062000000002"/>
      <autoFilter ref="A2:AT894" xr:uid="{D7431356-9EB0-4EA1-A387-124AF50E807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EFCD546-C152-4DD5-9BCB-94FE04FDDD5F}" filter="1" showAutoFilter="1">
      <pageMargins left="0.511811024" right="0.511811024" top="0.78740157499999996" bottom="0.78740157499999996" header="0.31496062000000002" footer="0.31496062000000002"/>
      <autoFilter ref="A1:AN898" xr:uid="{63ADB142-2EA7-4D22-9118-D8276F71373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D560E9D0-4134-4927-A69A-E0620F88E536}" filter="1" showAutoFilter="1">
      <pageMargins left="0.511811024" right="0.511811024" top="0.78740157499999996" bottom="0.78740157499999996" header="0.31496062000000002" footer="0.31496062000000002"/>
      <autoFilter ref="A1:AQ894" xr:uid="{640BA237-2238-43AB-A338-095311215673}"/>
    </customSheetView>
    <customSheetView guid="{6922FCD8-055C-42AD-98ED-3FEC3BC377F5}" filter="1" showAutoFilter="1">
      <pageMargins left="0.511811024" right="0.511811024" top="0.78740157499999996" bottom="0.78740157499999996" header="0.31496062000000002" footer="0.31496062000000002"/>
      <autoFilter ref="AK2:AK903" xr:uid="{F32F375B-8B58-49C2-B664-5AED8EEFD2B3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126695F-E510-4E55-80CB-60CBE927875C}" filter="1" showAutoFilter="1">
      <pageMargins left="0.511811024" right="0.511811024" top="0.78740157499999996" bottom="0.78740157499999996" header="0.31496062000000002" footer="0.31496062000000002"/>
      <autoFilter ref="D2:F903" xr:uid="{EFD948C0-B71F-4CF2-937C-5B1F475CBAB9}"/>
    </customSheetView>
    <customSheetView guid="{0F134D7B-84C1-4CC4-A3C7-88BA5A03EA39}" filter="1" showAutoFilter="1">
      <pageMargins left="0.511811024" right="0.511811024" top="0.78740157499999996" bottom="0.78740157499999996" header="0.31496062000000002" footer="0.31496062000000002"/>
      <autoFilter ref="B2:AK898" xr:uid="{7A74FA6F-110F-4F93-82B6-45227FF2BD5B}"/>
    </customSheetView>
    <customSheetView guid="{C7182799-C1C9-4495-AEAF-DB0B83D814B4}" filter="1" showAutoFilter="1">
      <pageMargins left="0.511811024" right="0.511811024" top="0.78740157499999996" bottom="0.78740157499999996" header="0.31496062000000002" footer="0.31496062000000002"/>
      <autoFilter ref="A1:AN898" xr:uid="{8916723C-300C-4356-AE9D-7B6FA9FBC9C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909A996-4352-4AE1-A86D-F14FE2C3EC3D}" filter="1" showAutoFilter="1">
      <pageMargins left="0.511811024" right="0.511811024" top="0.78740157499999996" bottom="0.78740157499999996" header="0.31496062000000002" footer="0.31496062000000002"/>
      <autoFilter ref="A1:AT894" xr:uid="{EC48D497-F273-41C0-8578-D72C9473B94C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DEE5E18-A246-48AD-82ED-895D1453E025}" filter="1" showAutoFilter="1">
      <pageMargins left="0.511811024" right="0.511811024" top="0.78740157499999996" bottom="0.78740157499999996" header="0.31496062000000002" footer="0.31496062000000002"/>
      <autoFilter ref="B2:AK903" xr:uid="{8B16DAE8-9AEF-4F3E-A09D-6A25F4CB881B}"/>
    </customSheetView>
    <customSheetView guid="{5C2BE1E6-5D22-4E45-83E9-3A3B7C383085}" filter="1" showAutoFilter="1">
      <pageMargins left="0.511811024" right="0.511811024" top="0.78740157499999996" bottom="0.78740157499999996" header="0.31496062000000002" footer="0.31496062000000002"/>
      <autoFilter ref="B2:AI898" xr:uid="{013CE9D4-C585-427B-B5FA-DC389ADC2F62}"/>
    </customSheetView>
    <customSheetView guid="{4E5BEFAB-07E6-4672-BD47-3CC6D0041DA7}" filter="1" showAutoFilter="1">
      <pageMargins left="0.511811024" right="0.511811024" top="0.78740157499999996" bottom="0.78740157499999996" header="0.31496062000000002" footer="0.31496062000000002"/>
      <autoFilter ref="B2:AL898" xr:uid="{F676E82F-EF7A-424D-B498-B8FA44401817}"/>
    </customSheetView>
    <customSheetView guid="{84C1E775-67C6-4DDB-AFBF-E64AE4B52941}" filter="1" showAutoFilter="1">
      <pageMargins left="0.511811024" right="0.511811024" top="0.78740157499999996" bottom="0.78740157499999996" header="0.31496062000000002" footer="0.31496062000000002"/>
      <autoFilter ref="J1:P892" xr:uid="{FEECAAF3-0250-4110-8CAC-640E35219762}"/>
    </customSheetView>
    <customSheetView guid="{4DFB560F-BDCB-4BD8-8621-6D55C67E9568}" filter="1" showAutoFilter="1">
      <pageMargins left="0.511811024" right="0.511811024" top="0.78740157499999996" bottom="0.78740157499999996" header="0.31496062000000002" footer="0.31496062000000002"/>
      <autoFilter ref="B2:AK898" xr:uid="{D21FC438-71C1-4B57-B2DC-2BA807163C0D}"/>
    </customSheetView>
    <customSheetView guid="{CECB3555-CBD8-4F9C-B622-FE4C9C48E14B}" filter="1" showAutoFilter="1">
      <pageMargins left="0.511811024" right="0.511811024" top="0.78740157499999996" bottom="0.78740157499999996" header="0.31496062000000002" footer="0.31496062000000002"/>
      <autoFilter ref="B2:AL898" xr:uid="{F5CC7C51-41A8-4687-BDB2-701FDD0FDAE6}"/>
    </customSheetView>
    <customSheetView guid="{4254A511-A4C8-4440-8328-21514BD23C34}" filter="1" showAutoFilter="1">
      <pageMargins left="0.511811024" right="0.511811024" top="0.78740157499999996" bottom="0.78740157499999996" header="0.31496062000000002" footer="0.31496062000000002"/>
      <autoFilter ref="A1:AQ894" xr:uid="{2FF75099-7D1F-479C-B288-9C0303CA813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05BB1E8-442F-4E8C-B9EB-59CDB7EA6A53}" filter="1" showAutoFilter="1">
      <pageMargins left="0.511811024" right="0.511811024" top="0.78740157499999996" bottom="0.78740157499999996" header="0.31496062000000002" footer="0.31496062000000002"/>
      <autoFilter ref="A1:AS894" xr:uid="{F796FB14-FC4A-40B7-982B-AE32EF2C8AEA}"/>
    </customSheetView>
    <customSheetView guid="{58D69BB6-44C3-442A-BD8F-99C94FC4709D}" filter="1" showAutoFilter="1">
      <pageMargins left="0.511811024" right="0.511811024" top="0.78740157499999996" bottom="0.78740157499999996" header="0.31496062000000002" footer="0.31496062000000002"/>
      <autoFilter ref="A2:AT894" xr:uid="{63D3CF95-84FF-4829-8BA7-B9AF53236D9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33EFFAD0-78E0-42E9-950B-ECEE8A83E0D1}" filter="1" showAutoFilter="1">
      <pageMargins left="0.511811024" right="0.511811024" top="0.78740157499999996" bottom="0.78740157499999996" header="0.31496062000000002" footer="0.31496062000000002"/>
      <autoFilter ref="A2:AS894" xr:uid="{2CD91507-916A-408B-A21D-27915773DE0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3DA2C198-4B80-4CA4-A53D-E71FA3BB5B65}" filter="1" showAutoFilter="1">
      <pageMargins left="0.511811024" right="0.511811024" top="0.78740157499999996" bottom="0.78740157499999996" header="0.31496062000000002" footer="0.31496062000000002"/>
      <autoFilter ref="K2:K903" xr:uid="{89680D4D-7097-41B6-B330-C1670AE7FB9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4AD4B9A-A995-4CE7-91D4-53F4F6926F68}" filter="1" showAutoFilter="1">
      <pageMargins left="0.511811024" right="0.511811024" top="0.78740157499999996" bottom="0.78740157499999996" header="0.31496062000000002" footer="0.31496062000000002"/>
      <autoFilter ref="A1:AS894" xr:uid="{ED41F982-E6D4-4097-A977-956537A89203}">
        <filterColumn colId="21">
          <filters>
            <filter val="Inativo"/>
          </filters>
        </filterColumn>
      </autoFilter>
    </customSheetView>
    <customSheetView guid="{DC7699FC-C019-4737-B19E-7A2E977E3695}" filter="1" showAutoFilter="1">
      <pageMargins left="0.511811024" right="0.511811024" top="0.78740157499999996" bottom="0.78740157499999996" header="0.31496062000000002" footer="0.31496062000000002"/>
      <autoFilter ref="F2:F903" xr:uid="{92105D20-CD28-47CD-B71D-5CC1C041E68B}"/>
    </customSheetView>
    <customSheetView guid="{0ABCB85A-CA7F-4C92-9E03-21E75EC99A34}" filter="1" showAutoFilter="1">
      <pageMargins left="0.511811024" right="0.511811024" top="0.78740157499999996" bottom="0.78740157499999996" header="0.31496062000000002" footer="0.31496062000000002"/>
      <autoFilter ref="A1:AQ903" xr:uid="{45DC3B88-B36C-4AF5-B2BB-52D95F38C5E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E4CE9FB-8407-4A49-B827-D093FF6E2E62}" filter="1" showAutoFilter="1">
      <pageMargins left="0.511811024" right="0.511811024" top="0.78740157499999996" bottom="0.78740157499999996" header="0.31496062000000002" footer="0.31496062000000002"/>
      <autoFilter ref="H1:I896" xr:uid="{03C9D300-77F4-4FE9-9178-9511872BACEA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1CAA002F-F668-4CCD-B419-72374A2CA338}" filter="1" showAutoFilter="1">
      <pageMargins left="0.511811024" right="0.511811024" top="0.78740157499999996" bottom="0.78740157499999996" header="0.31496062000000002" footer="0.31496062000000002"/>
      <autoFilter ref="A1:AQ894" xr:uid="{4A028513-9CC8-48F3-A3DD-65F6AC25501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00E4FD91-ACAB-482F-921F-96DA2DEDC1A5}" filter="1" showAutoFilter="1">
      <pageMargins left="0.511811024" right="0.511811024" top="0.78740157499999996" bottom="0.78740157499999996" header="0.31496062000000002" footer="0.31496062000000002"/>
      <autoFilter ref="B2:AI898" xr:uid="{45E9A99E-9223-41C8-B726-360CA77DE132}"/>
    </customSheetView>
    <customSheetView guid="{AEF6A7B9-2D27-417B-9FF8-8C7C83CB404C}" filter="1" showAutoFilter="1">
      <pageMargins left="0.511811024" right="0.511811024" top="0.78740157499999996" bottom="0.78740157499999996" header="0.31496062000000002" footer="0.31496062000000002"/>
      <autoFilter ref="B2:AI898" xr:uid="{DF277CD5-7D3D-48B9-B093-1C50DDAA451E}"/>
    </customSheetView>
    <customSheetView guid="{CE836678-4BD0-4DD6-9A6E-EC959B297ACD}" filter="1" showAutoFilter="1">
      <pageMargins left="0.511811024" right="0.511811024" top="0.78740157499999996" bottom="0.78740157499999996" header="0.31496062000000002" footer="0.31496062000000002"/>
      <autoFilter ref="A1:AR894" xr:uid="{5B1AC0A4-067F-4916-91C6-4D71FA7D5EF5}">
        <filterColumn colId="21">
          <filters>
            <filter val="Ativo"/>
          </filters>
        </filterColumn>
      </autoFilter>
    </customSheetView>
    <customSheetView guid="{3B35A195-5D3C-4F57-91EA-9F67C696A29D}" filter="1" showAutoFilter="1">
      <pageMargins left="0.511811024" right="0.511811024" top="0.78740157499999996" bottom="0.78740157499999996" header="0.31496062000000002" footer="0.31496062000000002"/>
      <autoFilter ref="A1:AR894" xr:uid="{66747439-BFF8-452E-830B-14C414713F78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B29A07C6-EAA1-48F7-A3C8-10738078CDA6}" filter="1" showAutoFilter="1">
      <pageMargins left="0.511811024" right="0.511811024" top="0.78740157499999996" bottom="0.78740157499999996" header="0.31496062000000002" footer="0.31496062000000002"/>
      <autoFilter ref="Q2:Q903" xr:uid="{8504D8C7-9B53-44F2-A426-8EE0EA016409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22A08017-D08E-4F6B-93C5-14C527828DEE}" filter="1" showAutoFilter="1">
      <pageMargins left="0.511811024" right="0.511811024" top="0.78740157499999996" bottom="0.78740157499999996" header="0.31496062000000002" footer="0.31496062000000002"/>
      <autoFilter ref="B2:AL898" xr:uid="{45F2E70B-EAFC-4111-BD74-66B9DD520FA7}"/>
    </customSheetView>
    <customSheetView guid="{BB888BB7-52BE-434A-847D-B5260B553F90}" filter="1" showAutoFilter="1">
      <pageMargins left="0.511811024" right="0.511811024" top="0.78740157499999996" bottom="0.78740157499999996" header="0.31496062000000002" footer="0.31496062000000002"/>
      <autoFilter ref="K2:K903" xr:uid="{F9FD1338-EB97-464C-9C91-3EAFCF91804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E4C1A3A-4A83-4A89-A567-286A41C6A829}" filter="1" showAutoFilter="1">
      <pageMargins left="0.511811024" right="0.511811024" top="0.78740157499999996" bottom="0.78740157499999996" header="0.31496062000000002" footer="0.31496062000000002"/>
      <autoFilter ref="A2:AT894" xr:uid="{4ADBCDF4-F37A-4A52-949D-49E3CA5F0F81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ED7C75C-0A89-4D50-97FC-451A8CA567DF}" filter="1" showAutoFilter="1">
      <pageMargins left="0.511811024" right="0.511811024" top="0.78740157499999996" bottom="0.78740157499999996" header="0.31496062000000002" footer="0.31496062000000002"/>
      <autoFilter ref="A2:AR894" xr:uid="{6B0751A4-8FE6-4C73-94E7-65F1B6A85546}"/>
    </customSheetView>
    <customSheetView guid="{D33F6E3F-3BE4-4259-A3A7-D93A4BE38112}" filter="1" showAutoFilter="1">
      <pageMargins left="0.511811024" right="0.511811024" top="0.78740157499999996" bottom="0.78740157499999996" header="0.31496062000000002" footer="0.31496062000000002"/>
      <autoFilter ref="A2:AS894" xr:uid="{E2C05B9F-AFC2-4238-A309-5CDED6DD9B68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EA1C764-E884-4408-918B-1895B6DF8AAC}" filter="1" showAutoFilter="1">
      <pageMargins left="0.511811024" right="0.511811024" top="0.78740157499999996" bottom="0.78740157499999996" header="0.31496062000000002" footer="0.31496062000000002"/>
      <autoFilter ref="A1:AS894" xr:uid="{26FEAFE5-01D2-475B-AB05-90F9530CE20D}">
        <filterColumn colId="21">
          <filters>
            <filter val="Inativo"/>
          </filters>
        </filterColumn>
      </autoFilter>
    </customSheetView>
    <customSheetView guid="{4773EBE2-8FBE-4BD6-84FD-391C3250F7B9}" filter="1" showAutoFilter="1">
      <pageMargins left="0.511811024" right="0.511811024" top="0.78740157499999996" bottom="0.78740157499999996" header="0.31496062000000002" footer="0.31496062000000002"/>
      <autoFilter ref="A1:AQ894" xr:uid="{380BF6E0-2F2E-4FC2-8FA1-E9B219CA69B8}"/>
    </customSheetView>
    <customSheetView guid="{4DA7483D-5422-4037-B375-937203E02DA9}" filter="1" showAutoFilter="1">
      <pageMargins left="0.511811024" right="0.511811024" top="0.78740157499999996" bottom="0.78740157499999996" header="0.31496062000000002" footer="0.31496062000000002"/>
      <autoFilter ref="A1:AR894" xr:uid="{3544B377-5AC7-43E6-970D-A5989B9A79CE}">
        <filterColumn colId="21">
          <filters>
            <filter val="Inativo"/>
          </filters>
        </filterColumn>
      </autoFilter>
    </customSheetView>
    <customSheetView guid="{3CB49397-066F-4A6C-971C-74556FF4BEE6}" filter="1" showAutoFilter="1">
      <pageMargins left="0.511811024" right="0.511811024" top="0.78740157499999996" bottom="0.78740157499999996" header="0.31496062000000002" footer="0.31496062000000002"/>
      <autoFilter ref="A2:AS894" xr:uid="{DB72910D-CD63-43C0-A684-322F177F277E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6ABED33-F686-49A3-BDE6-FE13D09C8EFB}" filter="1" showAutoFilter="1">
      <pageMargins left="0.511811024" right="0.511811024" top="0.78740157499999996" bottom="0.78740157499999996" header="0.31496062000000002" footer="0.31496062000000002"/>
      <autoFilter ref="B2:AL898" xr:uid="{067C1C5A-7BF0-4990-B04F-FA5E749F00F6}"/>
    </customSheetView>
    <customSheetView guid="{A6096D3A-571A-4170-95F8-8993D66AAA13}" filter="1" showAutoFilter="1">
      <pageMargins left="0.511811024" right="0.511811024" top="0.78740157499999996" bottom="0.78740157499999996" header="0.31496062000000002" footer="0.31496062000000002"/>
      <autoFilter ref="B2:AK898" xr:uid="{C9BCD746-AC47-4D11-9A84-6A4B6BBA6635}"/>
    </customSheetView>
    <customSheetView guid="{7B55F946-4345-48AA-AF93-346860F70973}" filter="1" showAutoFilter="1">
      <pageMargins left="0.511811024" right="0.511811024" top="0.78740157499999996" bottom="0.78740157499999996" header="0.31496062000000002" footer="0.31496062000000002"/>
      <autoFilter ref="F2:F903" xr:uid="{E62C2E97-A1BF-47E5-BBC4-0163C5D2C3D9}"/>
    </customSheetView>
    <customSheetView guid="{785BC619-CFD7-43EB-BA7C-845654AEE627}" filter="1" showAutoFilter="1">
      <pageMargins left="0.511811024" right="0.511811024" top="0.78740157499999996" bottom="0.78740157499999996" header="0.31496062000000002" footer="0.31496062000000002"/>
      <autoFilter ref="K2:K903" xr:uid="{66EC078B-35F2-47E1-A942-93C4472A91A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504B161-8CAB-44A2-ADAE-B5185B6BD80F}" filter="1" showAutoFilter="1">
      <pageMargins left="0.511811024" right="0.511811024" top="0.78740157499999996" bottom="0.78740157499999996" header="0.31496062000000002" footer="0.31496062000000002"/>
      <autoFilter ref="A1:AT894" xr:uid="{5AA05A7A-B310-4BD9-90B4-55B39A1EB03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1FD5881-56F9-4D96-8FD8-2D894341A72C}" filter="1" showAutoFilter="1">
      <pageMargins left="0.511811024" right="0.511811024" top="0.78740157499999996" bottom="0.78740157499999996" header="0.31496062000000002" footer="0.31496062000000002"/>
      <autoFilter ref="A2:AR894" xr:uid="{D8619976-FFC2-4791-B95A-BFCB57DBCFE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14A1722-CCD2-4519-AB36-B1FDADB39789}" filter="1" showAutoFilter="1">
      <pageMargins left="0.511811024" right="0.511811024" top="0.78740157499999996" bottom="0.78740157499999996" header="0.31496062000000002" footer="0.31496062000000002"/>
      <autoFilter ref="B2:AL898" xr:uid="{6B9E679D-4516-41CD-A0B8-6728365813BD}"/>
    </customSheetView>
    <customSheetView guid="{33BE4860-8565-4F00-9F3D-C9648563ABC4}" filter="1" showAutoFilter="1">
      <pageMargins left="0.511811024" right="0.511811024" top="0.78740157499999996" bottom="0.78740157499999996" header="0.31496062000000002" footer="0.31496062000000002"/>
      <autoFilter ref="K2:L903" xr:uid="{81C1B2A2-3302-4CE1-9E4F-E9759300C53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8100D54-20AB-4C59-98DC-84F582719FCF}" filter="1" showAutoFilter="1">
      <pageMargins left="0.511811024" right="0.511811024" top="0.78740157499999996" bottom="0.78740157499999996" header="0.31496062000000002" footer="0.31496062000000002"/>
      <autoFilter ref="A1:AR894" xr:uid="{CEBDF55F-8DFA-40A6-8EA8-A3D3F0DDA26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39C9318-AE4D-46BA-B90B-A50D09EF84EF}" filter="1" showAutoFilter="1">
      <pageMargins left="0.511811024" right="0.511811024" top="0.78740157499999996" bottom="0.78740157499999996" header="0.31496062000000002" footer="0.31496062000000002"/>
      <autoFilter ref="A1:AO903" xr:uid="{5AD2A922-BAD0-4095-ACEA-C0AE2AD81AA1}"/>
    </customSheetView>
    <customSheetView guid="{051706F9-4DD5-4436-8F8A-19432BEDE7DC}" filter="1" showAutoFilter="1">
      <pageMargins left="0.511811024" right="0.511811024" top="0.78740157499999996" bottom="0.78740157499999996" header="0.31496062000000002" footer="0.31496062000000002"/>
      <autoFilter ref="AD2:AD903" xr:uid="{32AFDD86-C2C2-489D-84FE-A1C836D7C414}"/>
    </customSheetView>
    <customSheetView guid="{F0309B0C-4748-458B-8BC4-1624C083FAE7}" filter="1" showAutoFilter="1">
      <pageMargins left="0.511811024" right="0.511811024" top="0.78740157499999996" bottom="0.78740157499999996" header="0.31496062000000002" footer="0.31496062000000002"/>
      <autoFilter ref="A1:AO903" xr:uid="{3413A39F-A6B2-49F5-8D61-F932F57A7CE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9AF0FE76-80AD-498E-94DF-A4120C49BB7D}" filter="1" showAutoFilter="1">
      <pageMargins left="0.511811024" right="0.511811024" top="0.78740157499999996" bottom="0.78740157499999996" header="0.31496062000000002" footer="0.31496062000000002"/>
      <autoFilter ref="A1:AO894" xr:uid="{91BCD930-DC44-439D-B241-88A99A983985}"/>
    </customSheetView>
    <customSheetView guid="{9A79B754-2C2C-452C-B965-992A102ED81F}" filter="1" showAutoFilter="1">
      <pageMargins left="0.511811024" right="0.511811024" top="0.78740157499999996" bottom="0.78740157499999996" header="0.31496062000000002" footer="0.31496062000000002"/>
      <autoFilter ref="A1:AN898" xr:uid="{8B46725F-A8FF-4B1F-BBA8-94ACFFF026C8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C19F3A72-ED38-47FE-ACC9-9C084A0EC012}" filter="1" showAutoFilter="1">
      <pageMargins left="0.511811024" right="0.511811024" top="0.78740157499999996" bottom="0.78740157499999996" header="0.31496062000000002" footer="0.31496062000000002"/>
      <autoFilter ref="A2:AT894" xr:uid="{8BB23605-4FEE-46BD-8570-DC77B257E73B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678B567-ED43-4552-9496-6AA4E4B6DBEA}" filter="1" showAutoFilter="1">
      <pageMargins left="0.511811024" right="0.511811024" top="0.78740157499999996" bottom="0.78740157499999996" header="0.31496062000000002" footer="0.31496062000000002"/>
      <autoFilter ref="K2:K903" xr:uid="{AD7C0873-A93C-4BE9-91A9-C7D013C9F45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FD9CF88-42A4-4ABC-BF55-EE03D3314BB6}" filter="1" showAutoFilter="1">
      <pageMargins left="0.511811024" right="0.511811024" top="0.78740157499999996" bottom="0.78740157499999996" header="0.31496062000000002" footer="0.31496062000000002"/>
      <autoFilter ref="A1:AT894" xr:uid="{83E454A0-FDEC-4443-A798-C3B836537D9A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003291E-EF4E-4D39-8D32-D5ADD7B83539}" filter="1" showAutoFilter="1">
      <pageMargins left="0.511811024" right="0.511811024" top="0.78740157499999996" bottom="0.78740157499999996" header="0.31496062000000002" footer="0.31496062000000002"/>
      <autoFilter ref="E2:F903" xr:uid="{2D33C84C-747A-4DA1-9CFB-710E6A3EF32A}"/>
    </customSheetView>
    <customSheetView guid="{64B2CCE3-DC1A-48D3-A1C3-0DC62D64F7A6}" filter="1" showAutoFilter="1">
      <pageMargins left="0.511811024" right="0.511811024" top="0.78740157499999996" bottom="0.78740157499999996" header="0.31496062000000002" footer="0.31496062000000002"/>
      <autoFilter ref="A1:AT898" xr:uid="{32C75078-9885-41A6-A784-0A31F03AD77E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53EADC1-09E0-4ECE-AB5C-34EB4A35E590}" filter="1" showAutoFilter="1">
      <pageMargins left="0.511811024" right="0.511811024" top="0.78740157499999996" bottom="0.78740157499999996" header="0.31496062000000002" footer="0.31496062000000002"/>
      <autoFilter ref="A1:AR894" xr:uid="{30AA0656-D90B-4DFA-BE2A-50B9C3D77DBA}">
        <filterColumn colId="21">
          <filters>
            <filter val="Inativo"/>
          </filters>
        </filterColumn>
      </autoFilter>
    </customSheetView>
    <customSheetView guid="{68F8AF72-256A-4DD5-ABD2-F5BE0FB83FB0}" filter="1" showAutoFilter="1">
      <pageMargins left="0.511811024" right="0.511811024" top="0.78740157499999996" bottom="0.78740157499999996" header="0.31496062000000002" footer="0.31496062000000002"/>
      <autoFilter ref="A1:AT894" xr:uid="{7EBE4533-453E-4A0E-B09F-F320E5E7A6EF}">
        <filterColumn colId="7">
          <filters>
            <filter val="Pode Operar"/>
          </filters>
        </filterColumn>
      </autoFilter>
    </customSheetView>
    <customSheetView guid="{C3C73BF8-6585-4665-B40E-9DBB1FE091A2}" filter="1" showAutoFilter="1">
      <pageMargins left="0.511811024" right="0.511811024" top="0.78740157499999996" bottom="0.78740157499999996" header="0.31496062000000002" footer="0.31496062000000002"/>
      <autoFilter ref="A1:AR894" xr:uid="{DC7089F9-0F6F-445F-8F46-6DB1A28924E9}"/>
    </customSheetView>
    <customSheetView guid="{EED7CA49-EBBA-4782-B8AA-1D5B18DB89C5}" filter="1" showAutoFilter="1">
      <pageMargins left="0.511811024" right="0.511811024" top="0.78740157499999996" bottom="0.78740157499999996" header="0.31496062000000002" footer="0.31496062000000002"/>
      <autoFilter ref="A1:AO903" xr:uid="{57BF96EC-89F7-4444-9114-8CAE8C0F417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E31D3F0-A661-4EA0-8340-351D4AC5DA66}" filter="1" showAutoFilter="1">
      <pageMargins left="0.511811024" right="0.511811024" top="0.78740157499999996" bottom="0.78740157499999996" header="0.31496062000000002" footer="0.31496062000000002"/>
      <autoFilter ref="A1:AO902" xr:uid="{A5EEBCAC-6F56-49B8-8394-7C26B3BFAE39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F9623C2-7EB0-48B0-A28E-6889886F1555}" filter="1" showAutoFilter="1">
      <pageMargins left="0.511811024" right="0.511811024" top="0.78740157499999996" bottom="0.78740157499999996" header="0.31496062000000002" footer="0.31496062000000002"/>
      <autoFilter ref="A1:AR894" xr:uid="{B4D7D680-6291-45FB-98C6-64562208D8D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AF55690-5037-47F0-89EB-BAD7CD1A7B7C}" filter="1" showAutoFilter="1">
      <pageMargins left="0.511811024" right="0.511811024" top="0.78740157499999996" bottom="0.78740157499999996" header="0.31496062000000002" footer="0.31496062000000002"/>
      <autoFilter ref="A1:AR894" xr:uid="{8BD5CFB5-5C64-445A-A1F4-FDDEF69C6164}"/>
    </customSheetView>
    <customSheetView guid="{82E1592C-2352-494D-AEEA-C3034607FA13}" filter="1" showAutoFilter="1">
      <pageMargins left="0.511811024" right="0.511811024" top="0.78740157499999996" bottom="0.78740157499999996" header="0.31496062000000002" footer="0.31496062000000002"/>
      <autoFilter ref="B2:AL898" xr:uid="{FFCC8755-807B-4EAC-8D0B-7C6CA587893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B3C8543-A8C3-4F0F-82F5-6B43CE79A0AD}" filter="1" showAutoFilter="1">
      <pageMargins left="0.511811024" right="0.511811024" top="0.78740157499999996" bottom="0.78740157499999996" header="0.31496062000000002" footer="0.31496062000000002"/>
      <autoFilter ref="A1:AT898" xr:uid="{E6AB1B74-E7C0-45F2-BFF8-54BC71DFDD44}">
        <filterColumn colId="7">
          <filters blank="1">
            <filter val="Ativo"/>
          </filters>
        </filterColumn>
      </autoFilter>
    </customSheetView>
    <customSheetView guid="{65DD746C-6C74-4841-B6E1-077A21C4B5D1}" filter="1" showAutoFilter="1">
      <pageMargins left="0.511811024" right="0.511811024" top="0.78740157499999996" bottom="0.78740157499999996" header="0.31496062000000002" footer="0.31496062000000002"/>
      <autoFilter ref="D2:F903" xr:uid="{774D4BF6-1689-4D0F-BBD2-68D0E9E96A2E}"/>
    </customSheetView>
    <customSheetView guid="{AC9BCC5C-F03F-4C84-9AC1-3C1067CC157B}" filter="1" showAutoFilter="1">
      <pageMargins left="0.511811024" right="0.511811024" top="0.78740157499999996" bottom="0.78740157499999996" header="0.31496062000000002" footer="0.31496062000000002"/>
      <autoFilter ref="A1:AT894" xr:uid="{CC8D912B-DD38-444E-BEB3-4800872610B0}"/>
    </customSheetView>
    <customSheetView guid="{69A0C035-81A4-4637-A151-4431B804CCD0}" filter="1" showAutoFilter="1">
      <pageMargins left="0.511811024" right="0.511811024" top="0.78740157499999996" bottom="0.78740157499999996" header="0.31496062000000002" footer="0.31496062000000002"/>
      <autoFilter ref="A1:AT894" xr:uid="{CCDFA340-83D2-4355-9BDE-C7923FCB408B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78779AB-22C7-4535-95F7-6740F4BF2FF2}" filter="1" showAutoFilter="1">
      <pageMargins left="0.511811024" right="0.511811024" top="0.78740157499999996" bottom="0.78740157499999996" header="0.31496062000000002" footer="0.31496062000000002"/>
      <autoFilter ref="A1:AN898" xr:uid="{5152B1A7-8626-4E67-A63A-0A881C159E5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F6F24EB-5C23-4B7B-B219-A4F9AB9903D3}" filter="1" showAutoFilter="1">
      <pageMargins left="0.511811024" right="0.511811024" top="0.78740157499999996" bottom="0.78740157499999996" header="0.31496062000000002" footer="0.31496062000000002"/>
      <autoFilter ref="F2:F903" xr:uid="{EBF17D0E-1BC5-4EB9-832B-4F59F0D46E5F}"/>
    </customSheetView>
    <customSheetView guid="{A45E1EB1-F83C-47CA-B8B4-372F02A1204D}" filter="1" showAutoFilter="1">
      <pageMargins left="0.511811024" right="0.511811024" top="0.78740157499999996" bottom="0.78740157499999996" header="0.31496062000000002" footer="0.31496062000000002"/>
      <autoFilter ref="B2:AK898" xr:uid="{D88E934D-1201-44BB-A404-D3BAB93D9C72}"/>
    </customSheetView>
    <customSheetView guid="{97DCEB03-84E1-4849-B8C6-57C3727ECCB0}" filter="1" showAutoFilter="1">
      <pageMargins left="0.511811024" right="0.511811024" top="0.78740157499999996" bottom="0.78740157499999996" header="0.31496062000000002" footer="0.31496062000000002"/>
      <autoFilter ref="A1:BC898" xr:uid="{72788C9C-CB6C-4964-B84C-B2479F1A9AB0}"/>
    </customSheetView>
    <customSheetView guid="{7F378363-A7FC-4341-9C41-DBA50B5B8732}" filter="1" showAutoFilter="1">
      <pageMargins left="0.511811024" right="0.511811024" top="0.78740157499999996" bottom="0.78740157499999996" header="0.31496062000000002" footer="0.31496062000000002"/>
      <autoFilter ref="B2:Q898" xr:uid="{5CD8F0B8-1104-4E76-9A45-2443449F5DD5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2CD43362-E317-4B7F-BAD7-A2CD9ED5CD43}" filter="1" showAutoFilter="1">
      <pageMargins left="0.511811024" right="0.511811024" top="0.78740157499999996" bottom="0.78740157499999996" header="0.31496062000000002" footer="0.31496062000000002"/>
      <autoFilter ref="A1:AR894" xr:uid="{EFBBEC99-A13A-4513-9978-B9796A23036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9C37A50-D8F8-4D9A-86BE-3DA0DD787F2C}" filter="1" showAutoFilter="1">
      <pageMargins left="0.511811024" right="0.511811024" top="0.78740157499999996" bottom="0.78740157499999996" header="0.31496062000000002" footer="0.31496062000000002"/>
      <autoFilter ref="M2:M903" xr:uid="{A867796F-3C1A-4D8E-B37E-A2ACC60766D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E01ABB9-F2DD-4F2E-89E9-F59E17D525C5}" filter="1" showAutoFilter="1">
      <pageMargins left="0.511811024" right="0.511811024" top="0.78740157499999996" bottom="0.78740157499999996" header="0.31496062000000002" footer="0.31496062000000002"/>
      <autoFilter ref="A1:AS894" xr:uid="{0E06FDF3-ABE6-41DD-A9D5-ED79D143FA35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931652F8-DD3F-4CF2-B500-31136B7FD9FF}" filter="1" showAutoFilter="1">
      <pageMargins left="0.511811024" right="0.511811024" top="0.78740157499999996" bottom="0.78740157499999996" header="0.31496062000000002" footer="0.31496062000000002"/>
      <autoFilter ref="B2:AL898" xr:uid="{ABBBD72D-47C4-4593-AF0A-F2D484A21F4B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2D9E094-1785-47CC-84D6-1B9FC3B4515B}" filter="1" showAutoFilter="1">
      <pageMargins left="0.511811024" right="0.511811024" top="0.78740157499999996" bottom="0.78740157499999996" header="0.31496062000000002" footer="0.31496062000000002"/>
      <autoFilter ref="D2:AK903" xr:uid="{7E4597A5-D9AC-4976-B164-CA442E6F303F}"/>
    </customSheetView>
    <customSheetView guid="{07407072-B4B6-4336-98DB-CBDC1EFA3298}" filter="1" showAutoFilter="1">
      <pageMargins left="0.511811024" right="0.511811024" top="0.78740157499999996" bottom="0.78740157499999996" header="0.31496062000000002" footer="0.31496062000000002"/>
      <autoFilter ref="A1:AN898" xr:uid="{C3ECAA9A-20C3-4564-9FCE-DB02B55C004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9A37E814-C0FF-4103-9ED4-453C3D3C15D1}" filter="1" showAutoFilter="1">
      <pageMargins left="0.511811024" right="0.511811024" top="0.78740157499999996" bottom="0.78740157499999996" header="0.31496062000000002" footer="0.31496062000000002"/>
      <autoFilter ref="D2:K903" xr:uid="{9A07BB61-3293-4179-A78C-7A2F31C73135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C148402-1933-4A3D-A1BD-E71CD47CCFB3}" filter="1" showAutoFilter="1">
      <pageMargins left="0.511811024" right="0.511811024" top="0.78740157499999996" bottom="0.78740157499999996" header="0.31496062000000002" footer="0.31496062000000002"/>
      <autoFilter ref="B2:AL898" xr:uid="{73D9E17E-2643-4B03-8C57-6C4448B198B6}"/>
    </customSheetView>
    <customSheetView guid="{28249234-CAF8-4F13-8933-1A5256F44A1F}" filter="1" showAutoFilter="1">
      <pageMargins left="0.511811024" right="0.511811024" top="0.78740157499999996" bottom="0.78740157499999996" header="0.31496062000000002" footer="0.31496062000000002"/>
      <autoFilter ref="B2:AK898" xr:uid="{06794928-F8ED-489D-8207-F75DDF49A9E6}"/>
    </customSheetView>
    <customSheetView guid="{C96846EA-88B7-4722-AAED-AB9E22875D76}" filter="1" showAutoFilter="1">
      <pageMargins left="0.511811024" right="0.511811024" top="0.78740157499999996" bottom="0.78740157499999996" header="0.31496062000000002" footer="0.31496062000000002"/>
      <autoFilter ref="A1:AT894" xr:uid="{7798E7CD-F956-4D81-873D-AC25EF1B4BF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DF21F29A-1F46-493A-9DFC-DE5140AFA6A0}" filter="1" showAutoFilter="1">
      <pageMargins left="0.511811024" right="0.511811024" top="0.78740157499999996" bottom="0.78740157499999996" header="0.31496062000000002" footer="0.31496062000000002"/>
      <autoFilter ref="F2:AK903" xr:uid="{90D6DC98-6AE9-40C9-80FA-61EC62FA11B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7B9C50FF-5C0E-4ADE-9C93-3DC919356E8F}" filter="1" showAutoFilter="1">
      <pageMargins left="0.511811024" right="0.511811024" top="0.78740157499999996" bottom="0.78740157499999996" header="0.31496062000000002" footer="0.31496062000000002"/>
      <autoFilter ref="A1:AO903" xr:uid="{7DFC0622-FBEF-4750-83DE-FA503CD16B5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B4CB3C3-38CC-413E-ACE7-7E686D5D5056}" filter="1" showAutoFilter="1">
      <pageMargins left="0.511811024" right="0.511811024" top="0.78740157499999996" bottom="0.78740157499999996" header="0.31496062000000002" footer="0.31496062000000002"/>
      <autoFilter ref="A2:AT894" xr:uid="{218B3D30-F060-4EF0-A219-CC44FCA6C591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BE5CE43-9C6D-42FF-8281-30CA31CC6857}" filter="1" showAutoFilter="1">
      <pageMargins left="0.511811024" right="0.511811024" top="0.78740157499999996" bottom="0.78740157499999996" header="0.31496062000000002" footer="0.31496062000000002"/>
      <autoFilter ref="A2:AS894" xr:uid="{E1980266-76EC-4136-9075-A3B072CAC9D2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ED865E2-56B6-4B90-8BA3-6DAE5298F2B3}" filter="1" showAutoFilter="1">
      <pageMargins left="0.511811024" right="0.511811024" top="0.78740157499999996" bottom="0.78740157499999996" header="0.31496062000000002" footer="0.31496062000000002"/>
      <autoFilter ref="A1:AN898" xr:uid="{DB2EEB63-B20F-429E-A411-EAF575FFA5C4}"/>
    </customSheetView>
    <customSheetView guid="{D94C6485-4336-4EA6-9CD2-904101DB8376}" filter="1" showAutoFilter="1">
      <pageMargins left="0.511811024" right="0.511811024" top="0.78740157499999996" bottom="0.78740157499999996" header="0.31496062000000002" footer="0.31496062000000002"/>
      <autoFilter ref="D2:F903" xr:uid="{A8427913-CB6E-48BB-9EEE-C090227D2653}"/>
    </customSheetView>
    <customSheetView guid="{8677ED95-5455-4F02-8D95-1F522DA67785}" filter="1" showAutoFilter="1">
      <pageMargins left="0.511811024" right="0.511811024" top="0.78740157499999996" bottom="0.78740157499999996" header="0.31496062000000002" footer="0.31496062000000002"/>
      <autoFilter ref="AT8:AT890" xr:uid="{95A1607B-434B-4556-81CF-7850A2F03B23}"/>
    </customSheetView>
    <customSheetView guid="{92C8D616-72BF-42FC-8805-FE7362756B44}" filter="1" showAutoFilter="1">
      <pageMargins left="0.511811024" right="0.511811024" top="0.78740157499999996" bottom="0.78740157499999996" header="0.31496062000000002" footer="0.31496062000000002"/>
      <autoFilter ref="B2:AK898" xr:uid="{ACDA7854-D7EB-4389-9CBD-78A389E223BF}"/>
    </customSheetView>
    <customSheetView guid="{8F7C2F0B-35EE-4CF7-BDEA-193AE4DB0544}" filter="1" showAutoFilter="1">
      <pageMargins left="0.511811024" right="0.511811024" top="0.78740157499999996" bottom="0.78740157499999996" header="0.31496062000000002" footer="0.31496062000000002"/>
      <autoFilter ref="B2:AI898" xr:uid="{2F3D2535-0722-4E33-8F04-BEE56DCF1A52}"/>
    </customSheetView>
    <customSheetView guid="{29CC34B3-008D-49C2-9BFE-AE65C5554AEA}" filter="1" showAutoFilter="1">
      <pageMargins left="0.511811024" right="0.511811024" top="0.78740157499999996" bottom="0.78740157499999996" header="0.31496062000000002" footer="0.31496062000000002"/>
      <autoFilter ref="A2:AT894" xr:uid="{0A68C7D4-3CA3-4EED-9EA8-986B100203B5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E04E48E-12F2-47C0-8BD7-113C0ACA5690}" filter="1" showAutoFilter="1">
      <pageMargins left="0.511811024" right="0.511811024" top="0.78740157499999996" bottom="0.78740157499999996" header="0.31496062000000002" footer="0.31496062000000002"/>
      <autoFilter ref="A1:AN898" xr:uid="{0CA2D32B-0891-4429-BD14-B07A2986D096}"/>
    </customSheetView>
    <customSheetView guid="{D7C5D7E9-59BB-47EF-A17F-E55DA1183D06}" filter="1" showAutoFilter="1">
      <pageMargins left="0.511811024" right="0.511811024" top="0.78740157499999996" bottom="0.78740157499999996" header="0.31496062000000002" footer="0.31496062000000002"/>
      <autoFilter ref="A1:AQ894" xr:uid="{20CB8095-30E3-4F30-9C37-36F7CFC7F70B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5C736E1-DE46-49C0-9C29-38B0C1A9944C}" filter="1" showAutoFilter="1">
      <pageMargins left="0.511811024" right="0.511811024" top="0.78740157499999996" bottom="0.78740157499999996" header="0.31496062000000002" footer="0.31496062000000002"/>
      <autoFilter ref="B2:AL898" xr:uid="{4A0116D0-0709-4DC2-8D92-752256478B0E}"/>
    </customSheetView>
    <customSheetView guid="{114C31AC-7C4A-40C8-949D-2B8398F381FB}" filter="1" showAutoFilter="1">
      <pageMargins left="0.511811024" right="0.511811024" top="0.78740157499999996" bottom="0.78740157499999996" header="0.31496062000000002" footer="0.31496062000000002"/>
      <autoFilter ref="A1:AR894" xr:uid="{D5A9EAA2-2D2F-4770-BF5C-C83FB0DB5BD9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873AD357-9F83-425F-BDD5-9580964C287F}" filter="1" showAutoFilter="1">
      <pageMargins left="0.511811024" right="0.511811024" top="0.78740157499999996" bottom="0.78740157499999996" header="0.31496062000000002" footer="0.31496062000000002"/>
      <autoFilter ref="A1:AO903" xr:uid="{BFF83566-A325-4C88-A843-3AFB05AC46D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A448830-570C-4225-B933-0C9BEA72DF6B}" filter="1" showAutoFilter="1">
      <pageMargins left="0.511811024" right="0.511811024" top="0.78740157499999996" bottom="0.78740157499999996" header="0.31496062000000002" footer="0.31496062000000002"/>
      <autoFilter ref="A2:AS894" xr:uid="{AFFFB1AF-550A-4F96-B159-8F6C25B394A2}"/>
    </customSheetView>
    <customSheetView guid="{43339F03-B4D5-434B-96B6-BE555C9F73B6}" filter="1" showAutoFilter="1">
      <pageMargins left="0.511811024" right="0.511811024" top="0.78740157499999996" bottom="0.78740157499999996" header="0.31496062000000002" footer="0.31496062000000002"/>
      <autoFilter ref="F2:F903" xr:uid="{897E6748-8D8F-46DA-AB86-92FBD2764DF6}"/>
    </customSheetView>
    <customSheetView guid="{FF2A33D5-4081-4E30-AAAA-F2B3280D0924}" filter="1" showAutoFilter="1">
      <pageMargins left="0.511811024" right="0.511811024" top="0.78740157499999996" bottom="0.78740157499999996" header="0.31496062000000002" footer="0.31496062000000002"/>
      <autoFilter ref="B2:AI898" xr:uid="{B91D2536-09A3-4E6C-A912-BECCB27F240B}"/>
    </customSheetView>
    <customSheetView guid="{7C6DB9A0-5C34-43F8-9317-9E602DF101A2}" filter="1" showAutoFilter="1">
      <pageMargins left="0.511811024" right="0.511811024" top="0.78740157499999996" bottom="0.78740157499999996" header="0.31496062000000002" footer="0.31496062000000002"/>
      <autoFilter ref="D2:F903" xr:uid="{64BB5934-70CB-4675-876A-F48C1EF8A1BB}"/>
    </customSheetView>
    <customSheetView guid="{4DA02802-9A03-4104-A65D-3744954C3206}" filter="1" showAutoFilter="1">
      <pageMargins left="0.511811024" right="0.511811024" top="0.78740157499999996" bottom="0.78740157499999996" header="0.31496062000000002" footer="0.31496062000000002"/>
      <autoFilter ref="A2:AT894" xr:uid="{FF454EA9-DC46-4AE2-9A3C-F8D88FF21503}">
        <filterColumn colId="7">
          <filters>
            <filter val="Pode Operar"/>
          </filters>
        </filterColumn>
      </autoFilter>
    </customSheetView>
    <customSheetView guid="{A35CAB56-DE4F-4EE8-9B6D-9638B05B01A6}" filter="1" showAutoFilter="1">
      <pageMargins left="0.511811024" right="0.511811024" top="0.78740157499999996" bottom="0.78740157499999996" header="0.31496062000000002" footer="0.31496062000000002"/>
      <autoFilter ref="A1:AR894" xr:uid="{6A0DF21E-6B73-4B81-A306-0429ED229904}"/>
    </customSheetView>
    <customSheetView guid="{E76DEF57-6ABC-4F6D-9A87-A47911441966}" filter="1" showAutoFilter="1">
      <pageMargins left="0.511811024" right="0.511811024" top="0.78740157499999996" bottom="0.78740157499999996" header="0.31496062000000002" footer="0.31496062000000002"/>
      <autoFilter ref="B2:AM898" xr:uid="{9BD3C1B6-A9D8-4C69-9DA8-8E1E450A2228}"/>
    </customSheetView>
    <customSheetView guid="{80965DBF-ECED-4332-92BE-55E079A0FBAC}" filter="1" showAutoFilter="1">
      <pageMargins left="0.511811024" right="0.511811024" top="0.78740157499999996" bottom="0.78740157499999996" header="0.31496062000000002" footer="0.31496062000000002"/>
      <autoFilter ref="B2:AL898" xr:uid="{2F480461-A3B4-4AAE-8EE3-CDCF0BC808F7}"/>
    </customSheetView>
    <customSheetView guid="{AE72A058-37EE-4181-9FA8-305B2BF79AB8}" filter="1" showAutoFilter="1">
      <pageMargins left="0.511811024" right="0.511811024" top="0.78740157499999996" bottom="0.78740157499999996" header="0.31496062000000002" footer="0.31496062000000002"/>
      <autoFilter ref="D2:E896" xr:uid="{B021D4AA-56AE-49F7-8BE7-E69D2C071519}">
        <filterColumn colId="1">
          <filters>
            <filter val="SUL"/>
          </filters>
        </filterColumn>
      </autoFilter>
    </customSheetView>
    <customSheetView guid="{12771FF2-9EF3-4CD6-ADA4-7E27D0C906BF}" filter="1" showAutoFilter="1">
      <pageMargins left="0.511811024" right="0.511811024" top="0.78740157499999996" bottom="0.78740157499999996" header="0.31496062000000002" footer="0.31496062000000002"/>
      <autoFilter ref="A1:AN898" xr:uid="{DE872D2D-4C6A-48E7-96C0-CC386E8D6D5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2261176-5D5F-4362-9938-CDDC06C0BA6D}" filter="1" showAutoFilter="1">
      <pageMargins left="0.511811024" right="0.511811024" top="0.78740157499999996" bottom="0.78740157499999996" header="0.31496062000000002" footer="0.31496062000000002"/>
      <autoFilter ref="A1:AQ894" xr:uid="{920F8086-5056-46FF-A104-3964AB9DBCE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C364D01-B1BB-45D4-9E5C-EBB6F21EA018}" filter="1" showAutoFilter="1">
      <pageMargins left="0.511811024" right="0.511811024" top="0.78740157499999996" bottom="0.78740157499999996" header="0.31496062000000002" footer="0.31496062000000002"/>
      <autoFilter ref="B2:AL898" xr:uid="{D740FC82-19AA-419B-ACBC-C7FA9D7166FB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18A5C2F-FAE1-4438-B6A0-FB0034CC082D}" filter="1" showAutoFilter="1">
      <pageMargins left="0.511811024" right="0.511811024" top="0.78740157499999996" bottom="0.78740157499999996" header="0.31496062000000002" footer="0.31496062000000002"/>
      <autoFilter ref="D2:AK903" xr:uid="{88CDF904-9E1F-4045-A5AC-F99AB6720400}"/>
    </customSheetView>
    <customSheetView guid="{510C3A02-A04A-42EA-BA7C-D268760E9611}" filter="1" showAutoFilter="1">
      <pageMargins left="0.511811024" right="0.511811024" top="0.78740157499999996" bottom="0.78740157499999996" header="0.31496062000000002" footer="0.31496062000000002"/>
      <autoFilter ref="AE2:AE903" xr:uid="{DD971739-00FD-40A0-8CC0-8462F744AD70}"/>
    </customSheetView>
    <customSheetView guid="{9BF323EA-C827-4F6C-9499-DDC9355ECE80}" filter="1" showAutoFilter="1">
      <pageMargins left="0.511811024" right="0.511811024" top="0.78740157499999996" bottom="0.78740157499999996" header="0.31496062000000002" footer="0.31496062000000002"/>
      <autoFilter ref="A1:AR894" xr:uid="{177C1320-D5B6-476B-95DB-DA29C4DC2A6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1BF034A-F429-4C12-B2B1-3CE985DE355C}" filter="1" showAutoFilter="1">
      <pageMargins left="0.511811024" right="0.511811024" top="0.78740157499999996" bottom="0.78740157499999996" header="0.31496062000000002" footer="0.31496062000000002"/>
      <autoFilter ref="A1:AP903" xr:uid="{44BE7911-64B8-4810-B904-4F3214CBC112}"/>
    </customSheetView>
    <customSheetView guid="{BE6D447B-BF54-409A-BD1A-778872F38042}" filter="1" showAutoFilter="1">
      <pageMargins left="0.511811024" right="0.511811024" top="0.78740157499999996" bottom="0.78740157499999996" header="0.31496062000000002" footer="0.31496062000000002"/>
      <autoFilter ref="A1:AR894" xr:uid="{D0F50A35-DD29-45C1-AF23-39B5F79A18D6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FEE0488-0386-497E-BBDD-EDB7D4ED82FB}" filter="1" showAutoFilter="1">
      <pageMargins left="0.511811024" right="0.511811024" top="0.78740157499999996" bottom="0.78740157499999996" header="0.31496062000000002" footer="0.31496062000000002"/>
      <autoFilter ref="A2:AS894" xr:uid="{C5900BD7-1A1F-4C3D-80C4-619DA198AD99}">
        <filterColumn colId="4">
          <filters>
            <filter val="SUL"/>
          </filters>
        </filterColumn>
      </autoFilter>
    </customSheetView>
    <customSheetView guid="{1260E782-40F3-4CDF-98BE-FD8B7BAE35C2}" filter="1" showAutoFilter="1">
      <pageMargins left="0.511811024" right="0.511811024" top="0.78740157499999996" bottom="0.78740157499999996" header="0.31496062000000002" footer="0.31496062000000002"/>
      <autoFilter ref="A1:AP894" xr:uid="{584DBFAF-A0BA-4E53-B1E7-5D0FA41257CF}">
        <filterColumn colId="4">
          <filters>
            <filter val="DF"/>
          </filters>
        </filterColumn>
      </autoFilter>
    </customSheetView>
    <customSheetView guid="{95830A3F-0D2D-427F-A982-AF3F0C6E415C}" filter="1" showAutoFilter="1">
      <pageMargins left="0.511811024" right="0.511811024" top="0.78740157499999996" bottom="0.78740157499999996" header="0.31496062000000002" footer="0.31496062000000002"/>
      <autoFilter ref="A1:F894" xr:uid="{3DB0D75C-A7F1-45B2-8AAF-7CFE53B327F6}"/>
    </customSheetView>
    <customSheetView guid="{7AA29877-E2B6-4038-AE1E-BFC3E7A2491A}" filter="1" showAutoFilter="1">
      <pageMargins left="0.511811024" right="0.511811024" top="0.78740157499999996" bottom="0.78740157499999996" header="0.31496062000000002" footer="0.31496062000000002"/>
      <autoFilter ref="B2:AI898" xr:uid="{F5395D5E-627B-43F3-B9A6-C401C40DD992}"/>
    </customSheetView>
    <customSheetView guid="{D2FF0C4E-EC46-43C3-904A-5B1862D4A91D}" filter="1" showAutoFilter="1">
      <pageMargins left="0.511811024" right="0.511811024" top="0.78740157499999996" bottom="0.78740157499999996" header="0.31496062000000002" footer="0.31496062000000002"/>
      <autoFilter ref="A1:AS894" xr:uid="{659F8C8A-5D90-442F-AE28-242434FB3B57}"/>
    </customSheetView>
    <customSheetView guid="{341CB9B0-E86B-47B8-846A-811258DBE458}" filter="1" showAutoFilter="1">
      <pageMargins left="0.511811024" right="0.511811024" top="0.78740157499999996" bottom="0.78740157499999996" header="0.31496062000000002" footer="0.31496062000000002"/>
      <autoFilter ref="B2:AK903" xr:uid="{EF49C4C4-1CDC-461A-8F57-9F804CB57B91}"/>
    </customSheetView>
    <customSheetView guid="{29989B51-C3AF-47DC-B18D-7E9174C5E0AD}" filter="1" showAutoFilter="1">
      <pageMargins left="0.511811024" right="0.511811024" top="0.78740157499999996" bottom="0.78740157499999996" header="0.31496062000000002" footer="0.31496062000000002"/>
      <autoFilter ref="B2:AK898" xr:uid="{8AD6AE56-D3E4-493E-938E-4C9E83E4EA28}"/>
    </customSheetView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B2:AM898" xr:uid="{D42CA590-112D-46E4-B157-9BCA2437F678}">
        <filterColumn colId="6">
          <filters blank="1">
            <filter val="Ativo"/>
            <filter val="Inativo"/>
          </filters>
        </filterColumn>
      </autoFilter>
    </customSheetView>
    <customSheetView guid="{19577F5F-B132-4FD6-8818-EF0BEFA13C17}" filter="1" showAutoFilter="1">
      <pageMargins left="0.511811024" right="0.511811024" top="0.78740157499999996" bottom="0.78740157499999996" header="0.31496062000000002" footer="0.31496062000000002"/>
      <autoFilter ref="A1:AS894" xr:uid="{0248F1F5-7181-472E-9C9A-EAD2588C9C1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D4A7CE15-EFB5-4703-87C5-AEA91F41EFD1}" filter="1" showAutoFilter="1">
      <pageMargins left="0.511811024" right="0.511811024" top="0.78740157499999996" bottom="0.78740157499999996" header="0.31496062000000002" footer="0.31496062000000002"/>
      <autoFilter ref="A1:AR894" xr:uid="{77310D09-CEB3-41D0-8422-E08D4A16230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576DBFA-7F82-49B7-AF86-4011CB582152}" filter="1" showAutoFilter="1">
      <pageMargins left="0.511811024" right="0.511811024" top="0.78740157499999996" bottom="0.78740157499999996" header="0.31496062000000002" footer="0.31496062000000002"/>
      <autoFilter ref="A1:AN898" xr:uid="{7FCBE31F-876F-4325-9D98-E3F628C1C6DB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0F98CB6-BBD9-4F16-B621-3E23D5B72BD5}" filter="1" showAutoFilter="1">
      <pageMargins left="0.511811024" right="0.511811024" top="0.78740157499999996" bottom="0.78740157499999996" header="0.31496062000000002" footer="0.31496062000000002"/>
      <autoFilter ref="A1:AN898" xr:uid="{F8AA7ED7-81E1-404D-9A36-7E29DAA2FB9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5F15CAE-BAF7-4411-8FFC-5DC403CFF6AC}" filter="1" showAutoFilter="1">
      <pageMargins left="0.511811024" right="0.511811024" top="0.78740157499999996" bottom="0.78740157499999996" header="0.31496062000000002" footer="0.31496062000000002"/>
      <autoFilter ref="AL2:AL903" xr:uid="{2712EC61-EDBE-419F-9671-0A1E58A6FE64}"/>
    </customSheetView>
    <customSheetView guid="{359338A8-203C-48E7-A415-83B38DF208ED}" filter="1" showAutoFilter="1">
      <pageMargins left="0.511811024" right="0.511811024" top="0.78740157499999996" bottom="0.78740157499999996" header="0.31496062000000002" footer="0.31496062000000002"/>
      <autoFilter ref="A2:AS894" xr:uid="{F2DE3B42-3FEA-4F40-8A4D-D7CC834419B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550A514-4842-4583-903A-541523050740}" filter="1" showAutoFilter="1">
      <pageMargins left="0.511811024" right="0.511811024" top="0.78740157499999996" bottom="0.78740157499999996" header="0.31496062000000002" footer="0.31496062000000002"/>
      <autoFilter ref="A1:AN898" xr:uid="{98370EC4-218B-4F8F-9420-885F7108E9B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FE2B58A-C9C2-4451-AA7B-84C39BA30587}" filter="1" showAutoFilter="1">
      <pageMargins left="0.511811024" right="0.511811024" top="0.78740157499999996" bottom="0.78740157499999996" header="0.31496062000000002" footer="0.31496062000000002"/>
      <autoFilter ref="A2:AP894" xr:uid="{B9CC3093-6483-4890-BAB5-82388C3E2C87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B0E4C8F-426A-48A5-B8F1-50E0C4605356}" filter="1" showAutoFilter="1">
      <pageMargins left="0.511811024" right="0.511811024" top="0.78740157499999996" bottom="0.78740157499999996" header="0.31496062000000002" footer="0.31496062000000002"/>
      <autoFilter ref="A1:AO898" xr:uid="{1B528922-43BE-414F-A32E-6CA6B88C4B9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FE03CA5-2D48-494C-B7AD-D2AB32F57E62}" filter="1" showAutoFilter="1">
      <pageMargins left="0.511811024" right="0.511811024" top="0.78740157499999996" bottom="0.78740157499999996" header="0.31496062000000002" footer="0.31496062000000002"/>
      <autoFilter ref="F2:F903" xr:uid="{66214D0B-7C19-4952-8513-B61F49EB5C70}"/>
    </customSheetView>
    <customSheetView guid="{BD895F44-3675-416A-931C-D2A8E46F21E9}" filter="1" showAutoFilter="1">
      <pageMargins left="0.511811024" right="0.511811024" top="0.78740157499999996" bottom="0.78740157499999996" header="0.31496062000000002" footer="0.31496062000000002"/>
      <autoFilter ref="A2:AR894" xr:uid="{31E9CDBD-8FEC-4CBF-BBF3-0D00B2B67ED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1F02858-AA6A-4917-8209-C42A7DFBF901}" filter="1" showAutoFilter="1">
      <pageMargins left="0.511811024" right="0.511811024" top="0.78740157499999996" bottom="0.78740157499999996" header="0.31496062000000002" footer="0.31496062000000002"/>
      <autoFilter ref="F2:M903" xr:uid="{DA05A50E-E00B-43C6-B917-DFD5C60B0AD2}"/>
    </customSheetView>
    <customSheetView guid="{5D136DDC-C43E-4D27-940B-AAA3D3DB99AB}" filter="1" showAutoFilter="1">
      <pageMargins left="0.511811024" right="0.511811024" top="0.78740157499999996" bottom="0.78740157499999996" header="0.31496062000000002" footer="0.31496062000000002"/>
      <autoFilter ref="A2:AQ894" xr:uid="{A829F4E1-3DDA-45BE-89B3-76BE0B992DE5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D37EA08-AC6B-43A7-AA3C-6D135E565B61}" filter="1" showAutoFilter="1">
      <pageMargins left="0.511811024" right="0.511811024" top="0.78740157499999996" bottom="0.78740157499999996" header="0.31496062000000002" footer="0.31496062000000002"/>
      <autoFilter ref="A1:AS894" xr:uid="{48F17FFE-A090-487C-9AAD-A615C5278C01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25817F9C-7E46-4E02-AF9A-6F9C2C128D8E}" filter="1" showAutoFilter="1">
      <pageMargins left="0.511811024" right="0.511811024" top="0.78740157499999996" bottom="0.78740157499999996" header="0.31496062000000002" footer="0.31496062000000002"/>
      <autoFilter ref="A1:AR894" xr:uid="{22A87B8D-2BE4-478C-822B-B07E48BF8BD3}"/>
    </customSheetView>
    <customSheetView guid="{AFA579BD-F8D0-43E6-880D-F1379D9531E3}" filter="1" showAutoFilter="1">
      <pageMargins left="0.511811024" right="0.511811024" top="0.78740157499999996" bottom="0.78740157499999996" header="0.31496062000000002" footer="0.31496062000000002"/>
      <autoFilter ref="B2:AL898" xr:uid="{FE1C8DD4-8CCC-44C5-80C7-C422071012EC}"/>
    </customSheetView>
    <customSheetView guid="{01814518-606B-492E-9BEA-6A0122B5853B}" filter="1" showAutoFilter="1">
      <pageMargins left="0.511811024" right="0.511811024" top="0.78740157499999996" bottom="0.78740157499999996" header="0.31496062000000002" footer="0.31496062000000002"/>
      <autoFilter ref="A2:AR894" xr:uid="{FDCCA769-1DF7-4608-822D-2A35D9E9C4DD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F6E860B-8D6E-4814-A96D-52A60C9EAD44}" filter="1" showAutoFilter="1">
      <pageMargins left="0.511811024" right="0.511811024" top="0.78740157499999996" bottom="0.78740157499999996" header="0.31496062000000002" footer="0.31496062000000002"/>
      <autoFilter ref="A1:AO903" xr:uid="{B4FC3C7A-ACB4-4449-A709-2B8580309C2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3B66B9F-9B3A-4EF9-8D44-5B8A43D768F4}" filter="1" showAutoFilter="1">
      <pageMargins left="0.511811024" right="0.511811024" top="0.78740157499999996" bottom="0.78740157499999996" header="0.31496062000000002" footer="0.31496062000000002"/>
      <autoFilter ref="A1:AR894" xr:uid="{37B4046F-9CD7-4714-B0F0-EC8DF9459A1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8B9292F-F67A-48B5-9A5D-F2BDC47D4E46}" filter="1" showAutoFilter="1">
      <pageMargins left="0.511811024" right="0.511811024" top="0.78740157499999996" bottom="0.78740157499999996" header="0.31496062000000002" footer="0.31496062000000002"/>
      <autoFilter ref="A1:AR903" xr:uid="{8730A345-1853-4A6A-BCD1-4D05D8A3418F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1D7D125-7F77-413B-AC11-DFB4199F4BAA}" filter="1" showAutoFilter="1">
      <pageMargins left="0.511811024" right="0.511811024" top="0.78740157499999996" bottom="0.78740157499999996" header="0.31496062000000002" footer="0.31496062000000002"/>
      <autoFilter ref="A1:AN898" xr:uid="{07E332A7-C9C9-456B-928E-E184B42F6DC3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8FBC9CDF-269A-4BE9-A960-E15F056D3B0D}" filter="1" showAutoFilter="1">
      <pageMargins left="0.511811024" right="0.511811024" top="0.78740157499999996" bottom="0.78740157499999996" header="0.31496062000000002" footer="0.31496062000000002"/>
      <autoFilter ref="A1:AQ894" xr:uid="{4E175502-C56A-4A96-B0AC-D480E33B2BE0}"/>
    </customSheetView>
    <customSheetView guid="{7BB8046C-C763-4CCF-820E-2DF3603B1272}" filter="1" showAutoFilter="1">
      <pageMargins left="0.511811024" right="0.511811024" top="0.78740157499999996" bottom="0.78740157499999996" header="0.31496062000000002" footer="0.31496062000000002"/>
      <autoFilter ref="A1:AN903" xr:uid="{2002FE96-60A8-45E7-8A33-1315D88C5328}"/>
    </customSheetView>
    <customSheetView guid="{DD15350A-451D-4A54-9C21-A254E6FD8234}" filter="1" showAutoFilter="1">
      <pageMargins left="0.511811024" right="0.511811024" top="0.78740157499999996" bottom="0.78740157499999996" header="0.31496062000000002" footer="0.31496062000000002"/>
      <autoFilter ref="F2:F903" xr:uid="{06DABC59-7478-40AA-BDDF-5ED948F07091}"/>
    </customSheetView>
    <customSheetView guid="{7B86D191-CA00-48D7-8E1B-47E19800BD94}" filter="1" showAutoFilter="1">
      <pageMargins left="0.511811024" right="0.511811024" top="0.78740157499999996" bottom="0.78740157499999996" header="0.31496062000000002" footer="0.31496062000000002"/>
      <autoFilter ref="A1:AN898" xr:uid="{68B400A3-10B2-47CF-9F46-8A956EBC415B}">
        <filterColumn colId="6">
          <filters blank="1"/>
        </filterColumn>
      </autoFilter>
    </customSheetView>
    <customSheetView guid="{5E157B3A-D15A-4555-9D39-C9A44A24B3D8}" filter="1" showAutoFilter="1">
      <pageMargins left="0.511811024" right="0.511811024" top="0.78740157499999996" bottom="0.78740157499999996" header="0.31496062000000002" footer="0.31496062000000002"/>
      <autoFilter ref="B2:AL903" xr:uid="{7AB066E3-A510-491C-9F33-29EDF4A65307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29158BD-62A3-4FF1-AAC0-C0FD0B4A27D7}" filter="1" showAutoFilter="1">
      <pageMargins left="0.511811024" right="0.511811024" top="0.78740157499999996" bottom="0.78740157499999996" header="0.31496062000000002" footer="0.31496062000000002"/>
      <autoFilter ref="AJ2:AJ903" xr:uid="{2F6CB10E-69BA-4A17-BB8C-C43B078B819D}"/>
    </customSheetView>
    <customSheetView guid="{A1F06D2D-A8C5-4532-8201-23B51F0AABAE}" filter="1" showAutoFilter="1">
      <pageMargins left="0.511811024" right="0.511811024" top="0.78740157499999996" bottom="0.78740157499999996" header="0.31496062000000002" footer="0.31496062000000002"/>
      <autoFilter ref="M2:O903" xr:uid="{564EC6FC-00FD-4720-96E8-7D03CD760D8A}"/>
    </customSheetView>
    <customSheetView guid="{9BBCB65F-3D07-46DE-B979-57131FDE1662}" filter="1" showAutoFilter="1">
      <pageMargins left="0.511811024" right="0.511811024" top="0.78740157499999996" bottom="0.78740157499999996" header="0.31496062000000002" footer="0.31496062000000002"/>
      <autoFilter ref="K2:K903" xr:uid="{5D63D026-D19E-4ACA-9FEF-EBDC2FE3AED6}"/>
    </customSheetView>
    <customSheetView guid="{7F7683D6-69BC-4C23-9A30-E01F013FB7B8}" filter="1" showAutoFilter="1">
      <pageMargins left="0.511811024" right="0.511811024" top="0.78740157499999996" bottom="0.78740157499999996" header="0.31496062000000002" footer="0.31496062000000002"/>
      <autoFilter ref="A1:AO902" xr:uid="{12A57A60-789E-4085-B3C0-06C945744472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73F1D54-D157-405B-900F-4549E0ED4F67}" filter="1" showAutoFilter="1">
      <pageMargins left="0.511811024" right="0.511811024" top="0.78740157499999996" bottom="0.78740157499999996" header="0.31496062000000002" footer="0.31496062000000002"/>
      <autoFilter ref="A1:AT894" xr:uid="{F00DD2EA-7D37-4A0E-9863-158484545CF4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1ECEDF31-E006-487A-94B7-5E0158561D29}" filter="1" showAutoFilter="1">
      <pageMargins left="0.511811024" right="0.511811024" top="0.78740157499999996" bottom="0.78740157499999996" header="0.31496062000000002" footer="0.31496062000000002"/>
      <autoFilter ref="A1:AN898" xr:uid="{6A78A095-2D3C-4A72-A031-A93F0F139BF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CCFAE9CA-A6E0-45B0-B850-C39E24F7487D}" filter="1" showAutoFilter="1">
      <pageMargins left="0.511811024" right="0.511811024" top="0.78740157499999996" bottom="0.78740157499999996" header="0.31496062000000002" footer="0.31496062000000002"/>
      <autoFilter ref="A2:AN898" xr:uid="{92B5ACB1-5586-4DC3-B6CB-8DFFB6F06CCD}"/>
    </customSheetView>
    <customSheetView guid="{A921A8D0-5F22-4B5C-B39E-E689129851A2}" filter="1" showAutoFilter="1">
      <pageMargins left="0.511811024" right="0.511811024" top="0.78740157499999996" bottom="0.78740157499999996" header="0.31496062000000002" footer="0.31496062000000002"/>
      <autoFilter ref="A2:AN898" xr:uid="{1707BA0E-EEA0-4FE5-BCF8-A182AFC996F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AC1CDC37-521E-4F51-AECC-6E8214687346}" filter="1" showAutoFilter="1">
      <pageMargins left="0.511811024" right="0.511811024" top="0.78740157499999996" bottom="0.78740157499999996" header="0.31496062000000002" footer="0.31496062000000002"/>
      <autoFilter ref="A1:AT894" xr:uid="{D6F85394-D350-4DA3-B8E5-7AE6FBE9934C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0CF03CFD-3E8E-4B1E-8A2A-BAD5F1B9451B}" filter="1" showAutoFilter="1">
      <pageMargins left="0.511811024" right="0.511811024" top="0.78740157499999996" bottom="0.78740157499999996" header="0.31496062000000002" footer="0.31496062000000002"/>
      <autoFilter ref="A1:AR894" xr:uid="{DCA2172F-B52F-42F5-AA23-A714914D4A3B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7F96E27-2074-4F34-B094-C31720E37D61}" filter="1" showAutoFilter="1">
      <pageMargins left="0.511811024" right="0.511811024" top="0.78740157499999996" bottom="0.78740157499999996" header="0.31496062000000002" footer="0.31496062000000002"/>
      <autoFilter ref="A1:AR894" xr:uid="{BF08783D-BF6D-46B4-B59C-D001C505150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E8AC25B-AD07-43B8-B01B-49CF4A686147}" filter="1" showAutoFilter="1">
      <pageMargins left="0.511811024" right="0.511811024" top="0.78740157499999996" bottom="0.78740157499999996" header="0.31496062000000002" footer="0.31496062000000002"/>
      <autoFilter ref="A2:AQ894" xr:uid="{D3A015C2-E025-4A2D-B0B0-BD7AD11C931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100EC3C-F3E6-4A3A-8F5E-D1819E34E904}" filter="1" showAutoFilter="1">
      <pageMargins left="0.511811024" right="0.511811024" top="0.78740157499999996" bottom="0.78740157499999996" header="0.31496062000000002" footer="0.31496062000000002"/>
      <autoFilter ref="A1:AR894" xr:uid="{E1FF1B7E-8F38-4841-9EB7-3D3732E5D2EF}"/>
    </customSheetView>
    <customSheetView guid="{4E85789F-8947-4779-82EA-E5EEAA02EAFD}" filter="1" showAutoFilter="1">
      <pageMargins left="0.511811024" right="0.511811024" top="0.78740157499999996" bottom="0.78740157499999996" header="0.31496062000000002" footer="0.31496062000000002"/>
      <autoFilter ref="AL2:AL903" xr:uid="{768B2CDB-2D0C-419F-827D-5EBF79CBB0F6}"/>
    </customSheetView>
    <customSheetView guid="{4A2B5666-9C7A-4922-9E68-366D7156C260}" filter="1" showAutoFilter="1">
      <pageMargins left="0.511811024" right="0.511811024" top="0.78740157499999996" bottom="0.78740157499999996" header="0.31496062000000002" footer="0.31496062000000002"/>
      <autoFilter ref="A2:AT894" xr:uid="{47273357-C85A-40A1-BEA0-BE7DA62E1A1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8B77492-8B20-46DB-9917-26FC2BCBC1A1}" filter="1" showAutoFilter="1">
      <pageMargins left="0.511811024" right="0.511811024" top="0.78740157499999996" bottom="0.78740157499999996" header="0.31496062000000002" footer="0.31496062000000002"/>
      <autoFilter ref="B2:AI898" xr:uid="{B8AE26B5-A407-46AA-8E39-8E2BE44E6B02}"/>
    </customSheetView>
    <customSheetView guid="{FAAE709E-7BC7-4A93-A4AA-4B39C0782782}" filter="1" showAutoFilter="1">
      <pageMargins left="0.511811024" right="0.511811024" top="0.78740157499999996" bottom="0.78740157499999996" header="0.31496062000000002" footer="0.31496062000000002"/>
      <autoFilter ref="A1:AR894" xr:uid="{66FB8E1A-1249-49FC-AB16-F49D66599DA6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BDA1D203-8A89-476C-9FD5-C747F2D0833E}" filter="1" showAutoFilter="1">
      <pageMargins left="0.511811024" right="0.511811024" top="0.78740157499999996" bottom="0.78740157499999996" header="0.31496062000000002" footer="0.31496062000000002"/>
      <autoFilter ref="A1:AN898" xr:uid="{0C1AC5B2-E843-4D40-AFDF-AF62DDA56FD1}"/>
    </customSheetView>
    <customSheetView guid="{BD78B0C8-8894-4C41-8F65-6FA6EAFC48CD}" filter="1" showAutoFilter="1">
      <pageMargins left="0.511811024" right="0.511811024" top="0.78740157499999996" bottom="0.78740157499999996" header="0.31496062000000002" footer="0.31496062000000002"/>
      <autoFilter ref="A1:AT894" xr:uid="{2EB7E46D-D614-4E40-9A4C-71A7F2F5A6D8}">
        <filterColumn colId="7">
          <filters>
            <filter val="Pode Operar"/>
          </filters>
        </filterColumn>
      </autoFilter>
    </customSheetView>
    <customSheetView guid="{B72A7EB1-75A2-4C10-9993-6C0117ADEC95}" filter="1" showAutoFilter="1">
      <pageMargins left="0.511811024" right="0.511811024" top="0.78740157499999996" bottom="0.78740157499999996" header="0.31496062000000002" footer="0.31496062000000002"/>
      <autoFilter ref="A1:AN898" xr:uid="{6F43F941-8A9C-475F-8634-04F699DFD17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C3BF848-3C9C-4BEE-9404-A2DDFC3B707D}" filter="1" showAutoFilter="1">
      <pageMargins left="0.511811024" right="0.511811024" top="0.78740157499999996" bottom="0.78740157499999996" header="0.31496062000000002" footer="0.31496062000000002"/>
      <autoFilter ref="A1:AO898" xr:uid="{030DA8C2-B162-4680-BF72-9B9EBBDFDC5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F94CE22-961F-48D2-9531-942C536AD54C}" filter="1" showAutoFilter="1">
      <pageMargins left="0.511811024" right="0.511811024" top="0.78740157499999996" bottom="0.78740157499999996" header="0.31496062000000002" footer="0.31496062000000002"/>
      <autoFilter ref="A1:AT894" xr:uid="{9CD47522-4EF3-4932-8AD1-26C6A4875E1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3C50EC4-6CE9-432A-8E7D-39A3D2270373}" filter="1" showAutoFilter="1">
      <pageMargins left="0.511811024" right="0.511811024" top="0.78740157499999996" bottom="0.78740157499999996" header="0.31496062000000002" footer="0.31496062000000002"/>
      <autoFilter ref="A1:BC898" xr:uid="{3928D924-E493-4692-9E45-FA4FF463569F}"/>
    </customSheetView>
    <customSheetView guid="{09C816AC-8A3A-4364-9442-54F95C2FD824}" filter="1" showAutoFilter="1">
      <pageMargins left="0.511811024" right="0.511811024" top="0.78740157499999996" bottom="0.78740157499999996" header="0.31496062000000002" footer="0.31496062000000002"/>
      <autoFilter ref="A1:AS894" xr:uid="{E1E74D16-A6CE-47D2-9213-A5B44479DAA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1319B3B2-DB63-485D-B274-27C06C2755FE}" filter="1" showAutoFilter="1">
      <pageMargins left="0.511811024" right="0.511811024" top="0.78740157499999996" bottom="0.78740157499999996" header="0.31496062000000002" footer="0.31496062000000002"/>
      <autoFilter ref="D2:F903" xr:uid="{3F522068-5885-40BE-BA98-F37F3217E2AF}"/>
    </customSheetView>
  </customSheetViews>
  <mergeCells count="3">
    <mergeCell ref="A1:F1"/>
    <mergeCell ref="H1:I1"/>
    <mergeCell ref="J1:P1"/>
  </mergeCells>
  <conditionalFormatting sqref="E3:E89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9 W602:X896">
    <cfRule type="notContainsBlanks" dxfId="271" priority="3">
      <formula>LEN(TRIM(W3))&gt;0</formula>
    </cfRule>
  </conditionalFormatting>
  <dataValidations count="10">
    <dataValidation type="list" allowBlank="1" showErrorMessage="1" sqref="I3:I89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9 W601:X601 W603:X896" xr:uid="{00000000-0002-0000-0100-000001000000}">
      <formula1>"Conservador,Moderado,Arrojado"</formula1>
    </dataValidation>
    <dataValidation type="list" allowBlank="1" showErrorMessage="1" sqref="D3:D896" xr:uid="{00000000-0002-0000-0100-000002000000}">
      <formula1>"Bluemetrix,Voga,Conquest,VcInvest,Bluemetrix (MI),Altum,Poupinvista,Solution For Life"</formula1>
    </dataValidation>
    <dataValidation type="list" allowBlank="1" showErrorMessage="1" sqref="V3:V896" xr:uid="{00000000-0002-0000-0100-000003000000}">
      <formula1>"Ativo,Inativo,Encerrado"</formula1>
    </dataValidation>
    <dataValidation type="list" allowBlank="1" showErrorMessage="1" sqref="Y3:Y188 Y190:Y599 Y601 Y603:Y896" xr:uid="{00000000-0002-0000-0100-000004000000}">
      <formula1>"Não Qualificado,Qualificado,Profissional"</formula1>
    </dataValidation>
    <dataValidation type="list" allowBlank="1" showErrorMessage="1" sqref="O3:O345 O347:O896" xr:uid="{00000000-0002-0000-0100-000005000000}">
      <formula1>"IBOVESPA,CDI,------,IFIX,SMALL,S&amp;P 500"</formula1>
    </dataValidation>
    <dataValidation type="list" allowBlank="1" showErrorMessage="1" sqref="O346" xr:uid="{00000000-0002-0000-0100-000006000000}">
      <formula1>"IBOV,CDI,------,IFIX,SMALL,S&amp;P 500"</formula1>
    </dataValidation>
    <dataValidation type="list" allowBlank="1" showErrorMessage="1" sqref="E3:E896" xr:uid="{00000000-0002-0000-0100-000007000000}">
      <formula1>"DF,GO,SUL,SP"</formula1>
    </dataValidation>
    <dataValidation type="list" allowBlank="1" showErrorMessage="1" sqref="H3:H896" xr:uid="{00000000-0002-0000-0100-000008000000}">
      <formula1>"Ativo,Inativo,Encerrado,Pode Operar"</formula1>
    </dataValidation>
    <dataValidation type="list" allowBlank="1" showErrorMessage="1" sqref="S3:S89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3016</v>
      </c>
      <c r="B1" s="670"/>
      <c r="C1" s="670"/>
      <c r="D1" s="670"/>
      <c r="E1" s="670"/>
      <c r="F1" s="671"/>
      <c r="G1" s="249" t="s">
        <v>143</v>
      </c>
      <c r="H1" s="672" t="s">
        <v>144</v>
      </c>
      <c r="I1" s="671"/>
      <c r="J1" s="669" t="s">
        <v>3016</v>
      </c>
      <c r="K1" s="670"/>
      <c r="L1" s="670"/>
      <c r="M1" s="670"/>
      <c r="N1" s="670"/>
      <c r="O1" s="670"/>
      <c r="P1" s="671"/>
      <c r="Q1" s="250" t="s">
        <v>3017</v>
      </c>
      <c r="R1" s="251" t="s">
        <v>3016</v>
      </c>
      <c r="S1" s="673" t="s">
        <v>145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146</v>
      </c>
      <c r="AD1" s="252" t="s">
        <v>146</v>
      </c>
      <c r="AE1" s="252" t="s">
        <v>146</v>
      </c>
      <c r="AF1" s="252" t="s">
        <v>146</v>
      </c>
      <c r="AG1" s="252" t="s">
        <v>146</v>
      </c>
      <c r="AH1" s="252" t="s">
        <v>146</v>
      </c>
      <c r="AI1" s="252" t="s">
        <v>146</v>
      </c>
      <c r="AJ1" s="252" t="s">
        <v>146</v>
      </c>
      <c r="AK1" s="252" t="s">
        <v>146</v>
      </c>
      <c r="AL1" s="252" t="s">
        <v>146</v>
      </c>
      <c r="AM1" s="252" t="s">
        <v>146</v>
      </c>
      <c r="AN1" s="252" t="s">
        <v>146</v>
      </c>
      <c r="AO1" s="252" t="s">
        <v>146</v>
      </c>
      <c r="AP1" s="252" t="s">
        <v>146</v>
      </c>
      <c r="AQ1" s="252" t="s">
        <v>146</v>
      </c>
      <c r="AR1" s="252" t="s">
        <v>146</v>
      </c>
      <c r="AS1" s="252" t="s">
        <v>146</v>
      </c>
      <c r="AT1" s="252" t="s">
        <v>146</v>
      </c>
      <c r="AU1" s="252" t="s">
        <v>146</v>
      </c>
      <c r="AV1" s="252" t="s">
        <v>146</v>
      </c>
      <c r="AW1" s="252" t="s">
        <v>146</v>
      </c>
      <c r="AX1" s="252" t="s">
        <v>146</v>
      </c>
      <c r="AY1" s="252" t="s">
        <v>146</v>
      </c>
      <c r="AZ1" s="252" t="s">
        <v>146</v>
      </c>
      <c r="BA1" s="252" t="s">
        <v>146</v>
      </c>
      <c r="BB1" s="252" t="s">
        <v>146</v>
      </c>
      <c r="BC1" s="252" t="s">
        <v>146</v>
      </c>
      <c r="BD1" s="252" t="s">
        <v>146</v>
      </c>
      <c r="BE1" s="252" t="s">
        <v>146</v>
      </c>
      <c r="BF1" s="252" t="s">
        <v>146</v>
      </c>
      <c r="BG1" s="252" t="s">
        <v>146</v>
      </c>
      <c r="BH1" s="252" t="s">
        <v>146</v>
      </c>
      <c r="BI1" s="252" t="s">
        <v>146</v>
      </c>
      <c r="BJ1" s="252" t="s">
        <v>146</v>
      </c>
      <c r="BK1" s="252" t="s">
        <v>146</v>
      </c>
      <c r="BL1" s="252" t="s">
        <v>146</v>
      </c>
      <c r="BM1" s="252" t="s">
        <v>146</v>
      </c>
      <c r="BN1" s="252" t="s">
        <v>146</v>
      </c>
      <c r="BO1" s="252" t="s">
        <v>146</v>
      </c>
      <c r="BP1" s="252" t="s">
        <v>146</v>
      </c>
      <c r="BQ1" s="252" t="s">
        <v>146</v>
      </c>
      <c r="BR1" s="252" t="s">
        <v>146</v>
      </c>
      <c r="BS1" s="252" t="s">
        <v>146</v>
      </c>
      <c r="BT1" s="252" t="s">
        <v>146</v>
      </c>
      <c r="BU1" s="252" t="s">
        <v>146</v>
      </c>
      <c r="BV1" s="252" t="s">
        <v>146</v>
      </c>
      <c r="BW1" s="252" t="s">
        <v>146</v>
      </c>
      <c r="BX1" s="252" t="s">
        <v>146</v>
      </c>
      <c r="BY1" s="252" t="s">
        <v>146</v>
      </c>
      <c r="BZ1" s="252" t="s">
        <v>146</v>
      </c>
      <c r="CA1" s="252" t="s">
        <v>146</v>
      </c>
      <c r="CB1" s="252" t="s">
        <v>146</v>
      </c>
      <c r="CC1" s="252" t="s">
        <v>146</v>
      </c>
      <c r="CD1" s="252" t="s">
        <v>146</v>
      </c>
      <c r="CE1" s="252" t="s">
        <v>146</v>
      </c>
      <c r="CF1" s="252" t="s">
        <v>146</v>
      </c>
      <c r="CG1" s="252" t="s">
        <v>146</v>
      </c>
      <c r="CH1" s="252" t="s">
        <v>146</v>
      </c>
      <c r="CI1" s="252" t="s">
        <v>146</v>
      </c>
      <c r="CJ1" s="252" t="s">
        <v>146</v>
      </c>
      <c r="CK1" s="252" t="s">
        <v>146</v>
      </c>
      <c r="CL1" s="252" t="s">
        <v>146</v>
      </c>
    </row>
    <row r="2" spans="1:90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3018</v>
      </c>
      <c r="AD2" s="42" t="s">
        <v>3019</v>
      </c>
      <c r="AE2" s="42" t="s">
        <v>3020</v>
      </c>
      <c r="AF2" s="42" t="s">
        <v>3021</v>
      </c>
      <c r="AG2" s="42" t="s">
        <v>3022</v>
      </c>
      <c r="AH2" s="42" t="s">
        <v>3023</v>
      </c>
      <c r="AI2" s="42" t="s">
        <v>3024</v>
      </c>
      <c r="AJ2" s="42" t="s">
        <v>3025</v>
      </c>
      <c r="AK2" s="42" t="s">
        <v>3026</v>
      </c>
      <c r="AL2" s="42" t="s">
        <v>3027</v>
      </c>
      <c r="AM2" s="42" t="s">
        <v>3028</v>
      </c>
      <c r="AN2" s="42" t="s">
        <v>3029</v>
      </c>
      <c r="AO2" s="42" t="s">
        <v>3030</v>
      </c>
      <c r="AP2" s="42" t="s">
        <v>3031</v>
      </c>
      <c r="AQ2" s="42" t="s">
        <v>3032</v>
      </c>
      <c r="AR2" s="42" t="s">
        <v>3033</v>
      </c>
      <c r="AS2" s="42" t="s">
        <v>3034</v>
      </c>
      <c r="AT2" s="42" t="s">
        <v>3035</v>
      </c>
      <c r="AU2" s="42" t="s">
        <v>3036</v>
      </c>
      <c r="AV2" s="42" t="s">
        <v>3037</v>
      </c>
      <c r="AW2" s="42" t="s">
        <v>3038</v>
      </c>
      <c r="AX2" s="42" t="s">
        <v>3039</v>
      </c>
      <c r="AY2" s="42" t="s">
        <v>3040</v>
      </c>
      <c r="AZ2" s="42" t="s">
        <v>3041</v>
      </c>
      <c r="BA2" s="42" t="s">
        <v>3042</v>
      </c>
      <c r="BB2" s="42" t="s">
        <v>3043</v>
      </c>
      <c r="BC2" s="42" t="s">
        <v>3044</v>
      </c>
      <c r="BD2" s="42" t="s">
        <v>3045</v>
      </c>
      <c r="BE2" s="42" t="s">
        <v>3046</v>
      </c>
      <c r="BF2" s="42" t="s">
        <v>3047</v>
      </c>
      <c r="BG2" s="42" t="s">
        <v>3048</v>
      </c>
      <c r="BH2" s="42" t="s">
        <v>3049</v>
      </c>
      <c r="BI2" s="42" t="s">
        <v>3050</v>
      </c>
      <c r="BJ2" s="42" t="s">
        <v>3051</v>
      </c>
      <c r="BK2" s="42" t="s">
        <v>3052</v>
      </c>
      <c r="BL2" s="42" t="s">
        <v>165</v>
      </c>
      <c r="BM2" s="42" t="s">
        <v>166</v>
      </c>
      <c r="BN2" s="42" t="s">
        <v>3053</v>
      </c>
      <c r="BO2" s="42" t="s">
        <v>168</v>
      </c>
      <c r="BP2" s="42" t="s">
        <v>169</v>
      </c>
      <c r="BQ2" s="42" t="s">
        <v>170</v>
      </c>
      <c r="BR2" s="42" t="s">
        <v>171</v>
      </c>
      <c r="BS2" s="42" t="s">
        <v>172</v>
      </c>
      <c r="BT2" s="42" t="s">
        <v>173</v>
      </c>
      <c r="BU2" s="42" t="s">
        <v>174</v>
      </c>
      <c r="BV2" s="42" t="s">
        <v>175</v>
      </c>
      <c r="BW2" s="42" t="s">
        <v>176</v>
      </c>
      <c r="BX2" s="42" t="s">
        <v>177</v>
      </c>
      <c r="BY2" s="42" t="s">
        <v>178</v>
      </c>
      <c r="BZ2" s="42" t="s">
        <v>179</v>
      </c>
      <c r="CA2" s="42" t="s">
        <v>180</v>
      </c>
      <c r="CB2" s="42" t="s">
        <v>181</v>
      </c>
      <c r="CC2" s="42" t="s">
        <v>182</v>
      </c>
      <c r="CD2" s="253" t="s">
        <v>183</v>
      </c>
      <c r="CE2" s="253" t="s">
        <v>184</v>
      </c>
      <c r="CF2" s="253" t="s">
        <v>185</v>
      </c>
      <c r="CG2" s="253" t="s">
        <v>186</v>
      </c>
      <c r="CH2" s="253" t="s">
        <v>187</v>
      </c>
      <c r="CI2" s="253" t="s">
        <v>188</v>
      </c>
      <c r="CJ2" s="253" t="s">
        <v>189</v>
      </c>
      <c r="CK2" s="253" t="s">
        <v>190</v>
      </c>
      <c r="CL2" s="253" t="s">
        <v>3054</v>
      </c>
    </row>
    <row r="3" spans="1:90" ht="15.75" customHeight="1">
      <c r="A3" s="59" t="s">
        <v>3055</v>
      </c>
      <c r="B3" s="59" t="s">
        <v>3056</v>
      </c>
      <c r="C3" s="9">
        <v>579904</v>
      </c>
      <c r="D3" s="9" t="s">
        <v>3057</v>
      </c>
      <c r="E3" s="9" t="s">
        <v>68</v>
      </c>
      <c r="F3" s="9" t="s">
        <v>3058</v>
      </c>
      <c r="G3" s="7" t="e">
        <f t="shared" ref="G3:G257" ca="1" si="0">_xludf.IFS($CL$3:$CL$678&lt;=200000,"Breno",$CL$3:$CL$678&lt;=20000000000,"Bruno",$CL$3:$CL$678="","")</f>
        <v>#NAME?</v>
      </c>
      <c r="H3" s="8" t="s">
        <v>216</v>
      </c>
      <c r="I3" s="46" t="s">
        <v>217</v>
      </c>
      <c r="J3" s="9" t="str">
        <f t="shared" ref="J3:J92" si="1">IF(Q3=0,"Não","Sim")</f>
        <v>Não</v>
      </c>
      <c r="K3" s="254">
        <v>43570</v>
      </c>
      <c r="L3" s="6"/>
      <c r="M3" s="6" t="s">
        <v>196</v>
      </c>
      <c r="N3" s="255">
        <v>0.01</v>
      </c>
      <c r="O3" s="9" t="s">
        <v>58</v>
      </c>
      <c r="P3" s="256">
        <v>0</v>
      </c>
      <c r="Q3" s="127"/>
      <c r="R3" s="257" t="s">
        <v>3059</v>
      </c>
      <c r="S3" s="7" t="s">
        <v>199</v>
      </c>
      <c r="T3" s="9" t="s">
        <v>3060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312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3055</v>
      </c>
      <c r="B4" s="15" t="s">
        <v>3061</v>
      </c>
      <c r="C4" s="9">
        <v>36881</v>
      </c>
      <c r="D4" s="9" t="s">
        <v>19</v>
      </c>
      <c r="E4" s="9" t="s">
        <v>20</v>
      </c>
      <c r="F4" s="9" t="s">
        <v>321</v>
      </c>
      <c r="G4" s="7" t="e">
        <f t="shared" ca="1" si="0"/>
        <v>#NAME?</v>
      </c>
      <c r="H4" s="8" t="s">
        <v>216</v>
      </c>
      <c r="I4" s="46" t="s">
        <v>217</v>
      </c>
      <c r="J4" s="9" t="str">
        <f t="shared" si="1"/>
        <v>Não</v>
      </c>
      <c r="K4" s="254">
        <v>44664</v>
      </c>
      <c r="L4" s="6"/>
      <c r="M4" s="6" t="s">
        <v>196</v>
      </c>
      <c r="N4" s="48">
        <v>1.2E-2</v>
      </c>
      <c r="O4" s="9" t="s">
        <v>58</v>
      </c>
      <c r="P4" s="256">
        <v>0</v>
      </c>
      <c r="Q4" s="45"/>
      <c r="R4" s="50" t="s">
        <v>1271</v>
      </c>
      <c r="S4" s="7" t="s">
        <v>199</v>
      </c>
      <c r="T4" s="6" t="s">
        <v>3062</v>
      </c>
      <c r="U4" s="6" t="s">
        <v>273</v>
      </c>
      <c r="V4" s="46" t="e">
        <f t="shared" ca="1" si="2"/>
        <v>#NAME?</v>
      </c>
      <c r="W4" s="46"/>
      <c r="X4" s="46"/>
      <c r="Y4" s="6" t="s">
        <v>312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3055</v>
      </c>
      <c r="B5" s="15" t="s">
        <v>3063</v>
      </c>
      <c r="C5" s="9">
        <v>448162</v>
      </c>
      <c r="D5" s="9" t="s">
        <v>3057</v>
      </c>
      <c r="E5" s="9" t="s">
        <v>68</v>
      </c>
      <c r="F5" s="6" t="s">
        <v>3064</v>
      </c>
      <c r="G5" s="7" t="e">
        <f t="shared" ca="1" si="0"/>
        <v>#NAME?</v>
      </c>
      <c r="H5" s="8" t="s">
        <v>195</v>
      </c>
      <c r="I5" s="46" t="s">
        <v>58</v>
      </c>
      <c r="J5" s="9" t="str">
        <f t="shared" si="1"/>
        <v>Não</v>
      </c>
      <c r="K5" s="126">
        <v>43874</v>
      </c>
      <c r="L5" s="126">
        <v>44314</v>
      </c>
      <c r="M5" s="6" t="s">
        <v>256</v>
      </c>
      <c r="N5" s="10">
        <v>1.2E-2</v>
      </c>
      <c r="O5" s="9" t="s">
        <v>197</v>
      </c>
      <c r="P5" s="256">
        <v>0.1</v>
      </c>
      <c r="Q5" s="45"/>
      <c r="R5" s="66"/>
      <c r="S5" s="7" t="s">
        <v>199</v>
      </c>
      <c r="T5" s="6" t="s">
        <v>3065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3066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3055</v>
      </c>
      <c r="B6" s="15" t="s">
        <v>3067</v>
      </c>
      <c r="C6" s="9">
        <v>34899</v>
      </c>
      <c r="D6" s="9" t="s">
        <v>19</v>
      </c>
      <c r="E6" s="9" t="s">
        <v>20</v>
      </c>
      <c r="F6" s="9" t="s">
        <v>321</v>
      </c>
      <c r="G6" s="7" t="e">
        <f t="shared" ca="1" si="0"/>
        <v>#NAME?</v>
      </c>
      <c r="H6" s="8" t="s">
        <v>216</v>
      </c>
      <c r="I6" s="46" t="s">
        <v>217</v>
      </c>
      <c r="J6" s="9" t="str">
        <f t="shared" si="1"/>
        <v>Não</v>
      </c>
      <c r="K6" s="254">
        <v>44321</v>
      </c>
      <c r="L6" s="6"/>
      <c r="M6" s="6" t="s">
        <v>196</v>
      </c>
      <c r="N6" s="48">
        <v>1.2E-2</v>
      </c>
      <c r="O6" s="9" t="s">
        <v>58</v>
      </c>
      <c r="P6" s="256">
        <v>0</v>
      </c>
      <c r="Q6" s="45"/>
      <c r="R6" s="50" t="s">
        <v>3068</v>
      </c>
      <c r="S6" s="7" t="s">
        <v>199</v>
      </c>
      <c r="T6" s="6" t="s">
        <v>3069</v>
      </c>
      <c r="U6" s="6" t="s">
        <v>273</v>
      </c>
      <c r="V6" s="46" t="e">
        <f t="shared" ca="1" si="2"/>
        <v>#NAME?</v>
      </c>
      <c r="W6" s="46"/>
      <c r="X6" s="46"/>
      <c r="Y6" s="6" t="s">
        <v>201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3055</v>
      </c>
      <c r="B7" s="59" t="s">
        <v>3070</v>
      </c>
      <c r="C7" s="9">
        <v>439947</v>
      </c>
      <c r="D7" s="9" t="s">
        <v>3057</v>
      </c>
      <c r="E7" s="9" t="s">
        <v>68</v>
      </c>
      <c r="F7" s="9" t="s">
        <v>3064</v>
      </c>
      <c r="G7" s="7" t="e">
        <f t="shared" ca="1" si="0"/>
        <v>#NAME?</v>
      </c>
      <c r="H7" s="8" t="s">
        <v>216</v>
      </c>
      <c r="I7" s="46" t="s">
        <v>217</v>
      </c>
      <c r="J7" s="9" t="str">
        <f t="shared" si="1"/>
        <v>Não</v>
      </c>
      <c r="K7" s="260">
        <v>43780</v>
      </c>
      <c r="L7" s="6"/>
      <c r="M7" s="6" t="s">
        <v>196</v>
      </c>
      <c r="N7" s="10">
        <v>1.2E-2</v>
      </c>
      <c r="O7" s="9" t="s">
        <v>58</v>
      </c>
      <c r="P7" s="256">
        <v>0</v>
      </c>
      <c r="Q7" s="66"/>
      <c r="R7" s="127" t="s">
        <v>3071</v>
      </c>
      <c r="S7" s="7" t="s">
        <v>199</v>
      </c>
      <c r="T7" s="9" t="s">
        <v>3072</v>
      </c>
      <c r="U7" s="6" t="s">
        <v>68</v>
      </c>
      <c r="V7" s="46" t="e">
        <f t="shared" ca="1" si="2"/>
        <v>#NAME?</v>
      </c>
      <c r="W7" s="46"/>
      <c r="X7" s="46"/>
      <c r="Y7" s="6" t="s">
        <v>312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3055</v>
      </c>
      <c r="B8" s="15" t="s">
        <v>3073</v>
      </c>
      <c r="C8" s="9">
        <v>442725</v>
      </c>
      <c r="D8" s="9" t="s">
        <v>19</v>
      </c>
      <c r="E8" s="9" t="s">
        <v>68</v>
      </c>
      <c r="F8" s="9" t="s">
        <v>265</v>
      </c>
      <c r="G8" s="7" t="e">
        <f t="shared" ca="1" si="0"/>
        <v>#NAME?</v>
      </c>
      <c r="H8" s="8" t="s">
        <v>205</v>
      </c>
      <c r="I8" s="46" t="s">
        <v>58</v>
      </c>
      <c r="J8" s="9" t="str">
        <f t="shared" si="1"/>
        <v>Não</v>
      </c>
      <c r="K8" s="260">
        <v>43816</v>
      </c>
      <c r="L8" s="6"/>
      <c r="M8" s="6" t="s">
        <v>196</v>
      </c>
      <c r="N8" s="10">
        <v>1.2E-2</v>
      </c>
      <c r="O8" s="9" t="s">
        <v>58</v>
      </c>
      <c r="P8" s="256">
        <v>0</v>
      </c>
      <c r="Q8" s="127"/>
      <c r="R8" s="127" t="s">
        <v>3074</v>
      </c>
      <c r="S8" s="7" t="s">
        <v>199</v>
      </c>
      <c r="T8" s="6" t="s">
        <v>3075</v>
      </c>
      <c r="U8" s="6" t="s">
        <v>68</v>
      </c>
      <c r="V8" s="46" t="e">
        <f t="shared" ca="1" si="2"/>
        <v>#NAME?</v>
      </c>
      <c r="W8" s="46"/>
      <c r="X8" s="46"/>
      <c r="Y8" s="6" t="s">
        <v>312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3055</v>
      </c>
      <c r="B9" s="15" t="s">
        <v>253</v>
      </c>
      <c r="C9" s="9">
        <v>462138</v>
      </c>
      <c r="D9" s="9" t="s">
        <v>19</v>
      </c>
      <c r="E9" s="9" t="s">
        <v>68</v>
      </c>
      <c r="F9" s="6" t="s">
        <v>2642</v>
      </c>
      <c r="G9" s="7" t="e">
        <f t="shared" ca="1" si="0"/>
        <v>#NAME?</v>
      </c>
      <c r="H9" s="8" t="s">
        <v>195</v>
      </c>
      <c r="I9" s="46" t="s">
        <v>58</v>
      </c>
      <c r="J9" s="9" t="str">
        <f t="shared" si="1"/>
        <v>Não</v>
      </c>
      <c r="K9" s="126">
        <v>44006</v>
      </c>
      <c r="L9" s="126">
        <v>44309</v>
      </c>
      <c r="M9" s="6" t="s">
        <v>256</v>
      </c>
      <c r="N9" s="10">
        <v>1.4999999999999999E-2</v>
      </c>
      <c r="O9" s="9" t="s">
        <v>197</v>
      </c>
      <c r="P9" s="256">
        <v>0.1</v>
      </c>
      <c r="Q9" s="66"/>
      <c r="R9" s="127" t="s">
        <v>3076</v>
      </c>
      <c r="S9" s="7" t="s">
        <v>199</v>
      </c>
      <c r="T9" s="6" t="s">
        <v>257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3066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3055</v>
      </c>
      <c r="B10" s="15" t="s">
        <v>3077</v>
      </c>
      <c r="C10" s="9">
        <v>438486</v>
      </c>
      <c r="D10" s="9" t="s">
        <v>3057</v>
      </c>
      <c r="E10" s="9" t="s">
        <v>68</v>
      </c>
      <c r="F10" s="6" t="s">
        <v>3058</v>
      </c>
      <c r="G10" s="7" t="e">
        <f t="shared" ca="1" si="0"/>
        <v>#NAME?</v>
      </c>
      <c r="H10" s="8" t="s">
        <v>195</v>
      </c>
      <c r="I10" s="46" t="s">
        <v>58</v>
      </c>
      <c r="J10" s="9" t="str">
        <f t="shared" si="1"/>
        <v>Não</v>
      </c>
      <c r="K10" s="261">
        <v>43753</v>
      </c>
      <c r="L10" s="126">
        <v>44363</v>
      </c>
      <c r="M10" s="6" t="s">
        <v>256</v>
      </c>
      <c r="N10" s="10">
        <v>0.01</v>
      </c>
      <c r="O10" s="9" t="s">
        <v>197</v>
      </c>
      <c r="P10" s="256">
        <v>0.1</v>
      </c>
      <c r="Q10" s="66"/>
      <c r="R10" s="127" t="s">
        <v>3078</v>
      </c>
      <c r="S10" s="7" t="s">
        <v>199</v>
      </c>
      <c r="T10" s="6" t="s">
        <v>3079</v>
      </c>
      <c r="U10" s="6" t="s">
        <v>68</v>
      </c>
      <c r="V10" s="46" t="e">
        <f t="shared" ca="1" si="2"/>
        <v>#NAME?</v>
      </c>
      <c r="W10" s="46"/>
      <c r="X10" s="46"/>
      <c r="Y10" s="6" t="s">
        <v>312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3066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3055</v>
      </c>
      <c r="B11" s="59" t="s">
        <v>3080</v>
      </c>
      <c r="C11" s="9">
        <v>421731</v>
      </c>
      <c r="D11" s="9" t="s">
        <v>19</v>
      </c>
      <c r="E11" s="9" t="s">
        <v>68</v>
      </c>
      <c r="F11" s="9" t="s">
        <v>265</v>
      </c>
      <c r="G11" s="7" t="e">
        <f t="shared" ca="1" si="0"/>
        <v>#NAME?</v>
      </c>
      <c r="H11" s="8" t="s">
        <v>216</v>
      </c>
      <c r="I11" s="46" t="s">
        <v>58</v>
      </c>
      <c r="J11" s="9" t="str">
        <f t="shared" si="1"/>
        <v>Sim</v>
      </c>
      <c r="K11" s="254">
        <v>43684</v>
      </c>
      <c r="L11" s="6"/>
      <c r="M11" s="6" t="s">
        <v>256</v>
      </c>
      <c r="N11" s="255">
        <v>0.01</v>
      </c>
      <c r="O11" s="9" t="s">
        <v>197</v>
      </c>
      <c r="P11" s="256">
        <v>0.1</v>
      </c>
      <c r="Q11" s="264" t="s">
        <v>3081</v>
      </c>
      <c r="R11" s="127" t="s">
        <v>3074</v>
      </c>
      <c r="S11" s="7" t="s">
        <v>199</v>
      </c>
      <c r="T11" s="9" t="s">
        <v>3082</v>
      </c>
      <c r="U11" s="6" t="s">
        <v>68</v>
      </c>
      <c r="V11" s="46" t="e">
        <f t="shared" ca="1" si="2"/>
        <v>#NAME?</v>
      </c>
      <c r="W11" s="46"/>
      <c r="X11" s="46"/>
      <c r="Y11" s="6" t="s">
        <v>312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3055</v>
      </c>
      <c r="B12" s="3" t="s">
        <v>3083</v>
      </c>
      <c r="C12" s="9">
        <v>421537</v>
      </c>
      <c r="D12" s="9" t="s">
        <v>3057</v>
      </c>
      <c r="E12" s="9" t="s">
        <v>68</v>
      </c>
      <c r="F12" s="6" t="s">
        <v>3064</v>
      </c>
      <c r="G12" s="7" t="e">
        <f t="shared" ca="1" si="0"/>
        <v>#NAME?</v>
      </c>
      <c r="H12" s="8" t="s">
        <v>195</v>
      </c>
      <c r="I12" s="46" t="s">
        <v>58</v>
      </c>
      <c r="J12" s="9" t="str">
        <f t="shared" si="1"/>
        <v>Não</v>
      </c>
      <c r="K12" s="126">
        <v>43633</v>
      </c>
      <c r="L12" s="126">
        <v>44509</v>
      </c>
      <c r="M12" s="6" t="s">
        <v>196</v>
      </c>
      <c r="N12" s="10">
        <v>1.2E-2</v>
      </c>
      <c r="O12" s="9" t="s">
        <v>58</v>
      </c>
      <c r="P12" s="256">
        <v>0</v>
      </c>
      <c r="Q12" s="66"/>
      <c r="R12" s="127" t="s">
        <v>3084</v>
      </c>
      <c r="S12" s="7" t="s">
        <v>199</v>
      </c>
      <c r="T12" s="6" t="s">
        <v>3085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3066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3055</v>
      </c>
      <c r="B13" s="15" t="s">
        <v>3086</v>
      </c>
      <c r="C13" s="9">
        <v>326344</v>
      </c>
      <c r="D13" s="9" t="s">
        <v>3057</v>
      </c>
      <c r="E13" s="9" t="s">
        <v>68</v>
      </c>
      <c r="F13" s="6" t="s">
        <v>3058</v>
      </c>
      <c r="G13" s="7" t="e">
        <f t="shared" ca="1" si="0"/>
        <v>#NAME?</v>
      </c>
      <c r="H13" s="8" t="s">
        <v>195</v>
      </c>
      <c r="I13" s="46" t="s">
        <v>58</v>
      </c>
      <c r="J13" s="9" t="str">
        <f t="shared" si="1"/>
        <v>Não</v>
      </c>
      <c r="K13" s="126">
        <v>43930</v>
      </c>
      <c r="L13" s="261">
        <v>44482</v>
      </c>
      <c r="M13" s="6" t="s">
        <v>256</v>
      </c>
      <c r="N13" s="10">
        <v>1.4999999999999999E-2</v>
      </c>
      <c r="O13" s="9" t="s">
        <v>197</v>
      </c>
      <c r="P13" s="256">
        <v>0.1</v>
      </c>
      <c r="Q13" s="66"/>
      <c r="R13" s="127"/>
      <c r="S13" s="7" t="s">
        <v>199</v>
      </c>
      <c r="T13" s="6" t="s">
        <v>3087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3066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3055</v>
      </c>
      <c r="B14" s="15" t="s">
        <v>3088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205</v>
      </c>
      <c r="I14" s="46" t="s">
        <v>58</v>
      </c>
      <c r="J14" s="9" t="str">
        <f t="shared" si="1"/>
        <v>Não</v>
      </c>
      <c r="K14" s="254">
        <v>44970</v>
      </c>
      <c r="L14" s="6"/>
      <c r="M14" s="6" t="s">
        <v>57</v>
      </c>
      <c r="N14" s="10">
        <v>0.01</v>
      </c>
      <c r="O14" s="9" t="s">
        <v>58</v>
      </c>
      <c r="P14" s="256">
        <v>0</v>
      </c>
      <c r="Q14" s="50"/>
      <c r="R14" s="50"/>
      <c r="S14" s="7" t="s">
        <v>199</v>
      </c>
      <c r="T14" s="6" t="s">
        <v>3089</v>
      </c>
      <c r="U14" s="6" t="s">
        <v>68</v>
      </c>
      <c r="V14" s="46" t="e">
        <f t="shared" ca="1" si="2"/>
        <v>#NAME?</v>
      </c>
      <c r="W14" s="46"/>
      <c r="X14" s="46"/>
      <c r="Y14" s="6" t="s">
        <v>312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3055</v>
      </c>
      <c r="B15" s="15" t="s">
        <v>3088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205</v>
      </c>
      <c r="I15" s="46" t="s">
        <v>58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236</v>
      </c>
      <c r="P15" s="256">
        <v>0.2</v>
      </c>
      <c r="Q15" s="50"/>
      <c r="R15" s="50"/>
      <c r="S15" s="7" t="s">
        <v>199</v>
      </c>
      <c r="T15" s="224" t="s">
        <v>3089</v>
      </c>
      <c r="U15" s="6" t="s">
        <v>68</v>
      </c>
      <c r="V15" s="46" t="e">
        <f t="shared" ca="1" si="2"/>
        <v>#NAME?</v>
      </c>
      <c r="W15" s="46"/>
      <c r="X15" s="46"/>
      <c r="Y15" s="6" t="s">
        <v>312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3055</v>
      </c>
      <c r="B16" s="15" t="s">
        <v>300</v>
      </c>
      <c r="C16" s="9">
        <v>420111</v>
      </c>
      <c r="D16" s="9" t="s">
        <v>19</v>
      </c>
      <c r="E16" s="9" t="s">
        <v>20</v>
      </c>
      <c r="F16" s="9" t="s">
        <v>270</v>
      </c>
      <c r="G16" s="7" t="e">
        <f t="shared" ca="1" si="0"/>
        <v>#NAME?</v>
      </c>
      <c r="H16" s="8" t="s">
        <v>205</v>
      </c>
      <c r="I16" s="46" t="s">
        <v>58</v>
      </c>
      <c r="J16" s="9" t="str">
        <f t="shared" si="1"/>
        <v>Não</v>
      </c>
      <c r="K16" s="254">
        <v>44321</v>
      </c>
      <c r="L16" s="6"/>
      <c r="M16" s="6" t="s">
        <v>256</v>
      </c>
      <c r="N16" s="10">
        <v>1.4999999999999999E-2</v>
      </c>
      <c r="O16" s="9" t="s">
        <v>197</v>
      </c>
      <c r="P16" s="256">
        <v>0.1</v>
      </c>
      <c r="Q16" s="50"/>
      <c r="R16" s="50"/>
      <c r="S16" s="7" t="s">
        <v>199</v>
      </c>
      <c r="T16" s="6" t="s">
        <v>303</v>
      </c>
      <c r="U16" s="6" t="s">
        <v>273</v>
      </c>
      <c r="V16" s="46" t="e">
        <f t="shared" ca="1" si="2"/>
        <v>#NAME?</v>
      </c>
      <c r="W16" s="46"/>
      <c r="X16" s="46"/>
      <c r="Y16" s="6" t="s">
        <v>312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3055</v>
      </c>
      <c r="B17" s="15" t="s">
        <v>3090</v>
      </c>
      <c r="C17" s="9">
        <v>47785</v>
      </c>
      <c r="D17" s="9" t="s">
        <v>3057</v>
      </c>
      <c r="E17" s="9" t="s">
        <v>68</v>
      </c>
      <c r="F17" s="9" t="s">
        <v>3064</v>
      </c>
      <c r="G17" s="7" t="e">
        <f t="shared" ca="1" si="0"/>
        <v>#NAME?</v>
      </c>
      <c r="H17" s="8" t="s">
        <v>216</v>
      </c>
      <c r="I17" s="46" t="s">
        <v>217</v>
      </c>
      <c r="J17" s="9" t="str">
        <f t="shared" si="1"/>
        <v>Não</v>
      </c>
      <c r="K17" s="254">
        <v>44186</v>
      </c>
      <c r="L17" s="6"/>
      <c r="M17" s="6" t="s">
        <v>256</v>
      </c>
      <c r="N17" s="10">
        <v>1.4999999999999999E-2</v>
      </c>
      <c r="O17" s="9" t="s">
        <v>197</v>
      </c>
      <c r="P17" s="256">
        <v>0.1</v>
      </c>
      <c r="Q17" s="50"/>
      <c r="R17" s="50" t="s">
        <v>3091</v>
      </c>
      <c r="S17" s="7" t="s">
        <v>199</v>
      </c>
      <c r="T17" s="6" t="s">
        <v>3092</v>
      </c>
      <c r="U17" s="6" t="s">
        <v>68</v>
      </c>
      <c r="V17" s="46" t="e">
        <f t="shared" ca="1" si="2"/>
        <v>#NAME?</v>
      </c>
      <c r="W17" s="46"/>
      <c r="X17" s="46"/>
      <c r="Y17" s="6" t="s">
        <v>312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3055</v>
      </c>
      <c r="B18" s="125" t="s">
        <v>319</v>
      </c>
      <c r="C18" s="9">
        <v>49819</v>
      </c>
      <c r="D18" s="9" t="s">
        <v>19</v>
      </c>
      <c r="E18" s="9" t="s">
        <v>20</v>
      </c>
      <c r="F18" s="6" t="s">
        <v>321</v>
      </c>
      <c r="G18" s="7" t="e">
        <f t="shared" ca="1" si="0"/>
        <v>#NAME?</v>
      </c>
      <c r="H18" s="8" t="s">
        <v>216</v>
      </c>
      <c r="I18" s="46" t="s">
        <v>217</v>
      </c>
      <c r="J18" s="9" t="str">
        <f t="shared" si="1"/>
        <v>Não</v>
      </c>
      <c r="K18" s="47">
        <v>44698</v>
      </c>
      <c r="L18" s="113"/>
      <c r="M18" s="6" t="s">
        <v>196</v>
      </c>
      <c r="N18" s="255">
        <v>1.2E-2</v>
      </c>
      <c r="O18" s="9" t="s">
        <v>58</v>
      </c>
      <c r="P18" s="256">
        <v>0</v>
      </c>
      <c r="Q18" s="50"/>
      <c r="R18" s="50"/>
      <c r="S18" s="7" t="s">
        <v>199</v>
      </c>
      <c r="T18" s="9" t="s">
        <v>323</v>
      </c>
      <c r="U18" s="7" t="s">
        <v>273</v>
      </c>
      <c r="V18" s="46" t="e">
        <f t="shared" ca="1" si="2"/>
        <v>#NAME?</v>
      </c>
      <c r="W18" s="46"/>
      <c r="X18" s="46"/>
      <c r="Y18" s="6" t="s">
        <v>201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3055</v>
      </c>
      <c r="B19" s="125" t="s">
        <v>3093</v>
      </c>
      <c r="C19" s="9">
        <v>627411</v>
      </c>
      <c r="D19" s="9" t="s">
        <v>19</v>
      </c>
      <c r="E19" s="9" t="s">
        <v>68</v>
      </c>
      <c r="F19" s="7" t="s">
        <v>255</v>
      </c>
      <c r="G19" s="7" t="e">
        <f t="shared" ca="1" si="0"/>
        <v>#NAME?</v>
      </c>
      <c r="H19" s="8" t="s">
        <v>195</v>
      </c>
      <c r="I19" s="46" t="s">
        <v>58</v>
      </c>
      <c r="J19" s="9" t="str">
        <f t="shared" si="1"/>
        <v>Não</v>
      </c>
      <c r="K19" s="47">
        <v>44469</v>
      </c>
      <c r="L19" s="265">
        <v>44907</v>
      </c>
      <c r="M19" s="6" t="s">
        <v>196</v>
      </c>
      <c r="N19" s="255">
        <v>1.2E-2</v>
      </c>
      <c r="O19" s="9" t="s">
        <v>58</v>
      </c>
      <c r="P19" s="256">
        <v>0</v>
      </c>
      <c r="Q19" s="50"/>
      <c r="R19" s="257" t="s">
        <v>3094</v>
      </c>
      <c r="S19" s="7" t="s">
        <v>199</v>
      </c>
      <c r="T19" s="9" t="s">
        <v>3095</v>
      </c>
      <c r="U19" s="7" t="s">
        <v>114</v>
      </c>
      <c r="V19" s="46" t="e">
        <f t="shared" ca="1" si="2"/>
        <v>#NAME?</v>
      </c>
      <c r="W19" s="46"/>
      <c r="X19" s="46"/>
      <c r="Y19" s="6" t="s">
        <v>312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3055</v>
      </c>
      <c r="B20" s="3" t="s">
        <v>3096</v>
      </c>
      <c r="C20" s="9">
        <v>430193</v>
      </c>
      <c r="D20" s="9" t="s">
        <v>3057</v>
      </c>
      <c r="E20" s="9" t="s">
        <v>68</v>
      </c>
      <c r="F20" s="6" t="s">
        <v>3058</v>
      </c>
      <c r="G20" s="7" t="e">
        <f t="shared" ca="1" si="0"/>
        <v>#NAME?</v>
      </c>
      <c r="H20" s="8" t="s">
        <v>195</v>
      </c>
      <c r="I20" s="46" t="s">
        <v>58</v>
      </c>
      <c r="J20" s="9" t="str">
        <f t="shared" si="1"/>
        <v>Não</v>
      </c>
      <c r="K20" s="126">
        <v>43745</v>
      </c>
      <c r="L20" s="126">
        <v>44035</v>
      </c>
      <c r="M20" s="6" t="s">
        <v>256</v>
      </c>
      <c r="N20" s="10">
        <v>0.01</v>
      </c>
      <c r="O20" s="9" t="s">
        <v>197</v>
      </c>
      <c r="P20" s="256">
        <v>0.1</v>
      </c>
      <c r="Q20" s="66"/>
      <c r="R20" s="127"/>
      <c r="S20" s="7" t="s">
        <v>199</v>
      </c>
      <c r="T20" s="6" t="s">
        <v>3097</v>
      </c>
      <c r="U20" s="6" t="s">
        <v>68</v>
      </c>
      <c r="V20" s="46" t="e">
        <f t="shared" ca="1" si="2"/>
        <v>#NAME?</v>
      </c>
      <c r="W20" s="46"/>
      <c r="X20" s="46"/>
      <c r="Y20" s="6" t="s">
        <v>312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3066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3055</v>
      </c>
      <c r="B21" s="3" t="s">
        <v>3098</v>
      </c>
      <c r="C21" s="9">
        <v>379151</v>
      </c>
      <c r="D21" s="9" t="s">
        <v>19</v>
      </c>
      <c r="E21" s="9" t="s">
        <v>68</v>
      </c>
      <c r="F21" s="6" t="s">
        <v>255</v>
      </c>
      <c r="G21" s="7" t="e">
        <f t="shared" ca="1" si="0"/>
        <v>#NAME?</v>
      </c>
      <c r="H21" s="8" t="s">
        <v>205</v>
      </c>
      <c r="I21" s="46" t="s">
        <v>58</v>
      </c>
      <c r="J21" s="9" t="str">
        <f t="shared" si="1"/>
        <v>Não</v>
      </c>
      <c r="K21" s="47">
        <v>45020</v>
      </c>
      <c r="L21" s="7"/>
      <c r="M21" s="6" t="s">
        <v>57</v>
      </c>
      <c r="N21" s="10">
        <v>7.0000000000000001E-3</v>
      </c>
      <c r="O21" s="9" t="s">
        <v>58</v>
      </c>
      <c r="P21" s="256">
        <v>0</v>
      </c>
      <c r="Q21" s="50"/>
      <c r="R21" s="50"/>
      <c r="S21" s="7" t="s">
        <v>199</v>
      </c>
      <c r="T21" s="6" t="s">
        <v>3099</v>
      </c>
      <c r="U21" s="6" t="s">
        <v>68</v>
      </c>
      <c r="V21" s="46" t="e">
        <f t="shared" ca="1" si="2"/>
        <v>#NAME?</v>
      </c>
      <c r="W21" s="46"/>
      <c r="X21" s="46"/>
      <c r="Y21" s="6" t="s">
        <v>312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3055</v>
      </c>
      <c r="B22" s="3" t="s">
        <v>3100</v>
      </c>
      <c r="C22" s="9">
        <v>253852</v>
      </c>
      <c r="D22" s="9" t="s">
        <v>19</v>
      </c>
      <c r="E22" s="9" t="s">
        <v>20</v>
      </c>
      <c r="F22" s="6" t="s">
        <v>270</v>
      </c>
      <c r="G22" s="7" t="e">
        <f t="shared" ca="1" si="0"/>
        <v>#NAME?</v>
      </c>
      <c r="H22" s="8" t="s">
        <v>216</v>
      </c>
      <c r="I22" s="46" t="s">
        <v>217</v>
      </c>
      <c r="J22" s="9" t="str">
        <f t="shared" si="1"/>
        <v>Não</v>
      </c>
      <c r="K22" s="260">
        <v>44512</v>
      </c>
      <c r="L22" s="7"/>
      <c r="M22" s="6" t="s">
        <v>57</v>
      </c>
      <c r="N22" s="10">
        <v>7.0000000000000001E-3</v>
      </c>
      <c r="O22" s="9" t="s">
        <v>58</v>
      </c>
      <c r="P22" s="256">
        <v>0</v>
      </c>
      <c r="Q22" s="50"/>
      <c r="R22" s="50"/>
      <c r="S22" s="7" t="s">
        <v>199</v>
      </c>
      <c r="T22" s="6" t="s">
        <v>384</v>
      </c>
      <c r="U22" s="6" t="s">
        <v>273</v>
      </c>
      <c r="V22" s="46" t="e">
        <f t="shared" ca="1" si="2"/>
        <v>#NAME?</v>
      </c>
      <c r="W22" s="46"/>
      <c r="X22" s="46"/>
      <c r="Y22" s="6" t="s">
        <v>312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3055</v>
      </c>
      <c r="B23" s="125" t="s">
        <v>385</v>
      </c>
      <c r="C23" s="9">
        <v>34380</v>
      </c>
      <c r="D23" s="9" t="s">
        <v>19</v>
      </c>
      <c r="E23" s="9" t="s">
        <v>20</v>
      </c>
      <c r="F23" s="9" t="s">
        <v>270</v>
      </c>
      <c r="G23" s="7" t="e">
        <f t="shared" ca="1" si="0"/>
        <v>#NAME?</v>
      </c>
      <c r="H23" s="8" t="s">
        <v>216</v>
      </c>
      <c r="I23" s="46" t="s">
        <v>217</v>
      </c>
      <c r="J23" s="9" t="str">
        <f t="shared" si="1"/>
        <v>Não</v>
      </c>
      <c r="K23" s="126">
        <v>44266</v>
      </c>
      <c r="L23" s="6"/>
      <c r="M23" s="6" t="s">
        <v>412</v>
      </c>
      <c r="N23" s="10">
        <v>0.02</v>
      </c>
      <c r="O23" s="9" t="s">
        <v>197</v>
      </c>
      <c r="P23" s="256">
        <v>0.2</v>
      </c>
      <c r="Q23" s="66"/>
      <c r="R23" s="127" t="s">
        <v>3101</v>
      </c>
      <c r="S23" s="7" t="s">
        <v>199</v>
      </c>
      <c r="T23" s="9" t="s">
        <v>387</v>
      </c>
      <c r="U23" s="6" t="s">
        <v>273</v>
      </c>
      <c r="V23" s="46" t="e">
        <f t="shared" ca="1" si="2"/>
        <v>#NAME?</v>
      </c>
      <c r="W23" s="46"/>
      <c r="X23" s="46"/>
      <c r="Y23" s="6" t="s">
        <v>201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3055</v>
      </c>
      <c r="B24" s="15" t="s">
        <v>3102</v>
      </c>
      <c r="C24" s="9">
        <v>578360</v>
      </c>
      <c r="D24" s="9" t="s">
        <v>19</v>
      </c>
      <c r="E24" s="9" t="s">
        <v>20</v>
      </c>
      <c r="F24" s="9" t="s">
        <v>270</v>
      </c>
      <c r="G24" s="7" t="e">
        <f t="shared" ca="1" si="0"/>
        <v>#NAME?</v>
      </c>
      <c r="H24" s="8" t="s">
        <v>216</v>
      </c>
      <c r="I24" s="46" t="s">
        <v>217</v>
      </c>
      <c r="J24" s="9" t="str">
        <f t="shared" si="1"/>
        <v>Não</v>
      </c>
      <c r="K24" s="254">
        <v>44319</v>
      </c>
      <c r="L24" s="6"/>
      <c r="M24" s="6" t="s">
        <v>256</v>
      </c>
      <c r="N24" s="10">
        <v>1.4999999999999999E-2</v>
      </c>
      <c r="O24" s="9" t="s">
        <v>197</v>
      </c>
      <c r="P24" s="256">
        <v>0.1</v>
      </c>
      <c r="Q24" s="66"/>
      <c r="R24" s="50" t="s">
        <v>3103</v>
      </c>
      <c r="S24" s="7" t="s">
        <v>199</v>
      </c>
      <c r="T24" s="6" t="s">
        <v>392</v>
      </c>
      <c r="U24" s="6" t="s">
        <v>273</v>
      </c>
      <c r="V24" s="46" t="e">
        <f t="shared" ca="1" si="2"/>
        <v>#NAME?</v>
      </c>
      <c r="W24" s="46"/>
      <c r="X24" s="46"/>
      <c r="Y24" s="6" t="s">
        <v>312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3055</v>
      </c>
      <c r="B25" s="125" t="s">
        <v>406</v>
      </c>
      <c r="C25" s="9">
        <v>32319</v>
      </c>
      <c r="D25" s="9" t="s">
        <v>19</v>
      </c>
      <c r="E25" s="9" t="s">
        <v>20</v>
      </c>
      <c r="F25" s="9" t="s">
        <v>3104</v>
      </c>
      <c r="G25" s="7" t="e">
        <f t="shared" ca="1" si="0"/>
        <v>#NAME?</v>
      </c>
      <c r="H25" s="8" t="s">
        <v>216</v>
      </c>
      <c r="I25" s="46" t="s">
        <v>240</v>
      </c>
      <c r="J25" s="9" t="str">
        <f t="shared" si="1"/>
        <v>Sim</v>
      </c>
      <c r="K25" s="254">
        <v>44263</v>
      </c>
      <c r="L25" s="6"/>
      <c r="M25" s="6" t="s">
        <v>196</v>
      </c>
      <c r="N25" s="10">
        <v>1.2E-2</v>
      </c>
      <c r="O25" s="9" t="s">
        <v>58</v>
      </c>
      <c r="P25" s="256">
        <v>0</v>
      </c>
      <c r="Q25" s="257" t="s">
        <v>3105</v>
      </c>
      <c r="R25" s="257"/>
      <c r="S25" s="7" t="s">
        <v>199</v>
      </c>
      <c r="T25" s="9" t="s">
        <v>409</v>
      </c>
      <c r="U25" s="6" t="s">
        <v>273</v>
      </c>
      <c r="V25" s="46" t="e">
        <f t="shared" ca="1" si="2"/>
        <v>#NAME?</v>
      </c>
      <c r="W25" s="46"/>
      <c r="X25" s="46"/>
      <c r="Y25" s="6" t="s">
        <v>312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3055</v>
      </c>
      <c r="B26" s="15" t="s">
        <v>3106</v>
      </c>
      <c r="C26" s="9">
        <v>36944</v>
      </c>
      <c r="D26" s="266" t="s">
        <v>19</v>
      </c>
      <c r="E26" s="266" t="s">
        <v>20</v>
      </c>
      <c r="F26" s="266" t="s">
        <v>270</v>
      </c>
      <c r="G26" s="7" t="e">
        <f t="shared" ca="1" si="0"/>
        <v>#NAME?</v>
      </c>
      <c r="H26" s="267" t="s">
        <v>205</v>
      </c>
      <c r="I26" s="46" t="s">
        <v>58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236</v>
      </c>
      <c r="P26" s="271">
        <v>0.2</v>
      </c>
      <c r="Q26" s="127"/>
      <c r="R26" s="127"/>
      <c r="S26" s="7" t="s">
        <v>199</v>
      </c>
      <c r="T26" s="6" t="s">
        <v>3107</v>
      </c>
      <c r="U26" s="6" t="s">
        <v>273</v>
      </c>
      <c r="V26" s="46" t="e">
        <f t="shared" ca="1" si="2"/>
        <v>#NAME?</v>
      </c>
      <c r="W26" s="46"/>
      <c r="X26" s="46"/>
      <c r="Y26" s="6" t="s">
        <v>312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3055</v>
      </c>
      <c r="B27" s="3" t="s">
        <v>3108</v>
      </c>
      <c r="C27" s="9">
        <v>446649</v>
      </c>
      <c r="D27" s="9" t="s">
        <v>19</v>
      </c>
      <c r="E27" s="9" t="s">
        <v>20</v>
      </c>
      <c r="F27" s="9" t="s">
        <v>321</v>
      </c>
      <c r="G27" s="7" t="e">
        <f t="shared" ca="1" si="0"/>
        <v>#NAME?</v>
      </c>
      <c r="H27" s="8" t="s">
        <v>216</v>
      </c>
      <c r="I27" s="46" t="s">
        <v>217</v>
      </c>
      <c r="J27" s="9" t="str">
        <f t="shared" si="1"/>
        <v>Não</v>
      </c>
      <c r="K27" s="254">
        <v>44670</v>
      </c>
      <c r="L27" s="6"/>
      <c r="M27" s="6" t="s">
        <v>196</v>
      </c>
      <c r="N27" s="10">
        <v>1.2E-2</v>
      </c>
      <c r="O27" s="9" t="s">
        <v>58</v>
      </c>
      <c r="P27" s="256">
        <v>0</v>
      </c>
      <c r="Q27" s="127"/>
      <c r="R27" s="45"/>
      <c r="S27" s="7" t="s">
        <v>199</v>
      </c>
      <c r="T27" s="6" t="s">
        <v>400</v>
      </c>
      <c r="U27" s="6" t="s">
        <v>273</v>
      </c>
      <c r="V27" s="46" t="e">
        <f t="shared" ca="1" si="2"/>
        <v>#NAME?</v>
      </c>
      <c r="W27" s="46"/>
      <c r="X27" s="46"/>
      <c r="Y27" s="6" t="s">
        <v>312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3055</v>
      </c>
      <c r="B28" s="3" t="s">
        <v>3109</v>
      </c>
      <c r="C28" s="9">
        <v>352574</v>
      </c>
      <c r="D28" s="9" t="s">
        <v>19</v>
      </c>
      <c r="E28" s="9" t="s">
        <v>20</v>
      </c>
      <c r="F28" s="9" t="s">
        <v>270</v>
      </c>
      <c r="G28" s="7" t="e">
        <f t="shared" ca="1" si="0"/>
        <v>#NAME?</v>
      </c>
      <c r="H28" s="8" t="s">
        <v>216</v>
      </c>
      <c r="I28" s="46" t="s">
        <v>217</v>
      </c>
      <c r="J28" s="9" t="str">
        <f t="shared" si="1"/>
        <v>Não</v>
      </c>
      <c r="K28" s="254">
        <v>44769</v>
      </c>
      <c r="L28" s="6"/>
      <c r="M28" s="6" t="s">
        <v>57</v>
      </c>
      <c r="N28" s="10">
        <v>7.0000000000000001E-3</v>
      </c>
      <c r="O28" s="9" t="s">
        <v>58</v>
      </c>
      <c r="P28" s="256">
        <v>0</v>
      </c>
      <c r="Q28" s="45"/>
      <c r="R28" s="127" t="s">
        <v>3110</v>
      </c>
      <c r="S28" s="7" t="s">
        <v>199</v>
      </c>
      <c r="T28" s="6" t="s">
        <v>431</v>
      </c>
      <c r="U28" s="6" t="s">
        <v>273</v>
      </c>
      <c r="V28" s="46" t="e">
        <f t="shared" ca="1" si="2"/>
        <v>#NAME?</v>
      </c>
      <c r="W28" s="46"/>
      <c r="X28" s="46"/>
      <c r="Y28" s="6" t="s">
        <v>312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3055</v>
      </c>
      <c r="B29" s="15" t="s">
        <v>3111</v>
      </c>
      <c r="C29" s="9">
        <v>34467</v>
      </c>
      <c r="D29" s="9" t="s">
        <v>19</v>
      </c>
      <c r="E29" s="9" t="s">
        <v>20</v>
      </c>
      <c r="F29" s="9" t="s">
        <v>321</v>
      </c>
      <c r="G29" s="7" t="e">
        <f t="shared" ca="1" si="0"/>
        <v>#NAME?</v>
      </c>
      <c r="H29" s="8" t="s">
        <v>216</v>
      </c>
      <c r="I29" s="46" t="s">
        <v>217</v>
      </c>
      <c r="J29" s="9" t="str">
        <f t="shared" si="1"/>
        <v>Não</v>
      </c>
      <c r="K29" s="254">
        <v>44754</v>
      </c>
      <c r="L29" s="6"/>
      <c r="M29" s="6" t="s">
        <v>57</v>
      </c>
      <c r="N29" s="10">
        <v>7.0000000000000001E-3</v>
      </c>
      <c r="O29" s="9" t="s">
        <v>58</v>
      </c>
      <c r="P29" s="256">
        <v>0</v>
      </c>
      <c r="Q29" s="127"/>
      <c r="R29" s="45"/>
      <c r="S29" s="7" t="s">
        <v>199</v>
      </c>
      <c r="T29" s="6" t="s">
        <v>443</v>
      </c>
      <c r="U29" s="6" t="s">
        <v>273</v>
      </c>
      <c r="V29" s="46" t="e">
        <f t="shared" ca="1" si="2"/>
        <v>#NAME?</v>
      </c>
      <c r="W29" s="46"/>
      <c r="X29" s="46"/>
      <c r="Y29" s="6" t="s">
        <v>201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3055</v>
      </c>
      <c r="B30" s="3" t="s">
        <v>455</v>
      </c>
      <c r="C30" s="9">
        <v>286648</v>
      </c>
      <c r="D30" s="9" t="s">
        <v>19</v>
      </c>
      <c r="E30" s="9" t="s">
        <v>68</v>
      </c>
      <c r="F30" s="6" t="s">
        <v>328</v>
      </c>
      <c r="G30" s="7" t="e">
        <f t="shared" ca="1" si="0"/>
        <v>#NAME?</v>
      </c>
      <c r="H30" s="8" t="s">
        <v>195</v>
      </c>
      <c r="I30" s="46" t="s">
        <v>58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236</v>
      </c>
      <c r="P30" s="256">
        <v>0.2</v>
      </c>
      <c r="Q30" s="66"/>
      <c r="R30" s="127" t="s">
        <v>3112</v>
      </c>
      <c r="S30" s="7" t="s">
        <v>199</v>
      </c>
      <c r="T30" s="6" t="s">
        <v>457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3066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3055</v>
      </c>
      <c r="B31" s="3" t="s">
        <v>3113</v>
      </c>
      <c r="C31" s="9">
        <v>317547</v>
      </c>
      <c r="D31" s="9" t="s">
        <v>19</v>
      </c>
      <c r="E31" s="9" t="s">
        <v>68</v>
      </c>
      <c r="F31" s="6" t="s">
        <v>328</v>
      </c>
      <c r="G31" s="7" t="e">
        <f t="shared" ca="1" si="0"/>
        <v>#NAME?</v>
      </c>
      <c r="H31" s="8" t="s">
        <v>195</v>
      </c>
      <c r="I31" s="46" t="s">
        <v>58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236</v>
      </c>
      <c r="P31" s="256">
        <v>0.2</v>
      </c>
      <c r="Q31" s="66"/>
      <c r="R31" s="127" t="s">
        <v>3112</v>
      </c>
      <c r="S31" s="7" t="s">
        <v>199</v>
      </c>
      <c r="T31" s="6" t="s">
        <v>457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3066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3055</v>
      </c>
      <c r="B32" s="3" t="s">
        <v>3114</v>
      </c>
      <c r="C32" s="9">
        <v>34135</v>
      </c>
      <c r="D32" s="9" t="s">
        <v>3057</v>
      </c>
      <c r="E32" s="9" t="s">
        <v>68</v>
      </c>
      <c r="F32" s="6" t="s">
        <v>3064</v>
      </c>
      <c r="G32" s="7" t="e">
        <f t="shared" ca="1" si="0"/>
        <v>#NAME?</v>
      </c>
      <c r="H32" s="8" t="s">
        <v>195</v>
      </c>
      <c r="I32" s="46" t="s">
        <v>58</v>
      </c>
      <c r="J32" s="9" t="str">
        <f t="shared" si="1"/>
        <v>Não</v>
      </c>
      <c r="K32" s="126">
        <v>43685</v>
      </c>
      <c r="L32" s="126">
        <v>44309</v>
      </c>
      <c r="M32" s="6" t="s">
        <v>256</v>
      </c>
      <c r="N32" s="10">
        <v>0.01</v>
      </c>
      <c r="O32" s="9" t="s">
        <v>197</v>
      </c>
      <c r="P32" s="256">
        <v>0.1</v>
      </c>
      <c r="Q32" s="127"/>
      <c r="R32" s="66"/>
      <c r="S32" s="7" t="s">
        <v>199</v>
      </c>
      <c r="T32" s="6" t="s">
        <v>3115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3066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3055</v>
      </c>
      <c r="B33" s="3" t="s">
        <v>3116</v>
      </c>
      <c r="C33" s="9">
        <v>469418</v>
      </c>
      <c r="D33" s="9" t="s">
        <v>19</v>
      </c>
      <c r="E33" s="9" t="s">
        <v>77</v>
      </c>
      <c r="F33" s="7" t="s">
        <v>99</v>
      </c>
      <c r="G33" s="7" t="e">
        <f t="shared" ca="1" si="0"/>
        <v>#NAME?</v>
      </c>
      <c r="H33" s="8" t="s">
        <v>195</v>
      </c>
      <c r="I33" s="46" t="s">
        <v>58</v>
      </c>
      <c r="J33" s="9" t="str">
        <f t="shared" si="1"/>
        <v>Não</v>
      </c>
      <c r="K33" s="126">
        <v>44705</v>
      </c>
      <c r="L33" s="126">
        <v>44936</v>
      </c>
      <c r="M33" s="6" t="s">
        <v>256</v>
      </c>
      <c r="N33" s="10">
        <v>1.4999999999999999E-2</v>
      </c>
      <c r="O33" s="9" t="s">
        <v>197</v>
      </c>
      <c r="P33" s="256">
        <v>0.1</v>
      </c>
      <c r="Q33" s="66"/>
      <c r="R33" s="127" t="s">
        <v>3117</v>
      </c>
      <c r="S33" s="7" t="s">
        <v>199</v>
      </c>
      <c r="T33" s="6" t="s">
        <v>3118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3055</v>
      </c>
      <c r="B34" s="15" t="s">
        <v>3119</v>
      </c>
      <c r="C34" s="9">
        <v>446160</v>
      </c>
      <c r="D34" s="9" t="s">
        <v>3057</v>
      </c>
      <c r="E34" s="9" t="s">
        <v>68</v>
      </c>
      <c r="F34" s="6" t="s">
        <v>3058</v>
      </c>
      <c r="G34" s="7" t="e">
        <f t="shared" ca="1" si="0"/>
        <v>#NAME?</v>
      </c>
      <c r="H34" s="8" t="s">
        <v>195</v>
      </c>
      <c r="I34" s="46" t="s">
        <v>58</v>
      </c>
      <c r="J34" s="9" t="str">
        <f t="shared" si="1"/>
        <v>Não</v>
      </c>
      <c r="K34" s="126">
        <v>43867</v>
      </c>
      <c r="L34" s="261">
        <v>44551</v>
      </c>
      <c r="M34" s="6" t="s">
        <v>256</v>
      </c>
      <c r="N34" s="10">
        <v>1.4999999999999999E-2</v>
      </c>
      <c r="O34" s="9" t="s">
        <v>197</v>
      </c>
      <c r="P34" s="256">
        <v>0.1</v>
      </c>
      <c r="Q34" s="66"/>
      <c r="R34" s="127"/>
      <c r="S34" s="7" t="s">
        <v>199</v>
      </c>
      <c r="T34" s="6" t="s">
        <v>3120</v>
      </c>
      <c r="U34" s="6" t="s">
        <v>68</v>
      </c>
      <c r="V34" s="46" t="e">
        <f t="shared" ca="1" si="2"/>
        <v>#NAME?</v>
      </c>
      <c r="W34" s="46"/>
      <c r="X34" s="46"/>
      <c r="Y34" s="6" t="s">
        <v>312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3066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3055</v>
      </c>
      <c r="B35" s="3" t="s">
        <v>3121</v>
      </c>
      <c r="C35" s="9">
        <v>84638</v>
      </c>
      <c r="D35" s="9" t="s">
        <v>3122</v>
      </c>
      <c r="E35" s="9" t="s">
        <v>68</v>
      </c>
      <c r="F35" s="6" t="s">
        <v>3122</v>
      </c>
      <c r="G35" s="7" t="e">
        <f t="shared" ca="1" si="0"/>
        <v>#NAME?</v>
      </c>
      <c r="H35" s="8" t="s">
        <v>195</v>
      </c>
      <c r="I35" s="46" t="s">
        <v>58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236</v>
      </c>
      <c r="P35" s="256">
        <v>0.2</v>
      </c>
      <c r="Q35" s="66"/>
      <c r="R35" s="127"/>
      <c r="S35" s="7" t="s">
        <v>199</v>
      </c>
      <c r="T35" s="6" t="s">
        <v>3123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3066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3055</v>
      </c>
      <c r="B36" s="3" t="s">
        <v>3124</v>
      </c>
      <c r="C36" s="9">
        <v>290205</v>
      </c>
      <c r="D36" s="9" t="s">
        <v>19</v>
      </c>
      <c r="E36" s="9" t="s">
        <v>68</v>
      </c>
      <c r="F36" s="6" t="s">
        <v>328</v>
      </c>
      <c r="G36" s="7" t="e">
        <f t="shared" ca="1" si="0"/>
        <v>#NAME?</v>
      </c>
      <c r="H36" s="8" t="s">
        <v>195</v>
      </c>
      <c r="I36" s="46" t="s">
        <v>58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236</v>
      </c>
      <c r="P36" s="256">
        <v>0.2</v>
      </c>
      <c r="Q36" s="66"/>
      <c r="R36" s="127"/>
      <c r="S36" s="7" t="s">
        <v>199</v>
      </c>
      <c r="T36" s="6" t="s">
        <v>3125</v>
      </c>
      <c r="U36" s="6" t="s">
        <v>135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3066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3055</v>
      </c>
      <c r="B37" s="3" t="s">
        <v>3126</v>
      </c>
      <c r="C37" s="9">
        <v>259187</v>
      </c>
      <c r="D37" s="9" t="s">
        <v>19</v>
      </c>
      <c r="E37" s="9" t="s">
        <v>20</v>
      </c>
      <c r="F37" s="6" t="s">
        <v>321</v>
      </c>
      <c r="G37" s="7" t="e">
        <f t="shared" ca="1" si="0"/>
        <v>#NAME?</v>
      </c>
      <c r="H37" s="8" t="s">
        <v>195</v>
      </c>
      <c r="I37" s="46" t="s">
        <v>58</v>
      </c>
      <c r="J37" s="9" t="str">
        <f t="shared" si="1"/>
        <v>Não</v>
      </c>
      <c r="K37" s="126">
        <v>44295</v>
      </c>
      <c r="L37" s="126">
        <v>44592</v>
      </c>
      <c r="M37" s="6" t="s">
        <v>412</v>
      </c>
      <c r="N37" s="10">
        <v>0.02</v>
      </c>
      <c r="O37" s="9" t="s">
        <v>197</v>
      </c>
      <c r="P37" s="256">
        <v>0.2</v>
      </c>
      <c r="Q37" s="66"/>
      <c r="R37" s="50"/>
      <c r="S37" s="7" t="s">
        <v>199</v>
      </c>
      <c r="T37" s="6" t="s">
        <v>3127</v>
      </c>
      <c r="U37" s="6" t="s">
        <v>273</v>
      </c>
      <c r="V37" s="46" t="e">
        <f t="shared" ca="1" si="2"/>
        <v>#NAME?</v>
      </c>
      <c r="W37" s="46"/>
      <c r="X37" s="46"/>
      <c r="Y37" s="6" t="s">
        <v>312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3066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3055</v>
      </c>
      <c r="B38" s="15" t="s">
        <v>488</v>
      </c>
      <c r="C38" s="9">
        <v>32262</v>
      </c>
      <c r="D38" s="266" t="s">
        <v>19</v>
      </c>
      <c r="E38" s="266" t="s">
        <v>20</v>
      </c>
      <c r="F38" s="266" t="s">
        <v>270</v>
      </c>
      <c r="G38" s="7" t="e">
        <f t="shared" ca="1" si="0"/>
        <v>#NAME?</v>
      </c>
      <c r="H38" s="267" t="s">
        <v>216</v>
      </c>
      <c r="I38" s="46" t="s">
        <v>217</v>
      </c>
      <c r="J38" s="9" t="str">
        <f t="shared" si="1"/>
        <v>Não</v>
      </c>
      <c r="K38" s="268">
        <v>44267</v>
      </c>
      <c r="L38" s="269"/>
      <c r="M38" s="269" t="s">
        <v>256</v>
      </c>
      <c r="N38" s="270">
        <v>1.4999999999999999E-2</v>
      </c>
      <c r="O38" s="266"/>
      <c r="P38" s="271"/>
      <c r="Q38" s="127"/>
      <c r="R38" s="257" t="s">
        <v>3128</v>
      </c>
      <c r="S38" s="7" t="s">
        <v>199</v>
      </c>
      <c r="T38" s="6" t="s">
        <v>492</v>
      </c>
      <c r="U38" s="6" t="s">
        <v>114</v>
      </c>
      <c r="V38" s="46" t="e">
        <f t="shared" ca="1" si="2"/>
        <v>#NAME?</v>
      </c>
      <c r="W38" s="46"/>
      <c r="X38" s="46"/>
      <c r="Y38" s="6" t="s">
        <v>201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3055</v>
      </c>
      <c r="B39" s="3" t="s">
        <v>3129</v>
      </c>
      <c r="C39" s="9">
        <v>584285</v>
      </c>
      <c r="D39" s="9" t="s">
        <v>3057</v>
      </c>
      <c r="E39" s="9" t="s">
        <v>68</v>
      </c>
      <c r="F39" s="6" t="s">
        <v>3058</v>
      </c>
      <c r="G39" s="7" t="e">
        <f t="shared" ca="1" si="0"/>
        <v>#NAME?</v>
      </c>
      <c r="H39" s="8" t="s">
        <v>195</v>
      </c>
      <c r="I39" s="46" t="s">
        <v>58</v>
      </c>
      <c r="J39" s="9" t="str">
        <f t="shared" si="1"/>
        <v>Não</v>
      </c>
      <c r="K39" s="126">
        <v>43620</v>
      </c>
      <c r="L39" s="126">
        <v>44314</v>
      </c>
      <c r="M39" s="6" t="s">
        <v>196</v>
      </c>
      <c r="N39" s="10">
        <v>5.0000000000000001E-3</v>
      </c>
      <c r="O39" s="9" t="s">
        <v>58</v>
      </c>
      <c r="P39" s="256">
        <v>0</v>
      </c>
      <c r="Q39" s="66"/>
      <c r="R39" s="127" t="s">
        <v>3130</v>
      </c>
      <c r="S39" s="7" t="s">
        <v>199</v>
      </c>
      <c r="T39" s="6" t="s">
        <v>3131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3066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3055</v>
      </c>
      <c r="B40" s="15" t="s">
        <v>3132</v>
      </c>
      <c r="C40" s="9">
        <v>429937</v>
      </c>
      <c r="D40" s="9" t="s">
        <v>19</v>
      </c>
      <c r="E40" s="9" t="s">
        <v>20</v>
      </c>
      <c r="F40" s="6" t="s">
        <v>321</v>
      </c>
      <c r="G40" s="7" t="e">
        <f t="shared" ca="1" si="0"/>
        <v>#NAME?</v>
      </c>
      <c r="H40" s="8" t="s">
        <v>195</v>
      </c>
      <c r="I40" s="46" t="s">
        <v>58</v>
      </c>
      <c r="J40" s="9" t="str">
        <f t="shared" si="1"/>
        <v>Não</v>
      </c>
      <c r="K40" s="254">
        <v>44789</v>
      </c>
      <c r="L40" s="126">
        <v>44988</v>
      </c>
      <c r="M40" s="6" t="s">
        <v>57</v>
      </c>
      <c r="N40" s="10">
        <v>7.0000000000000001E-3</v>
      </c>
      <c r="O40" s="9" t="s">
        <v>58</v>
      </c>
      <c r="P40" s="256">
        <v>0</v>
      </c>
      <c r="Q40" s="50"/>
      <c r="R40" s="50"/>
      <c r="S40" s="7" t="s">
        <v>199</v>
      </c>
      <c r="T40" s="6" t="s">
        <v>3133</v>
      </c>
      <c r="U40" s="6" t="s">
        <v>273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3055</v>
      </c>
      <c r="B41" s="15" t="s">
        <v>497</v>
      </c>
      <c r="C41" s="9">
        <v>293395</v>
      </c>
      <c r="D41" s="9" t="s">
        <v>19</v>
      </c>
      <c r="E41" s="9" t="s">
        <v>20</v>
      </c>
      <c r="F41" s="9" t="s">
        <v>321</v>
      </c>
      <c r="G41" s="7" t="e">
        <f t="shared" ca="1" si="0"/>
        <v>#NAME?</v>
      </c>
      <c r="H41" s="8" t="s">
        <v>216</v>
      </c>
      <c r="I41" s="46" t="s">
        <v>217</v>
      </c>
      <c r="J41" s="9" t="str">
        <f t="shared" si="1"/>
        <v>Não</v>
      </c>
      <c r="K41" s="254">
        <v>44323</v>
      </c>
      <c r="L41" s="6"/>
      <c r="M41" s="6" t="s">
        <v>256</v>
      </c>
      <c r="N41" s="10">
        <v>1.4999999999999999E-2</v>
      </c>
      <c r="O41" s="9" t="s">
        <v>197</v>
      </c>
      <c r="P41" s="256">
        <v>0.1</v>
      </c>
      <c r="Q41" s="50"/>
      <c r="R41" s="50"/>
      <c r="S41" s="7" t="s">
        <v>199</v>
      </c>
      <c r="T41" s="6" t="s">
        <v>499</v>
      </c>
      <c r="U41" s="6" t="s">
        <v>273</v>
      </c>
      <c r="V41" s="46" t="e">
        <f t="shared" ca="1" si="2"/>
        <v>#NAME?</v>
      </c>
      <c r="W41" s="46"/>
      <c r="X41" s="46"/>
      <c r="Y41" s="6" t="s">
        <v>201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3055</v>
      </c>
      <c r="B42" s="15" t="s">
        <v>3134</v>
      </c>
      <c r="C42" s="9">
        <v>84635</v>
      </c>
      <c r="D42" s="9" t="s">
        <v>19</v>
      </c>
      <c r="E42" s="9" t="s">
        <v>20</v>
      </c>
      <c r="F42" s="6" t="s">
        <v>3104</v>
      </c>
      <c r="G42" s="7" t="e">
        <f t="shared" ca="1" si="0"/>
        <v>#NAME?</v>
      </c>
      <c r="H42" s="8" t="s">
        <v>195</v>
      </c>
      <c r="I42" s="46" t="s">
        <v>58</v>
      </c>
      <c r="J42" s="9" t="str">
        <f t="shared" si="1"/>
        <v>Não</v>
      </c>
      <c r="K42" s="126">
        <v>44263</v>
      </c>
      <c r="L42" s="126">
        <v>44812</v>
      </c>
      <c r="M42" s="6" t="s">
        <v>57</v>
      </c>
      <c r="N42" s="10">
        <v>7.0000000000000001E-3</v>
      </c>
      <c r="O42" s="9" t="s">
        <v>58</v>
      </c>
      <c r="P42" s="256">
        <v>0</v>
      </c>
      <c r="Q42" s="66"/>
      <c r="R42" s="127" t="s">
        <v>3135</v>
      </c>
      <c r="S42" s="7" t="s">
        <v>199</v>
      </c>
      <c r="T42" s="6" t="s">
        <v>3136</v>
      </c>
      <c r="U42" s="6" t="s">
        <v>273</v>
      </c>
      <c r="V42" s="46" t="e">
        <f t="shared" ca="1" si="2"/>
        <v>#NAME?</v>
      </c>
      <c r="W42" s="46"/>
      <c r="X42" s="46"/>
      <c r="Y42" s="6" t="s">
        <v>312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3055</v>
      </c>
      <c r="B43" s="125" t="s">
        <v>513</v>
      </c>
      <c r="C43" s="9">
        <v>33002</v>
      </c>
      <c r="D43" s="9" t="s">
        <v>19</v>
      </c>
      <c r="E43" s="9" t="s">
        <v>20</v>
      </c>
      <c r="F43" s="9" t="s">
        <v>270</v>
      </c>
      <c r="G43" s="7" t="e">
        <f t="shared" ca="1" si="0"/>
        <v>#NAME?</v>
      </c>
      <c r="H43" s="8" t="s">
        <v>216</v>
      </c>
      <c r="I43" s="46" t="s">
        <v>217</v>
      </c>
      <c r="J43" s="9" t="str">
        <f t="shared" si="1"/>
        <v>Sim</v>
      </c>
      <c r="K43" s="126">
        <v>44263</v>
      </c>
      <c r="L43" s="6"/>
      <c r="M43" s="6" t="s">
        <v>256</v>
      </c>
      <c r="N43" s="10">
        <v>7.4999999999999997E-3</v>
      </c>
      <c r="O43" s="9" t="s">
        <v>197</v>
      </c>
      <c r="P43" s="256">
        <v>0.15</v>
      </c>
      <c r="Q43" s="127" t="s">
        <v>3137</v>
      </c>
      <c r="R43" s="257"/>
      <c r="S43" s="7" t="s">
        <v>199</v>
      </c>
      <c r="T43" s="9" t="s">
        <v>516</v>
      </c>
      <c r="U43" s="6" t="s">
        <v>273</v>
      </c>
      <c r="V43" s="46" t="e">
        <f t="shared" ca="1" si="2"/>
        <v>#NAME?</v>
      </c>
      <c r="W43" s="46"/>
      <c r="X43" s="46"/>
      <c r="Y43" s="6" t="s">
        <v>201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3055</v>
      </c>
      <c r="B44" s="15" t="s">
        <v>3138</v>
      </c>
      <c r="C44" s="9">
        <v>575772</v>
      </c>
      <c r="D44" s="9" t="s">
        <v>19</v>
      </c>
      <c r="E44" s="9" t="s">
        <v>20</v>
      </c>
      <c r="F44" s="6" t="s">
        <v>270</v>
      </c>
      <c r="G44" s="7" t="e">
        <f t="shared" ca="1" si="0"/>
        <v>#NAME?</v>
      </c>
      <c r="H44" s="8" t="s">
        <v>195</v>
      </c>
      <c r="I44" s="46" t="s">
        <v>58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236</v>
      </c>
      <c r="P44" s="256">
        <v>0.2</v>
      </c>
      <c r="Q44" s="66"/>
      <c r="R44" s="127"/>
      <c r="S44" s="7" t="s">
        <v>242</v>
      </c>
      <c r="T44" s="6" t="s">
        <v>3139</v>
      </c>
      <c r="U44" s="6" t="s">
        <v>273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3066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3055</v>
      </c>
      <c r="B45" s="125" t="s">
        <v>3140</v>
      </c>
      <c r="C45" s="9">
        <v>627408</v>
      </c>
      <c r="D45" s="9" t="s">
        <v>19</v>
      </c>
      <c r="E45" s="9" t="s">
        <v>2171</v>
      </c>
      <c r="F45" s="7" t="s">
        <v>3141</v>
      </c>
      <c r="G45" s="7" t="e">
        <f t="shared" ca="1" si="0"/>
        <v>#NAME?</v>
      </c>
      <c r="H45" s="8" t="s">
        <v>216</v>
      </c>
      <c r="I45" s="46" t="s">
        <v>217</v>
      </c>
      <c r="J45" s="9" t="str">
        <f t="shared" si="1"/>
        <v>Não</v>
      </c>
      <c r="K45" s="260">
        <v>44512</v>
      </c>
      <c r="L45" s="6"/>
      <c r="M45" s="6" t="s">
        <v>196</v>
      </c>
      <c r="N45" s="10">
        <v>1.2E-2</v>
      </c>
      <c r="O45" s="9" t="s">
        <v>58</v>
      </c>
      <c r="P45" s="256">
        <v>0</v>
      </c>
      <c r="Q45" s="50"/>
      <c r="R45" s="50"/>
      <c r="S45" s="7" t="s">
        <v>199</v>
      </c>
      <c r="T45" s="9" t="s">
        <v>3142</v>
      </c>
      <c r="U45" s="7" t="s">
        <v>114</v>
      </c>
      <c r="V45" s="46" t="e">
        <f t="shared" ca="1" si="2"/>
        <v>#NAME?</v>
      </c>
      <c r="W45" s="46"/>
      <c r="X45" s="46"/>
      <c r="Y45" s="6" t="s">
        <v>312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3055</v>
      </c>
      <c r="B46" s="3" t="s">
        <v>3143</v>
      </c>
      <c r="C46" s="9">
        <v>82555</v>
      </c>
      <c r="D46" s="9" t="s">
        <v>3057</v>
      </c>
      <c r="E46" s="9" t="s">
        <v>68</v>
      </c>
      <c r="F46" s="6" t="s">
        <v>3058</v>
      </c>
      <c r="G46" s="7" t="e">
        <f t="shared" ca="1" si="0"/>
        <v>#NAME?</v>
      </c>
      <c r="H46" s="8" t="s">
        <v>195</v>
      </c>
      <c r="I46" s="46" t="s">
        <v>58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236</v>
      </c>
      <c r="P46" s="256">
        <v>0.2</v>
      </c>
      <c r="Q46" s="66"/>
      <c r="R46" s="127"/>
      <c r="S46" s="7" t="s">
        <v>199</v>
      </c>
      <c r="T46" s="6" t="s">
        <v>3144</v>
      </c>
      <c r="U46" s="6" t="s">
        <v>114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3066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3055</v>
      </c>
      <c r="B47" s="15" t="s">
        <v>3145</v>
      </c>
      <c r="C47" s="9">
        <v>575918</v>
      </c>
      <c r="D47" s="9" t="s">
        <v>3057</v>
      </c>
      <c r="E47" s="9" t="s">
        <v>68</v>
      </c>
      <c r="F47" s="6" t="s">
        <v>3058</v>
      </c>
      <c r="G47" s="7" t="e">
        <f t="shared" ca="1" si="0"/>
        <v>#NAME?</v>
      </c>
      <c r="H47" s="8" t="s">
        <v>195</v>
      </c>
      <c r="I47" s="46" t="s">
        <v>58</v>
      </c>
      <c r="J47" s="9" t="str">
        <f t="shared" si="1"/>
        <v>Não</v>
      </c>
      <c r="K47" s="126">
        <v>43725</v>
      </c>
      <c r="L47" s="261">
        <v>44490</v>
      </c>
      <c r="M47" s="6" t="s">
        <v>256</v>
      </c>
      <c r="N47" s="10">
        <v>0.01</v>
      </c>
      <c r="O47" s="9" t="s">
        <v>197</v>
      </c>
      <c r="P47" s="256">
        <v>0.1</v>
      </c>
      <c r="Q47" s="127"/>
      <c r="R47" s="66"/>
      <c r="S47" s="7" t="s">
        <v>199</v>
      </c>
      <c r="T47" s="6" t="s">
        <v>3146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3066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3055</v>
      </c>
      <c r="B48" s="3" t="s">
        <v>556</v>
      </c>
      <c r="C48" s="9">
        <v>624508</v>
      </c>
      <c r="D48" s="9" t="s">
        <v>19</v>
      </c>
      <c r="E48" s="9" t="s">
        <v>20</v>
      </c>
      <c r="F48" s="9" t="s">
        <v>270</v>
      </c>
      <c r="G48" s="7" t="e">
        <f t="shared" ca="1" si="0"/>
        <v>#NAME?</v>
      </c>
      <c r="H48" s="8" t="s">
        <v>216</v>
      </c>
      <c r="I48" s="46" t="s">
        <v>217</v>
      </c>
      <c r="J48" s="9" t="str">
        <f t="shared" si="1"/>
        <v>Não</v>
      </c>
      <c r="K48" s="47">
        <v>44421</v>
      </c>
      <c r="L48" s="6"/>
      <c r="M48" s="6" t="s">
        <v>256</v>
      </c>
      <c r="N48" s="10">
        <v>1.4999999999999999E-2</v>
      </c>
      <c r="O48" s="9" t="s">
        <v>197</v>
      </c>
      <c r="P48" s="256">
        <v>0.1</v>
      </c>
      <c r="Q48" s="50"/>
      <c r="R48" s="50"/>
      <c r="S48" s="7" t="s">
        <v>199</v>
      </c>
      <c r="T48" s="6" t="s">
        <v>558</v>
      </c>
      <c r="U48" s="6" t="s">
        <v>273</v>
      </c>
      <c r="V48" s="46" t="e">
        <f t="shared" ca="1" si="2"/>
        <v>#NAME?</v>
      </c>
      <c r="W48" s="46"/>
      <c r="X48" s="46"/>
      <c r="Y48" s="6" t="s">
        <v>312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3055</v>
      </c>
      <c r="B49" s="15" t="s">
        <v>3147</v>
      </c>
      <c r="C49" s="9">
        <v>270211</v>
      </c>
      <c r="D49" s="9" t="s">
        <v>19</v>
      </c>
      <c r="E49" s="9" t="s">
        <v>68</v>
      </c>
      <c r="F49" s="9" t="s">
        <v>289</v>
      </c>
      <c r="G49" s="7" t="e">
        <f t="shared" ca="1" si="0"/>
        <v>#NAME?</v>
      </c>
      <c r="H49" s="8" t="s">
        <v>216</v>
      </c>
      <c r="I49" s="46" t="s">
        <v>217</v>
      </c>
      <c r="J49" s="9" t="str">
        <f t="shared" si="1"/>
        <v>Não</v>
      </c>
      <c r="K49" s="254">
        <v>43903</v>
      </c>
      <c r="L49" s="6"/>
      <c r="M49" s="6" t="s">
        <v>256</v>
      </c>
      <c r="N49" s="10">
        <v>1.4999999999999999E-2</v>
      </c>
      <c r="O49" s="9" t="s">
        <v>58</v>
      </c>
      <c r="P49" s="256">
        <v>0</v>
      </c>
      <c r="Q49" s="127"/>
      <c r="R49" s="127" t="s">
        <v>3148</v>
      </c>
      <c r="S49" s="7" t="s">
        <v>199</v>
      </c>
      <c r="T49" s="6" t="s">
        <v>3149</v>
      </c>
      <c r="U49" s="6" t="s">
        <v>135</v>
      </c>
      <c r="V49" s="46" t="e">
        <f t="shared" ca="1" si="2"/>
        <v>#NAME?</v>
      </c>
      <c r="W49" s="46"/>
      <c r="X49" s="46"/>
      <c r="Y49" s="6" t="s">
        <v>312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3055</v>
      </c>
      <c r="B50" s="15" t="s">
        <v>577</v>
      </c>
      <c r="C50" s="9">
        <v>451734</v>
      </c>
      <c r="D50" s="266" t="s">
        <v>19</v>
      </c>
      <c r="E50" s="266" t="s">
        <v>68</v>
      </c>
      <c r="F50" s="266" t="s">
        <v>438</v>
      </c>
      <c r="G50" s="7" t="e">
        <f t="shared" ca="1" si="0"/>
        <v>#NAME?</v>
      </c>
      <c r="H50" s="267" t="s">
        <v>216</v>
      </c>
      <c r="I50" s="46" t="s">
        <v>217</v>
      </c>
      <c r="J50" s="9" t="str">
        <f t="shared" si="1"/>
        <v>Sim</v>
      </c>
      <c r="K50" s="268">
        <v>43928</v>
      </c>
      <c r="L50" s="269"/>
      <c r="M50" s="269" t="s">
        <v>256</v>
      </c>
      <c r="N50" s="273">
        <v>1.4999999999999999E-2</v>
      </c>
      <c r="O50" s="266" t="s">
        <v>197</v>
      </c>
      <c r="P50" s="271">
        <v>0.2</v>
      </c>
      <c r="Q50" s="127" t="s">
        <v>3150</v>
      </c>
      <c r="R50" s="127" t="s">
        <v>3151</v>
      </c>
      <c r="S50" s="7" t="s">
        <v>199</v>
      </c>
      <c r="T50" s="6" t="s">
        <v>580</v>
      </c>
      <c r="U50" s="6" t="s">
        <v>610</v>
      </c>
      <c r="V50" s="46" t="e">
        <f t="shared" ca="1" si="2"/>
        <v>#NAME?</v>
      </c>
      <c r="W50" s="46"/>
      <c r="X50" s="46"/>
      <c r="Y50" s="6" t="s">
        <v>312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3055</v>
      </c>
      <c r="B51" s="3" t="s">
        <v>3152</v>
      </c>
      <c r="C51" s="9">
        <v>440470</v>
      </c>
      <c r="D51" s="9" t="s">
        <v>3057</v>
      </c>
      <c r="E51" s="9" t="s">
        <v>68</v>
      </c>
      <c r="F51" s="6" t="s">
        <v>3058</v>
      </c>
      <c r="G51" s="7" t="e">
        <f t="shared" ca="1" si="0"/>
        <v>#NAME?</v>
      </c>
      <c r="H51" s="8" t="s">
        <v>195</v>
      </c>
      <c r="I51" s="46" t="s">
        <v>58</v>
      </c>
      <c r="J51" s="9" t="str">
        <f t="shared" si="1"/>
        <v>Não</v>
      </c>
      <c r="K51" s="261">
        <v>43769</v>
      </c>
      <c r="L51" s="126">
        <v>44637</v>
      </c>
      <c r="M51" s="6" t="s">
        <v>196</v>
      </c>
      <c r="N51" s="10">
        <v>0.01</v>
      </c>
      <c r="O51" s="9" t="s">
        <v>58</v>
      </c>
      <c r="P51" s="256">
        <v>0</v>
      </c>
      <c r="Q51" s="66"/>
      <c r="R51" s="127" t="s">
        <v>3153</v>
      </c>
      <c r="S51" s="7" t="s">
        <v>199</v>
      </c>
      <c r="T51" s="6" t="s">
        <v>3154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3066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3055</v>
      </c>
      <c r="B52" s="3" t="s">
        <v>3155</v>
      </c>
      <c r="C52" s="9">
        <v>428022</v>
      </c>
      <c r="D52" s="9" t="s">
        <v>3057</v>
      </c>
      <c r="E52" s="9" t="s">
        <v>68</v>
      </c>
      <c r="F52" s="6" t="s">
        <v>3058</v>
      </c>
      <c r="G52" s="7" t="e">
        <f t="shared" ca="1" si="0"/>
        <v>#NAME?</v>
      </c>
      <c r="H52" s="8" t="s">
        <v>195</v>
      </c>
      <c r="I52" s="46" t="s">
        <v>58</v>
      </c>
      <c r="J52" s="9" t="str">
        <f t="shared" si="1"/>
        <v>Não</v>
      </c>
      <c r="K52" s="126">
        <v>43665</v>
      </c>
      <c r="L52" s="126">
        <v>44309</v>
      </c>
      <c r="M52" s="6" t="s">
        <v>256</v>
      </c>
      <c r="N52" s="10">
        <v>0.01</v>
      </c>
      <c r="O52" s="9" t="s">
        <v>197</v>
      </c>
      <c r="P52" s="256">
        <v>0.1</v>
      </c>
      <c r="Q52" s="127"/>
      <c r="R52" s="66"/>
      <c r="S52" s="7" t="s">
        <v>199</v>
      </c>
      <c r="T52" s="6" t="s">
        <v>3156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3066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3055</v>
      </c>
      <c r="B53" s="3" t="s">
        <v>3157</v>
      </c>
      <c r="C53" s="9">
        <v>293578</v>
      </c>
      <c r="D53" s="9" t="s">
        <v>19</v>
      </c>
      <c r="E53" s="9" t="s">
        <v>68</v>
      </c>
      <c r="F53" s="6" t="s">
        <v>328</v>
      </c>
      <c r="G53" s="7" t="e">
        <f t="shared" ca="1" si="0"/>
        <v>#NAME?</v>
      </c>
      <c r="H53" s="8" t="s">
        <v>195</v>
      </c>
      <c r="I53" s="46" t="s">
        <v>58</v>
      </c>
      <c r="J53" s="9" t="str">
        <f t="shared" si="1"/>
        <v>Não</v>
      </c>
      <c r="K53" s="126">
        <v>43509</v>
      </c>
      <c r="L53" s="126">
        <v>44309</v>
      </c>
      <c r="M53" s="6" t="s">
        <v>412</v>
      </c>
      <c r="N53" s="10">
        <v>7.4999999999999997E-3</v>
      </c>
      <c r="O53" s="9" t="s">
        <v>197</v>
      </c>
      <c r="P53" s="256">
        <v>0.2</v>
      </c>
      <c r="Q53" s="257"/>
      <c r="R53" s="127" t="s">
        <v>3158</v>
      </c>
      <c r="S53" s="7" t="s">
        <v>199</v>
      </c>
      <c r="T53" s="6" t="s">
        <v>3159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3066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3055</v>
      </c>
      <c r="B54" s="3" t="s">
        <v>3157</v>
      </c>
      <c r="C54" s="9">
        <v>294408</v>
      </c>
      <c r="D54" s="9" t="s">
        <v>19</v>
      </c>
      <c r="E54" s="9" t="s">
        <v>68</v>
      </c>
      <c r="F54" s="6" t="s">
        <v>328</v>
      </c>
      <c r="G54" s="7" t="e">
        <f t="shared" ca="1" si="0"/>
        <v>#NAME?</v>
      </c>
      <c r="H54" s="8" t="s">
        <v>195</v>
      </c>
      <c r="I54" s="46" t="s">
        <v>58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236</v>
      </c>
      <c r="P54" s="256">
        <v>0.2</v>
      </c>
      <c r="Q54" s="66"/>
      <c r="R54" s="127" t="s">
        <v>3160</v>
      </c>
      <c r="S54" s="7" t="s">
        <v>199</v>
      </c>
      <c r="T54" s="6" t="s">
        <v>3159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3066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3055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270</v>
      </c>
      <c r="G55" s="7" t="e">
        <f t="shared" ca="1" si="0"/>
        <v>#NAME?</v>
      </c>
      <c r="H55" s="8" t="s">
        <v>216</v>
      </c>
      <c r="I55" s="46" t="s">
        <v>217</v>
      </c>
      <c r="J55" s="9" t="str">
        <f t="shared" si="1"/>
        <v>Não</v>
      </c>
      <c r="K55" s="47">
        <v>44420</v>
      </c>
      <c r="L55" s="7"/>
      <c r="M55" s="6" t="s">
        <v>412</v>
      </c>
      <c r="N55" s="10">
        <v>0.02</v>
      </c>
      <c r="O55" s="9" t="s">
        <v>197</v>
      </c>
      <c r="P55" s="256">
        <v>0.2</v>
      </c>
      <c r="Q55" s="45"/>
      <c r="R55" s="50" t="s">
        <v>3161</v>
      </c>
      <c r="S55" s="7" t="s">
        <v>199</v>
      </c>
      <c r="T55" s="6" t="s">
        <v>609</v>
      </c>
      <c r="U55" s="7" t="s">
        <v>610</v>
      </c>
      <c r="V55" s="46" t="e">
        <f t="shared" ca="1" si="2"/>
        <v>#NAME?</v>
      </c>
      <c r="W55" s="46"/>
      <c r="X55" s="46"/>
      <c r="Y55" s="6" t="s">
        <v>312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3055</v>
      </c>
      <c r="B56" s="59" t="s">
        <v>3162</v>
      </c>
      <c r="C56" s="9">
        <v>435592</v>
      </c>
      <c r="D56" s="9" t="s">
        <v>3057</v>
      </c>
      <c r="E56" s="9" t="s">
        <v>68</v>
      </c>
      <c r="F56" s="9" t="s">
        <v>3058</v>
      </c>
      <c r="G56" s="7" t="e">
        <f t="shared" ca="1" si="0"/>
        <v>#NAME?</v>
      </c>
      <c r="H56" s="8" t="s">
        <v>195</v>
      </c>
      <c r="I56" s="46" t="s">
        <v>58</v>
      </c>
      <c r="J56" s="9" t="str">
        <f t="shared" si="1"/>
        <v>Não</v>
      </c>
      <c r="K56" s="254">
        <v>43713</v>
      </c>
      <c r="L56" s="126">
        <v>45154</v>
      </c>
      <c r="M56" s="6" t="s">
        <v>196</v>
      </c>
      <c r="N56" s="255">
        <v>0.01</v>
      </c>
      <c r="O56" s="9" t="s">
        <v>58</v>
      </c>
      <c r="P56" s="256">
        <v>0</v>
      </c>
      <c r="Q56" s="127"/>
      <c r="R56" s="127"/>
      <c r="S56" s="7" t="s">
        <v>199</v>
      </c>
      <c r="T56" s="9" t="s">
        <v>3163</v>
      </c>
      <c r="U56" s="6" t="s">
        <v>68</v>
      </c>
      <c r="V56" s="46" t="e">
        <f t="shared" ca="1" si="2"/>
        <v>#NAME?</v>
      </c>
      <c r="W56" s="46"/>
      <c r="X56" s="46"/>
      <c r="Y56" s="6" t="s">
        <v>312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3055</v>
      </c>
      <c r="B57" s="15" t="s">
        <v>615</v>
      </c>
      <c r="C57" s="9">
        <v>35841</v>
      </c>
      <c r="D57" s="9" t="s">
        <v>19</v>
      </c>
      <c r="E57" s="9" t="s">
        <v>20</v>
      </c>
      <c r="F57" s="9" t="s">
        <v>321</v>
      </c>
      <c r="G57" s="7" t="e">
        <f t="shared" ca="1" si="0"/>
        <v>#NAME?</v>
      </c>
      <c r="H57" s="8" t="s">
        <v>216</v>
      </c>
      <c r="I57" s="46" t="s">
        <v>217</v>
      </c>
      <c r="J57" s="9" t="str">
        <f t="shared" si="1"/>
        <v>Não</v>
      </c>
      <c r="K57" s="254">
        <v>44291</v>
      </c>
      <c r="L57" s="6"/>
      <c r="M57" s="6" t="s">
        <v>256</v>
      </c>
      <c r="N57" s="255">
        <v>1.4999999999999999E-2</v>
      </c>
      <c r="O57" s="9" t="s">
        <v>197</v>
      </c>
      <c r="P57" s="256">
        <v>0.1</v>
      </c>
      <c r="Q57" s="127"/>
      <c r="R57" s="127"/>
      <c r="S57" s="7" t="s">
        <v>199</v>
      </c>
      <c r="T57" s="6" t="s">
        <v>617</v>
      </c>
      <c r="U57" s="6" t="s">
        <v>273</v>
      </c>
      <c r="V57" s="46" t="e">
        <f t="shared" ca="1" si="2"/>
        <v>#NAME?</v>
      </c>
      <c r="W57" s="46"/>
      <c r="X57" s="46"/>
      <c r="Y57" s="6" t="s">
        <v>312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3055</v>
      </c>
      <c r="B58" s="15" t="s">
        <v>621</v>
      </c>
      <c r="C58" s="9">
        <v>36284</v>
      </c>
      <c r="D58" s="9" t="s">
        <v>19</v>
      </c>
      <c r="E58" s="9" t="s">
        <v>20</v>
      </c>
      <c r="F58" s="9" t="s">
        <v>270</v>
      </c>
      <c r="G58" s="7" t="e">
        <f t="shared" ca="1" si="0"/>
        <v>#NAME?</v>
      </c>
      <c r="H58" s="8" t="s">
        <v>216</v>
      </c>
      <c r="I58" s="46" t="s">
        <v>217</v>
      </c>
      <c r="J58" s="9" t="str">
        <f t="shared" si="1"/>
        <v>Não</v>
      </c>
      <c r="K58" s="47">
        <v>44358</v>
      </c>
      <c r="L58" s="6"/>
      <c r="M58" s="6" t="s">
        <v>256</v>
      </c>
      <c r="N58" s="255">
        <v>1.4999999999999999E-2</v>
      </c>
      <c r="O58" s="9" t="s">
        <v>197</v>
      </c>
      <c r="P58" s="256">
        <v>0.1</v>
      </c>
      <c r="Q58" s="50"/>
      <c r="R58" s="50"/>
      <c r="S58" s="7" t="s">
        <v>199</v>
      </c>
      <c r="T58" s="6" t="s">
        <v>3164</v>
      </c>
      <c r="U58" s="6" t="s">
        <v>273</v>
      </c>
      <c r="V58" s="46" t="e">
        <f t="shared" ca="1" si="2"/>
        <v>#NAME?</v>
      </c>
      <c r="W58" s="46"/>
      <c r="X58" s="46"/>
      <c r="Y58" s="6" t="s">
        <v>201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3055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321</v>
      </c>
      <c r="G59" s="7" t="e">
        <f t="shared" ca="1" si="0"/>
        <v>#NAME?</v>
      </c>
      <c r="H59" s="8" t="s">
        <v>216</v>
      </c>
      <c r="I59" s="46" t="s">
        <v>217</v>
      </c>
      <c r="J59" s="9" t="str">
        <f t="shared" si="1"/>
        <v>Não</v>
      </c>
      <c r="K59" s="254">
        <v>44333</v>
      </c>
      <c r="L59" s="6"/>
      <c r="M59" s="6" t="s">
        <v>196</v>
      </c>
      <c r="N59" s="10">
        <v>1.2E-2</v>
      </c>
      <c r="O59" s="9" t="s">
        <v>58</v>
      </c>
      <c r="P59" s="256">
        <v>0</v>
      </c>
      <c r="Q59" s="45"/>
      <c r="R59" s="50" t="s">
        <v>3165</v>
      </c>
      <c r="S59" s="7" t="s">
        <v>199</v>
      </c>
      <c r="T59" s="6" t="s">
        <v>628</v>
      </c>
      <c r="U59" s="6" t="s">
        <v>273</v>
      </c>
      <c r="V59" s="46" t="e">
        <f t="shared" ca="1" si="2"/>
        <v>#NAME?</v>
      </c>
      <c r="W59" s="46"/>
      <c r="X59" s="46"/>
      <c r="Y59" s="6" t="s">
        <v>312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3055</v>
      </c>
      <c r="B60" s="15" t="s">
        <v>630</v>
      </c>
      <c r="C60" s="9">
        <v>39943</v>
      </c>
      <c r="D60" s="9" t="s">
        <v>19</v>
      </c>
      <c r="E60" s="9" t="s">
        <v>20</v>
      </c>
      <c r="F60" s="9" t="s">
        <v>321</v>
      </c>
      <c r="G60" s="7" t="e">
        <f t="shared" ca="1" si="0"/>
        <v>#NAME?</v>
      </c>
      <c r="H60" s="8" t="s">
        <v>216</v>
      </c>
      <c r="I60" s="46" t="s">
        <v>217</v>
      </c>
      <c r="J60" s="9" t="str">
        <f t="shared" si="1"/>
        <v>Não</v>
      </c>
      <c r="K60" s="47">
        <v>44364</v>
      </c>
      <c r="L60" s="6"/>
      <c r="M60" s="6" t="s">
        <v>256</v>
      </c>
      <c r="N60" s="255">
        <v>1.4999999999999999E-2</v>
      </c>
      <c r="O60" s="9" t="s">
        <v>197</v>
      </c>
      <c r="P60" s="256">
        <v>0.1</v>
      </c>
      <c r="Q60" s="50"/>
      <c r="R60" s="50"/>
      <c r="S60" s="7" t="s">
        <v>199</v>
      </c>
      <c r="T60" s="6" t="s">
        <v>632</v>
      </c>
      <c r="U60" s="6" t="s">
        <v>273</v>
      </c>
      <c r="V60" s="46" t="e">
        <f t="shared" ca="1" si="2"/>
        <v>#NAME?</v>
      </c>
      <c r="W60" s="46"/>
      <c r="X60" s="46"/>
      <c r="Y60" s="6" t="s">
        <v>312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3055</v>
      </c>
      <c r="B61" s="15" t="s">
        <v>3166</v>
      </c>
      <c r="C61" s="9">
        <v>31792</v>
      </c>
      <c r="D61" s="9" t="s">
        <v>19</v>
      </c>
      <c r="E61" s="9" t="s">
        <v>20</v>
      </c>
      <c r="F61" s="6" t="s">
        <v>3104</v>
      </c>
      <c r="G61" s="7" t="e">
        <f t="shared" ca="1" si="0"/>
        <v>#NAME?</v>
      </c>
      <c r="H61" s="8" t="s">
        <v>195</v>
      </c>
      <c r="I61" s="46" t="s">
        <v>58</v>
      </c>
      <c r="J61" s="9" t="str">
        <f t="shared" si="1"/>
        <v>Não</v>
      </c>
      <c r="K61" s="126">
        <v>44260</v>
      </c>
      <c r="L61" s="126">
        <v>44470</v>
      </c>
      <c r="M61" s="6" t="s">
        <v>256</v>
      </c>
      <c r="N61" s="10">
        <v>1.4999999999999999E-2</v>
      </c>
      <c r="O61" s="9" t="s">
        <v>197</v>
      </c>
      <c r="P61" s="256">
        <v>0.1</v>
      </c>
      <c r="Q61" s="66"/>
      <c r="R61" s="127"/>
      <c r="S61" s="7" t="s">
        <v>199</v>
      </c>
      <c r="T61" s="6" t="s">
        <v>3167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3066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3055</v>
      </c>
      <c r="B62" s="15" t="s">
        <v>3168</v>
      </c>
      <c r="C62" s="9">
        <v>434978</v>
      </c>
      <c r="D62" s="9" t="s">
        <v>3057</v>
      </c>
      <c r="E62" s="9" t="s">
        <v>68</v>
      </c>
      <c r="F62" s="6" t="s">
        <v>3058</v>
      </c>
      <c r="G62" s="7" t="e">
        <f t="shared" ca="1" si="0"/>
        <v>#NAME?</v>
      </c>
      <c r="H62" s="8" t="s">
        <v>195</v>
      </c>
      <c r="I62" s="46" t="s">
        <v>58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236</v>
      </c>
      <c r="P62" s="256">
        <v>0.2</v>
      </c>
      <c r="Q62" s="66"/>
      <c r="R62" s="127" t="s">
        <v>3169</v>
      </c>
      <c r="S62" s="7" t="s">
        <v>199</v>
      </c>
      <c r="T62" s="6" t="s">
        <v>3170</v>
      </c>
      <c r="U62" s="6" t="s">
        <v>68</v>
      </c>
      <c r="V62" s="46" t="e">
        <f t="shared" ca="1" si="2"/>
        <v>#NAME?</v>
      </c>
      <c r="W62" s="46"/>
      <c r="X62" s="46"/>
      <c r="Y62" s="6" t="s">
        <v>312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3055</v>
      </c>
      <c r="B63" s="15" t="s">
        <v>3171</v>
      </c>
      <c r="C63" s="9">
        <v>33280</v>
      </c>
      <c r="D63" s="9" t="s">
        <v>19</v>
      </c>
      <c r="E63" s="9" t="s">
        <v>20</v>
      </c>
      <c r="F63" s="6" t="s">
        <v>3104</v>
      </c>
      <c r="G63" s="7" t="e">
        <f t="shared" ca="1" si="0"/>
        <v>#NAME?</v>
      </c>
      <c r="H63" s="8" t="s">
        <v>195</v>
      </c>
      <c r="I63" s="46" t="s">
        <v>58</v>
      </c>
      <c r="J63" s="9" t="str">
        <f t="shared" si="1"/>
        <v>Não</v>
      </c>
      <c r="K63" s="126">
        <v>44273</v>
      </c>
      <c r="L63" s="126">
        <v>44435</v>
      </c>
      <c r="M63" s="6" t="s">
        <v>256</v>
      </c>
      <c r="N63" s="10">
        <v>1.4999999999999999E-2</v>
      </c>
      <c r="O63" s="9" t="s">
        <v>197</v>
      </c>
      <c r="P63" s="256">
        <v>0.1</v>
      </c>
      <c r="Q63" s="66"/>
      <c r="R63" s="127"/>
      <c r="S63" s="7" t="s">
        <v>199</v>
      </c>
      <c r="T63" s="6" t="s">
        <v>3172</v>
      </c>
      <c r="U63" s="6" t="s">
        <v>273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3066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3055</v>
      </c>
      <c r="B64" s="59" t="s">
        <v>3173</v>
      </c>
      <c r="C64" s="9">
        <v>32049</v>
      </c>
      <c r="D64" s="266" t="s">
        <v>3122</v>
      </c>
      <c r="E64" s="266" t="s">
        <v>68</v>
      </c>
      <c r="F64" s="266" t="s">
        <v>3122</v>
      </c>
      <c r="G64" s="7" t="e">
        <f t="shared" ca="1" si="0"/>
        <v>#NAME?</v>
      </c>
      <c r="H64" s="267" t="s">
        <v>216</v>
      </c>
      <c r="I64" s="46" t="s">
        <v>217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3174</v>
      </c>
      <c r="S64" s="7" t="s">
        <v>199</v>
      </c>
      <c r="T64" s="9" t="s">
        <v>3175</v>
      </c>
      <c r="U64" s="6" t="s">
        <v>68</v>
      </c>
      <c r="V64" s="46" t="e">
        <f t="shared" ca="1" si="2"/>
        <v>#NAME?</v>
      </c>
      <c r="W64" s="46"/>
      <c r="X64" s="46"/>
      <c r="Y64" s="6" t="s">
        <v>312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3055</v>
      </c>
      <c r="B65" s="3" t="s">
        <v>3176</v>
      </c>
      <c r="C65" s="9">
        <v>35069</v>
      </c>
      <c r="D65" s="9" t="s">
        <v>19</v>
      </c>
      <c r="E65" s="9" t="s">
        <v>20</v>
      </c>
      <c r="F65" s="9" t="s">
        <v>321</v>
      </c>
      <c r="G65" s="7" t="e">
        <f t="shared" ca="1" si="0"/>
        <v>#NAME?</v>
      </c>
      <c r="H65" s="8" t="s">
        <v>216</v>
      </c>
      <c r="I65" s="46" t="s">
        <v>217</v>
      </c>
      <c r="J65" s="9" t="str">
        <f t="shared" si="1"/>
        <v>Não</v>
      </c>
      <c r="K65" s="47">
        <v>44438</v>
      </c>
      <c r="L65" s="113"/>
      <c r="M65" s="6" t="s">
        <v>256</v>
      </c>
      <c r="N65" s="10">
        <v>0.01</v>
      </c>
      <c r="O65" s="9" t="s">
        <v>197</v>
      </c>
      <c r="P65" s="256">
        <v>0.1</v>
      </c>
      <c r="Q65" s="45"/>
      <c r="R65" s="50" t="s">
        <v>3177</v>
      </c>
      <c r="S65" s="7" t="s">
        <v>199</v>
      </c>
      <c r="T65" s="6" t="s">
        <v>3178</v>
      </c>
      <c r="U65" s="6" t="s">
        <v>273</v>
      </c>
      <c r="V65" s="46" t="e">
        <f t="shared" ca="1" si="2"/>
        <v>#NAME?</v>
      </c>
      <c r="W65" s="46"/>
      <c r="X65" s="46"/>
      <c r="Y65" s="6" t="s">
        <v>312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3055</v>
      </c>
      <c r="B66" s="15" t="s">
        <v>3179</v>
      </c>
      <c r="C66" s="9">
        <v>32441</v>
      </c>
      <c r="D66" s="9" t="s">
        <v>19</v>
      </c>
      <c r="E66" s="9" t="s">
        <v>20</v>
      </c>
      <c r="F66" s="9" t="s">
        <v>321</v>
      </c>
      <c r="G66" s="7" t="e">
        <f t="shared" ca="1" si="0"/>
        <v>#NAME?</v>
      </c>
      <c r="H66" s="8" t="s">
        <v>216</v>
      </c>
      <c r="I66" s="46" t="s">
        <v>217</v>
      </c>
      <c r="J66" s="9" t="str">
        <f t="shared" si="1"/>
        <v>Não</v>
      </c>
      <c r="K66" s="254">
        <v>44319</v>
      </c>
      <c r="L66" s="6"/>
      <c r="M66" s="6" t="s">
        <v>256</v>
      </c>
      <c r="N66" s="10">
        <v>0.01</v>
      </c>
      <c r="O66" s="9" t="s">
        <v>197</v>
      </c>
      <c r="P66" s="256">
        <v>0.1</v>
      </c>
      <c r="Q66" s="66"/>
      <c r="R66" s="50" t="s">
        <v>3180</v>
      </c>
      <c r="S66" s="7" t="s">
        <v>199</v>
      </c>
      <c r="T66" s="6" t="s">
        <v>3181</v>
      </c>
      <c r="U66" s="6" t="s">
        <v>273</v>
      </c>
      <c r="V66" s="46" t="e">
        <f t="shared" ca="1" si="2"/>
        <v>#NAME?</v>
      </c>
      <c r="W66" s="46"/>
      <c r="X66" s="46"/>
      <c r="Y66" s="6" t="s">
        <v>201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3055</v>
      </c>
      <c r="B67" s="15" t="s">
        <v>3182</v>
      </c>
      <c r="C67" s="9">
        <v>447493</v>
      </c>
      <c r="D67" s="9" t="s">
        <v>3057</v>
      </c>
      <c r="E67" s="9" t="s">
        <v>68</v>
      </c>
      <c r="F67" s="6" t="s">
        <v>3058</v>
      </c>
      <c r="G67" s="7" t="e">
        <f t="shared" ca="1" si="0"/>
        <v>#NAME?</v>
      </c>
      <c r="H67" s="8" t="s">
        <v>195</v>
      </c>
      <c r="I67" s="46" t="s">
        <v>58</v>
      </c>
      <c r="J67" s="9" t="str">
        <f t="shared" si="1"/>
        <v>Não</v>
      </c>
      <c r="K67" s="126">
        <v>43865</v>
      </c>
      <c r="L67" s="126">
        <v>44473</v>
      </c>
      <c r="M67" s="6" t="s">
        <v>256</v>
      </c>
      <c r="N67" s="10">
        <v>1.4999999999999999E-2</v>
      </c>
      <c r="O67" s="9" t="s">
        <v>197</v>
      </c>
      <c r="P67" s="256">
        <v>0.1</v>
      </c>
      <c r="Q67" s="66"/>
      <c r="R67" s="127"/>
      <c r="S67" s="7" t="s">
        <v>199</v>
      </c>
      <c r="T67" s="6" t="s">
        <v>3183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3066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3055</v>
      </c>
      <c r="B68" s="15" t="s">
        <v>695</v>
      </c>
      <c r="C68" s="9">
        <v>484477</v>
      </c>
      <c r="D68" s="9" t="s">
        <v>19</v>
      </c>
      <c r="E68" s="9" t="s">
        <v>20</v>
      </c>
      <c r="F68" s="6" t="s">
        <v>697</v>
      </c>
      <c r="G68" s="7" t="e">
        <f t="shared" ca="1" si="0"/>
        <v>#NAME?</v>
      </c>
      <c r="H68" s="8" t="s">
        <v>195</v>
      </c>
      <c r="I68" s="46" t="s">
        <v>58</v>
      </c>
      <c r="J68" s="9" t="str">
        <f t="shared" si="1"/>
        <v>Não</v>
      </c>
      <c r="K68" s="47">
        <v>44680</v>
      </c>
      <c r="L68" s="126">
        <v>44638</v>
      </c>
      <c r="M68" s="6" t="s">
        <v>57</v>
      </c>
      <c r="N68" s="10">
        <v>7.0000000000000001E-3</v>
      </c>
      <c r="O68" s="9" t="s">
        <v>58</v>
      </c>
      <c r="P68" s="256">
        <v>0</v>
      </c>
      <c r="Q68" s="66"/>
      <c r="R68" s="127"/>
      <c r="S68" s="7" t="s">
        <v>199</v>
      </c>
      <c r="T68" s="6" t="s">
        <v>698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3066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3055</v>
      </c>
      <c r="B69" s="3" t="s">
        <v>695</v>
      </c>
      <c r="C69" s="9">
        <v>37718</v>
      </c>
      <c r="D69" s="9" t="s">
        <v>19</v>
      </c>
      <c r="E69" s="9" t="s">
        <v>20</v>
      </c>
      <c r="F69" s="9" t="s">
        <v>697</v>
      </c>
      <c r="G69" s="7" t="e">
        <f t="shared" ca="1" si="0"/>
        <v>#NAME?</v>
      </c>
      <c r="H69" s="8" t="s">
        <v>216</v>
      </c>
      <c r="I69" s="46" t="s">
        <v>217</v>
      </c>
      <c r="J69" s="9" t="str">
        <f t="shared" si="1"/>
        <v>Não</v>
      </c>
      <c r="K69" s="126">
        <v>44680</v>
      </c>
      <c r="L69" s="113"/>
      <c r="M69" s="6" t="s">
        <v>57</v>
      </c>
      <c r="N69" s="10">
        <v>7.0000000000000001E-3</v>
      </c>
      <c r="O69" s="9" t="s">
        <v>58</v>
      </c>
      <c r="P69" s="256">
        <v>0</v>
      </c>
      <c r="Q69" s="45"/>
      <c r="R69" s="257" t="s">
        <v>3177</v>
      </c>
      <c r="S69" s="7" t="s">
        <v>199</v>
      </c>
      <c r="T69" s="6" t="s">
        <v>698</v>
      </c>
      <c r="U69" s="6" t="s">
        <v>73</v>
      </c>
      <c r="V69" s="46" t="e">
        <f t="shared" ca="1" si="2"/>
        <v>#NAME?</v>
      </c>
      <c r="W69" s="46"/>
      <c r="X69" s="46"/>
      <c r="Y69" s="6" t="s">
        <v>201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3055</v>
      </c>
      <c r="B70" s="3" t="s">
        <v>3184</v>
      </c>
      <c r="C70" s="9">
        <v>318729</v>
      </c>
      <c r="D70" s="9" t="s">
        <v>3057</v>
      </c>
      <c r="E70" s="9" t="s">
        <v>68</v>
      </c>
      <c r="F70" s="6" t="s">
        <v>3058</v>
      </c>
      <c r="G70" s="7" t="e">
        <f t="shared" ca="1" si="0"/>
        <v>#NAME?</v>
      </c>
      <c r="H70" s="8" t="s">
        <v>195</v>
      </c>
      <c r="I70" s="46" t="s">
        <v>58</v>
      </c>
      <c r="J70" s="9" t="str">
        <f t="shared" si="1"/>
        <v>Não</v>
      </c>
      <c r="K70" s="126">
        <v>43613</v>
      </c>
      <c r="L70" s="261">
        <v>44847</v>
      </c>
      <c r="M70" s="6" t="s">
        <v>256</v>
      </c>
      <c r="N70" s="10">
        <v>0.01</v>
      </c>
      <c r="O70" s="9" t="s">
        <v>197</v>
      </c>
      <c r="P70" s="256">
        <v>0.1</v>
      </c>
      <c r="Q70" s="127"/>
      <c r="R70" s="127"/>
      <c r="S70" s="7" t="s">
        <v>199</v>
      </c>
      <c r="T70" s="6" t="s">
        <v>3185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3066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3055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3104</v>
      </c>
      <c r="G71" s="7" t="e">
        <f t="shared" ca="1" si="0"/>
        <v>#NAME?</v>
      </c>
      <c r="H71" s="8" t="s">
        <v>216</v>
      </c>
      <c r="I71" s="46" t="s">
        <v>217</v>
      </c>
      <c r="J71" s="9" t="str">
        <f t="shared" si="1"/>
        <v>Sim</v>
      </c>
      <c r="K71" s="126">
        <v>44260</v>
      </c>
      <c r="L71" s="6"/>
      <c r="M71" s="6" t="s">
        <v>196</v>
      </c>
      <c r="N71" s="10">
        <v>1.2E-2</v>
      </c>
      <c r="O71" s="9" t="s">
        <v>58</v>
      </c>
      <c r="P71" s="256">
        <v>0</v>
      </c>
      <c r="Q71" s="127" t="s">
        <v>3186</v>
      </c>
      <c r="R71" s="127"/>
      <c r="S71" s="7" t="s">
        <v>199</v>
      </c>
      <c r="T71" s="9" t="s">
        <v>730</v>
      </c>
      <c r="U71" s="6" t="s">
        <v>273</v>
      </c>
      <c r="V71" s="46" t="e">
        <f t="shared" ca="1" si="2"/>
        <v>#NAME?</v>
      </c>
      <c r="W71" s="46"/>
      <c r="X71" s="46"/>
      <c r="Y71" s="6" t="s">
        <v>312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3055</v>
      </c>
      <c r="B72" s="15" t="s">
        <v>52</v>
      </c>
      <c r="C72" s="9">
        <v>474439</v>
      </c>
      <c r="D72" s="9" t="s">
        <v>19</v>
      </c>
      <c r="E72" s="9" t="s">
        <v>20</v>
      </c>
      <c r="F72" s="6" t="s">
        <v>270</v>
      </c>
      <c r="G72" s="7" t="e">
        <f t="shared" ca="1" si="0"/>
        <v>#NAME?</v>
      </c>
      <c r="H72" s="8" t="s">
        <v>216</v>
      </c>
      <c r="I72" s="46" t="s">
        <v>217</v>
      </c>
      <c r="J72" s="9" t="str">
        <f t="shared" si="1"/>
        <v>Sim</v>
      </c>
      <c r="K72" s="254">
        <v>44615</v>
      </c>
      <c r="L72" s="6"/>
      <c r="M72" s="6" t="s">
        <v>57</v>
      </c>
      <c r="N72" s="255">
        <v>7.0000000000000001E-3</v>
      </c>
      <c r="O72" s="9" t="s">
        <v>58</v>
      </c>
      <c r="P72" s="256">
        <v>0</v>
      </c>
      <c r="Q72" s="50" t="s">
        <v>3187</v>
      </c>
      <c r="R72" s="50"/>
      <c r="S72" s="7" t="s">
        <v>199</v>
      </c>
      <c r="T72" s="6" t="s">
        <v>732</v>
      </c>
      <c r="U72" s="7" t="s">
        <v>273</v>
      </c>
      <c r="V72" s="46" t="e">
        <f t="shared" ca="1" si="2"/>
        <v>#NAME?</v>
      </c>
      <c r="W72" s="46"/>
      <c r="X72" s="46"/>
      <c r="Y72" s="6" t="s">
        <v>312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3055</v>
      </c>
      <c r="B73" s="15" t="s">
        <v>3188</v>
      </c>
      <c r="C73" s="9">
        <v>424833</v>
      </c>
      <c r="D73" s="9" t="s">
        <v>19</v>
      </c>
      <c r="E73" s="9" t="s">
        <v>20</v>
      </c>
      <c r="F73" s="9" t="s">
        <v>270</v>
      </c>
      <c r="G73" s="7" t="e">
        <f t="shared" ca="1" si="0"/>
        <v>#NAME?</v>
      </c>
      <c r="H73" s="8" t="s">
        <v>205</v>
      </c>
      <c r="I73" s="46" t="s">
        <v>58</v>
      </c>
      <c r="J73" s="9" t="str">
        <f t="shared" si="1"/>
        <v>Não</v>
      </c>
      <c r="K73" s="254">
        <v>44321</v>
      </c>
      <c r="L73" s="6"/>
      <c r="M73" s="6" t="s">
        <v>256</v>
      </c>
      <c r="N73" s="255">
        <v>1.4999999999999999E-2</v>
      </c>
      <c r="O73" s="9" t="s">
        <v>197</v>
      </c>
      <c r="P73" s="256">
        <v>0.1</v>
      </c>
      <c r="Q73" s="50"/>
      <c r="R73" s="50"/>
      <c r="S73" s="7" t="s">
        <v>199</v>
      </c>
      <c r="T73" s="6" t="s">
        <v>3189</v>
      </c>
      <c r="U73" s="6" t="s">
        <v>273</v>
      </c>
      <c r="V73" s="46" t="e">
        <f t="shared" ca="1" si="2"/>
        <v>#NAME?</v>
      </c>
      <c r="W73" s="46"/>
      <c r="X73" s="46"/>
      <c r="Y73" s="6" t="s">
        <v>312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3055</v>
      </c>
      <c r="B74" s="3" t="s">
        <v>747</v>
      </c>
      <c r="C74" s="9">
        <v>253798</v>
      </c>
      <c r="D74" s="9" t="s">
        <v>19</v>
      </c>
      <c r="E74" s="9" t="s">
        <v>20</v>
      </c>
      <c r="F74" s="9" t="s">
        <v>321</v>
      </c>
      <c r="G74" s="7" t="e">
        <f t="shared" ca="1" si="0"/>
        <v>#NAME?</v>
      </c>
      <c r="H74" s="8" t="s">
        <v>216</v>
      </c>
      <c r="I74" s="46" t="s">
        <v>217</v>
      </c>
      <c r="J74" s="9" t="str">
        <f t="shared" si="1"/>
        <v>Não</v>
      </c>
      <c r="K74" s="126">
        <v>44614</v>
      </c>
      <c r="L74" s="7"/>
      <c r="M74" s="6" t="s">
        <v>196</v>
      </c>
      <c r="N74" s="10">
        <v>1.2E-2</v>
      </c>
      <c r="O74" s="9" t="s">
        <v>58</v>
      </c>
      <c r="P74" s="256">
        <v>0</v>
      </c>
      <c r="Q74" s="127"/>
      <c r="R74" s="127"/>
      <c r="S74" s="7" t="s">
        <v>199</v>
      </c>
      <c r="T74" s="6" t="s">
        <v>749</v>
      </c>
      <c r="U74" s="6" t="s">
        <v>273</v>
      </c>
      <c r="V74" s="46" t="e">
        <f t="shared" ca="1" si="2"/>
        <v>#NAME?</v>
      </c>
      <c r="W74" s="46"/>
      <c r="X74" s="46"/>
      <c r="Y74" s="6" t="s">
        <v>312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3055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270</v>
      </c>
      <c r="G75" s="7" t="e">
        <f t="shared" ca="1" si="0"/>
        <v>#NAME?</v>
      </c>
      <c r="H75" s="8" t="s">
        <v>216</v>
      </c>
      <c r="I75" s="46" t="s">
        <v>217</v>
      </c>
      <c r="J75" s="9" t="str">
        <f t="shared" si="1"/>
        <v>Não</v>
      </c>
      <c r="K75" s="126">
        <v>44273</v>
      </c>
      <c r="L75" s="7"/>
      <c r="M75" s="6" t="s">
        <v>256</v>
      </c>
      <c r="N75" s="10">
        <v>1.4999999999999999E-2</v>
      </c>
      <c r="O75" s="9" t="s">
        <v>197</v>
      </c>
      <c r="P75" s="256">
        <v>0.1</v>
      </c>
      <c r="Q75" s="127"/>
      <c r="R75" s="127"/>
      <c r="S75" s="7" t="s">
        <v>199</v>
      </c>
      <c r="T75" s="6" t="s">
        <v>754</v>
      </c>
      <c r="U75" s="6" t="s">
        <v>273</v>
      </c>
      <c r="V75" s="46" t="e">
        <f t="shared" ca="1" si="2"/>
        <v>#NAME?</v>
      </c>
      <c r="W75" s="46"/>
      <c r="X75" s="46"/>
      <c r="Y75" s="6" t="s">
        <v>312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3055</v>
      </c>
      <c r="B76" s="3" t="s">
        <v>3190</v>
      </c>
      <c r="C76" s="9">
        <v>578989</v>
      </c>
      <c r="D76" s="9" t="s">
        <v>3057</v>
      </c>
      <c r="E76" s="9" t="s">
        <v>68</v>
      </c>
      <c r="F76" s="6" t="s">
        <v>3064</v>
      </c>
      <c r="G76" s="7" t="e">
        <f t="shared" ca="1" si="0"/>
        <v>#NAME?</v>
      </c>
      <c r="H76" s="8" t="s">
        <v>195</v>
      </c>
      <c r="I76" s="46" t="s">
        <v>58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236</v>
      </c>
      <c r="P76" s="256">
        <v>0.2</v>
      </c>
      <c r="Q76" s="127"/>
      <c r="R76" s="127"/>
      <c r="S76" s="7" t="s">
        <v>199</v>
      </c>
      <c r="T76" s="6" t="s">
        <v>3191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3066</v>
      </c>
      <c r="BH76" s="129">
        <v>0</v>
      </c>
      <c r="BI76" s="129" t="s">
        <v>3066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3055</v>
      </c>
      <c r="B77" s="3" t="s">
        <v>3190</v>
      </c>
      <c r="C77" s="9">
        <v>80764</v>
      </c>
      <c r="D77" s="9" t="s">
        <v>3057</v>
      </c>
      <c r="E77" s="9" t="s">
        <v>68</v>
      </c>
      <c r="F77" s="6" t="s">
        <v>3064</v>
      </c>
      <c r="G77" s="7" t="e">
        <f t="shared" ca="1" si="0"/>
        <v>#NAME?</v>
      </c>
      <c r="H77" s="8" t="s">
        <v>195</v>
      </c>
      <c r="I77" s="46" t="s">
        <v>58</v>
      </c>
      <c r="J77" s="9" t="str">
        <f t="shared" si="1"/>
        <v>Não</v>
      </c>
      <c r="K77" s="126">
        <v>43609</v>
      </c>
      <c r="L77" s="261">
        <v>44482</v>
      </c>
      <c r="M77" s="6" t="s">
        <v>196</v>
      </c>
      <c r="N77" s="10">
        <v>5.0000000000000001E-3</v>
      </c>
      <c r="O77" s="9" t="s">
        <v>58</v>
      </c>
      <c r="P77" s="256">
        <v>0</v>
      </c>
      <c r="Q77" s="127"/>
      <c r="R77" s="127"/>
      <c r="S77" s="7" t="s">
        <v>199</v>
      </c>
      <c r="T77" s="6" t="s">
        <v>3191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3066</v>
      </c>
      <c r="BH77" s="129">
        <v>0</v>
      </c>
      <c r="BI77" s="129" t="s">
        <v>3066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3055</v>
      </c>
      <c r="B78" s="15" t="s">
        <v>3192</v>
      </c>
      <c r="C78" s="9">
        <v>48783</v>
      </c>
      <c r="D78" s="9" t="s">
        <v>19</v>
      </c>
      <c r="E78" s="9" t="s">
        <v>20</v>
      </c>
      <c r="F78" s="6" t="s">
        <v>321</v>
      </c>
      <c r="G78" s="7" t="e">
        <f t="shared" ca="1" si="0"/>
        <v>#NAME?</v>
      </c>
      <c r="H78" s="8" t="s">
        <v>216</v>
      </c>
      <c r="I78" s="46" t="s">
        <v>217</v>
      </c>
      <c r="J78" s="9" t="str">
        <f t="shared" si="1"/>
        <v>Não</v>
      </c>
      <c r="K78" s="47">
        <v>44364</v>
      </c>
      <c r="L78" s="6"/>
      <c r="M78" s="6" t="s">
        <v>196</v>
      </c>
      <c r="N78" s="10">
        <v>1.2E-2</v>
      </c>
      <c r="O78" s="9" t="s">
        <v>58</v>
      </c>
      <c r="P78" s="256">
        <v>0</v>
      </c>
      <c r="Q78" s="50"/>
      <c r="R78" s="50"/>
      <c r="S78" s="7" t="s">
        <v>199</v>
      </c>
      <c r="T78" s="6" t="s">
        <v>771</v>
      </c>
      <c r="U78" s="6" t="s">
        <v>273</v>
      </c>
      <c r="V78" s="46" t="e">
        <f t="shared" ca="1" si="2"/>
        <v>#NAME?</v>
      </c>
      <c r="W78" s="46"/>
      <c r="X78" s="46"/>
      <c r="Y78" s="6" t="s">
        <v>312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3055</v>
      </c>
      <c r="B79" s="3" t="s">
        <v>3193</v>
      </c>
      <c r="C79" s="9">
        <v>325711</v>
      </c>
      <c r="D79" s="9" t="s">
        <v>3057</v>
      </c>
      <c r="E79" s="9" t="s">
        <v>68</v>
      </c>
      <c r="F79" s="6" t="s">
        <v>3058</v>
      </c>
      <c r="G79" s="7" t="e">
        <f t="shared" ca="1" si="0"/>
        <v>#NAME?</v>
      </c>
      <c r="H79" s="8" t="s">
        <v>195</v>
      </c>
      <c r="I79" s="46" t="s">
        <v>58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236</v>
      </c>
      <c r="P79" s="256">
        <v>0.2</v>
      </c>
      <c r="Q79" s="127"/>
      <c r="R79" s="127"/>
      <c r="S79" s="7" t="s">
        <v>199</v>
      </c>
      <c r="T79" s="6" t="s">
        <v>3194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3066</v>
      </c>
      <c r="BH79" s="129">
        <v>0</v>
      </c>
      <c r="BI79" s="129" t="s">
        <v>3066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3055</v>
      </c>
      <c r="B80" s="3" t="s">
        <v>3193</v>
      </c>
      <c r="C80" s="9">
        <v>33186</v>
      </c>
      <c r="D80" s="9" t="s">
        <v>3057</v>
      </c>
      <c r="E80" s="9" t="s">
        <v>68</v>
      </c>
      <c r="F80" s="6" t="s">
        <v>3058</v>
      </c>
      <c r="G80" s="7" t="e">
        <f t="shared" ca="1" si="0"/>
        <v>#NAME?</v>
      </c>
      <c r="H80" s="8" t="s">
        <v>195</v>
      </c>
      <c r="I80" s="46" t="s">
        <v>58</v>
      </c>
      <c r="J80" s="9" t="str">
        <f t="shared" si="1"/>
        <v>Não</v>
      </c>
      <c r="K80" s="126">
        <v>43997</v>
      </c>
      <c r="L80" s="126">
        <v>43997</v>
      </c>
      <c r="M80" s="6" t="s">
        <v>256</v>
      </c>
      <c r="N80" s="10">
        <v>0.01</v>
      </c>
      <c r="O80" s="9" t="s">
        <v>197</v>
      </c>
      <c r="P80" s="256">
        <v>0.1</v>
      </c>
      <c r="Q80" s="127"/>
      <c r="R80" s="127"/>
      <c r="S80" s="7" t="s">
        <v>199</v>
      </c>
      <c r="T80" s="6" t="s">
        <v>3194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3066</v>
      </c>
      <c r="BH80" s="129">
        <v>0</v>
      </c>
      <c r="BI80" s="129" t="s">
        <v>3066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3055</v>
      </c>
      <c r="B81" s="15" t="s">
        <v>3195</v>
      </c>
      <c r="C81" s="9">
        <v>441042</v>
      </c>
      <c r="D81" s="9" t="s">
        <v>19</v>
      </c>
      <c r="E81" s="9" t="s">
        <v>20</v>
      </c>
      <c r="F81" s="6" t="s">
        <v>270</v>
      </c>
      <c r="G81" s="7" t="e">
        <f t="shared" ca="1" si="0"/>
        <v>#NAME?</v>
      </c>
      <c r="H81" s="8" t="s">
        <v>216</v>
      </c>
      <c r="I81" s="46" t="s">
        <v>58</v>
      </c>
      <c r="J81" s="9" t="str">
        <f t="shared" si="1"/>
        <v>Não</v>
      </c>
      <c r="K81" s="47">
        <v>44593</v>
      </c>
      <c r="L81" s="7"/>
      <c r="M81" s="6" t="s">
        <v>57</v>
      </c>
      <c r="N81" s="10">
        <v>7.0000000000000001E-3</v>
      </c>
      <c r="O81" s="9" t="s">
        <v>58</v>
      </c>
      <c r="P81" s="256">
        <v>0</v>
      </c>
      <c r="Q81" s="50"/>
      <c r="R81" s="50" t="s">
        <v>3196</v>
      </c>
      <c r="S81" s="7" t="s">
        <v>199</v>
      </c>
      <c r="T81" s="6" t="s">
        <v>3197</v>
      </c>
      <c r="U81" s="6" t="s">
        <v>273</v>
      </c>
      <c r="V81" s="46" t="e">
        <f t="shared" ca="1" si="2"/>
        <v>#NAME?</v>
      </c>
      <c r="W81" s="46"/>
      <c r="X81" s="46"/>
      <c r="Y81" s="6" t="s">
        <v>312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3055</v>
      </c>
      <c r="B82" s="15" t="s">
        <v>3198</v>
      </c>
      <c r="C82" s="9">
        <v>37885</v>
      </c>
      <c r="D82" s="9" t="s">
        <v>3057</v>
      </c>
      <c r="E82" s="9" t="s">
        <v>68</v>
      </c>
      <c r="F82" s="6" t="s">
        <v>3058</v>
      </c>
      <c r="G82" s="7" t="e">
        <f t="shared" ca="1" si="0"/>
        <v>#NAME?</v>
      </c>
      <c r="H82" s="8" t="s">
        <v>195</v>
      </c>
      <c r="I82" s="46" t="s">
        <v>58</v>
      </c>
      <c r="J82" s="9" t="str">
        <f t="shared" si="1"/>
        <v>Não</v>
      </c>
      <c r="K82" s="261">
        <v>43796</v>
      </c>
      <c r="L82" s="126">
        <v>44312</v>
      </c>
      <c r="M82" s="6" t="s">
        <v>256</v>
      </c>
      <c r="N82" s="10">
        <v>1.4999999999999999E-2</v>
      </c>
      <c r="O82" s="9" t="s">
        <v>197</v>
      </c>
      <c r="P82" s="256">
        <v>0.1</v>
      </c>
      <c r="Q82" s="127"/>
      <c r="R82" s="127"/>
      <c r="S82" s="7" t="s">
        <v>199</v>
      </c>
      <c r="T82" s="6" t="s">
        <v>3199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3066</v>
      </c>
      <c r="BH82" s="129">
        <v>0</v>
      </c>
      <c r="BI82" s="129" t="s">
        <v>3066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3055</v>
      </c>
      <c r="B83" s="15" t="s">
        <v>3200</v>
      </c>
      <c r="C83" s="9">
        <v>32368</v>
      </c>
      <c r="D83" s="9" t="s">
        <v>3057</v>
      </c>
      <c r="E83" s="9" t="s">
        <v>68</v>
      </c>
      <c r="F83" s="6" t="s">
        <v>3058</v>
      </c>
      <c r="G83" s="7" t="e">
        <f t="shared" ca="1" si="0"/>
        <v>#NAME?</v>
      </c>
      <c r="H83" s="8" t="s">
        <v>195</v>
      </c>
      <c r="I83" s="46" t="s">
        <v>58</v>
      </c>
      <c r="J83" s="9" t="str">
        <f t="shared" si="1"/>
        <v>Não</v>
      </c>
      <c r="K83" s="261">
        <v>43822</v>
      </c>
      <c r="L83" s="261">
        <v>44545</v>
      </c>
      <c r="M83" s="6" t="s">
        <v>196</v>
      </c>
      <c r="N83" s="10">
        <v>1.2E-2</v>
      </c>
      <c r="O83" s="9" t="s">
        <v>58</v>
      </c>
      <c r="P83" s="256">
        <v>0</v>
      </c>
      <c r="Q83" s="127"/>
      <c r="R83" s="127"/>
      <c r="S83" s="7" t="s">
        <v>199</v>
      </c>
      <c r="T83" s="6" t="s">
        <v>3201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3066</v>
      </c>
      <c r="BH83" s="129">
        <v>0</v>
      </c>
      <c r="BI83" s="129" t="s">
        <v>3066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3055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270</v>
      </c>
      <c r="G84" s="7" t="e">
        <f t="shared" ca="1" si="0"/>
        <v>#NAME?</v>
      </c>
      <c r="H84" s="8" t="s">
        <v>216</v>
      </c>
      <c r="I84" s="46" t="s">
        <v>217</v>
      </c>
      <c r="J84" s="9" t="str">
        <f t="shared" si="1"/>
        <v>Não</v>
      </c>
      <c r="K84" s="254">
        <v>44383</v>
      </c>
      <c r="L84" s="6"/>
      <c r="M84" s="6" t="s">
        <v>196</v>
      </c>
      <c r="N84" s="10">
        <v>1.2E-2</v>
      </c>
      <c r="O84" s="9" t="s">
        <v>58</v>
      </c>
      <c r="P84" s="256">
        <v>0</v>
      </c>
      <c r="Q84" s="50"/>
      <c r="R84" s="50"/>
      <c r="S84" s="7" t="s">
        <v>199</v>
      </c>
      <c r="T84" s="6" t="s">
        <v>3202</v>
      </c>
      <c r="U84" s="6" t="s">
        <v>273</v>
      </c>
      <c r="V84" s="46" t="e">
        <f t="shared" ca="1" si="2"/>
        <v>#NAME?</v>
      </c>
      <c r="W84" s="46"/>
      <c r="X84" s="46"/>
      <c r="Y84" s="6" t="s">
        <v>312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3055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270</v>
      </c>
      <c r="G85" s="7" t="e">
        <f t="shared" ca="1" si="0"/>
        <v>#NAME?</v>
      </c>
      <c r="H85" s="8" t="s">
        <v>216</v>
      </c>
      <c r="I85" s="46" t="s">
        <v>217</v>
      </c>
      <c r="J85" s="9" t="str">
        <f t="shared" si="1"/>
        <v>Não</v>
      </c>
      <c r="K85" s="126">
        <v>44860</v>
      </c>
      <c r="L85" s="6"/>
      <c r="M85" s="6" t="s">
        <v>316</v>
      </c>
      <c r="N85" s="10">
        <v>8.0000000000000002E-3</v>
      </c>
      <c r="O85" s="9" t="s">
        <v>317</v>
      </c>
      <c r="P85" s="256">
        <v>0.1</v>
      </c>
      <c r="Q85" s="50"/>
      <c r="R85" s="277"/>
      <c r="S85" s="7" t="s">
        <v>199</v>
      </c>
      <c r="T85" s="6" t="s">
        <v>816</v>
      </c>
      <c r="U85" s="6" t="s">
        <v>273</v>
      </c>
      <c r="V85" s="46" t="e">
        <f t="shared" ca="1" si="2"/>
        <v>#NAME?</v>
      </c>
      <c r="W85" s="46"/>
      <c r="X85" s="46"/>
      <c r="Y85" s="6" t="s">
        <v>312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3055</v>
      </c>
      <c r="B86" s="15" t="s">
        <v>821</v>
      </c>
      <c r="C86" s="9">
        <v>36371</v>
      </c>
      <c r="D86" s="9" t="s">
        <v>19</v>
      </c>
      <c r="E86" s="9" t="s">
        <v>20</v>
      </c>
      <c r="F86" s="9" t="s">
        <v>270</v>
      </c>
      <c r="G86" s="7" t="e">
        <f t="shared" ca="1" si="0"/>
        <v>#NAME?</v>
      </c>
      <c r="H86" s="8" t="s">
        <v>216</v>
      </c>
      <c r="I86" s="46" t="s">
        <v>217</v>
      </c>
      <c r="J86" s="9" t="str">
        <f t="shared" si="1"/>
        <v>Sim</v>
      </c>
      <c r="K86" s="126">
        <v>44280</v>
      </c>
      <c r="L86" s="6"/>
      <c r="M86" s="6" t="s">
        <v>256</v>
      </c>
      <c r="N86" s="10">
        <v>1.4999999999999999E-2</v>
      </c>
      <c r="O86" s="9" t="s">
        <v>197</v>
      </c>
      <c r="P86" s="256">
        <v>0.1</v>
      </c>
      <c r="Q86" s="50" t="s">
        <v>3203</v>
      </c>
      <c r="R86" s="277"/>
      <c r="S86" s="7" t="s">
        <v>199</v>
      </c>
      <c r="T86" s="6" t="s">
        <v>823</v>
      </c>
      <c r="U86" s="6" t="s">
        <v>273</v>
      </c>
      <c r="V86" s="46" t="e">
        <f t="shared" ca="1" si="2"/>
        <v>#NAME?</v>
      </c>
      <c r="W86" s="46"/>
      <c r="X86" s="46"/>
      <c r="Y86" s="6" t="s">
        <v>312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3055</v>
      </c>
      <c r="B87" s="3" t="s">
        <v>821</v>
      </c>
      <c r="C87" s="9">
        <v>560488</v>
      </c>
      <c r="D87" s="9" t="s">
        <v>19</v>
      </c>
      <c r="E87" s="9" t="s">
        <v>20</v>
      </c>
      <c r="F87" s="9" t="s">
        <v>270</v>
      </c>
      <c r="G87" s="7" t="e">
        <f t="shared" ca="1" si="0"/>
        <v>#NAME?</v>
      </c>
      <c r="H87" s="8" t="s">
        <v>216</v>
      </c>
      <c r="I87" s="46" t="s">
        <v>217</v>
      </c>
      <c r="J87" s="9" t="str">
        <f t="shared" si="1"/>
        <v>Não</v>
      </c>
      <c r="K87" s="47">
        <v>44607</v>
      </c>
      <c r="L87" s="6"/>
      <c r="M87" s="6" t="s">
        <v>57</v>
      </c>
      <c r="N87" s="10">
        <v>7.0000000000000001E-3</v>
      </c>
      <c r="O87" s="9" t="s">
        <v>58</v>
      </c>
      <c r="P87" s="256">
        <v>0</v>
      </c>
      <c r="Q87" s="127"/>
      <c r="R87" s="127"/>
      <c r="S87" s="7" t="s">
        <v>199</v>
      </c>
      <c r="T87" s="6" t="s">
        <v>823</v>
      </c>
      <c r="U87" s="6" t="s">
        <v>273</v>
      </c>
      <c r="V87" s="46" t="e">
        <f t="shared" ca="1" si="2"/>
        <v>#NAME?</v>
      </c>
      <c r="W87" s="46"/>
      <c r="X87" s="46"/>
      <c r="Y87" s="6" t="s">
        <v>312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3055</v>
      </c>
      <c r="B88" s="59" t="s">
        <v>3204</v>
      </c>
      <c r="C88" s="9">
        <v>266130</v>
      </c>
      <c r="D88" s="9" t="s">
        <v>19</v>
      </c>
      <c r="E88" s="9" t="s">
        <v>68</v>
      </c>
      <c r="F88" s="9" t="s">
        <v>3205</v>
      </c>
      <c r="G88" s="7" t="e">
        <f t="shared" ca="1" si="0"/>
        <v>#NAME?</v>
      </c>
      <c r="H88" s="8" t="s">
        <v>216</v>
      </c>
      <c r="I88" s="46" t="s">
        <v>217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236</v>
      </c>
      <c r="P88" s="256">
        <v>0.2</v>
      </c>
      <c r="Q88" s="127"/>
      <c r="R88" s="127"/>
      <c r="S88" s="7" t="s">
        <v>242</v>
      </c>
      <c r="T88" s="9" t="s">
        <v>3206</v>
      </c>
      <c r="U88" s="6" t="s">
        <v>73</v>
      </c>
      <c r="V88" s="46" t="e">
        <f t="shared" ca="1" si="2"/>
        <v>#NAME?</v>
      </c>
      <c r="W88" s="46"/>
      <c r="X88" s="46"/>
      <c r="Y88" s="6" t="s">
        <v>312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3066</v>
      </c>
      <c r="BH88" s="259">
        <v>0</v>
      </c>
      <c r="BI88" s="259" t="s">
        <v>3066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3055</v>
      </c>
      <c r="B89" s="15" t="s">
        <v>3207</v>
      </c>
      <c r="C89" s="9">
        <v>452899</v>
      </c>
      <c r="D89" s="9" t="s">
        <v>19</v>
      </c>
      <c r="E89" s="9" t="s">
        <v>20</v>
      </c>
      <c r="F89" s="6" t="s">
        <v>270</v>
      </c>
      <c r="G89" s="7" t="e">
        <f t="shared" ca="1" si="0"/>
        <v>#NAME?</v>
      </c>
      <c r="H89" s="8" t="s">
        <v>195</v>
      </c>
      <c r="I89" s="46" t="s">
        <v>58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236</v>
      </c>
      <c r="P89" s="256">
        <v>0.2</v>
      </c>
      <c r="Q89" s="127"/>
      <c r="R89" s="127"/>
      <c r="S89" s="7" t="s">
        <v>199</v>
      </c>
      <c r="T89" s="6" t="s">
        <v>3208</v>
      </c>
      <c r="U89" s="6" t="s">
        <v>273</v>
      </c>
      <c r="V89" s="46" t="e">
        <f t="shared" ca="1" si="2"/>
        <v>#NAME?</v>
      </c>
      <c r="W89" s="46"/>
      <c r="X89" s="46"/>
      <c r="Y89" s="6" t="s">
        <v>312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3066</v>
      </c>
      <c r="BH89" s="129">
        <v>0</v>
      </c>
      <c r="BI89" s="129" t="s">
        <v>3066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3055</v>
      </c>
      <c r="B90" s="3" t="s">
        <v>3209</v>
      </c>
      <c r="C90" s="9">
        <v>467488</v>
      </c>
      <c r="D90" s="9" t="s">
        <v>3057</v>
      </c>
      <c r="E90" s="9" t="s">
        <v>68</v>
      </c>
      <c r="F90" s="6" t="s">
        <v>3057</v>
      </c>
      <c r="G90" s="7" t="e">
        <f t="shared" ca="1" si="0"/>
        <v>#NAME?</v>
      </c>
      <c r="H90" s="8" t="s">
        <v>195</v>
      </c>
      <c r="I90" s="46" t="s">
        <v>58</v>
      </c>
      <c r="J90" s="9" t="str">
        <f t="shared" si="1"/>
        <v>Não</v>
      </c>
      <c r="K90" s="261">
        <v>44124</v>
      </c>
      <c r="L90" s="261">
        <v>44482</v>
      </c>
      <c r="M90" s="6" t="s">
        <v>256</v>
      </c>
      <c r="N90" s="10">
        <v>1.4999999999999999E-2</v>
      </c>
      <c r="O90" s="9" t="s">
        <v>197</v>
      </c>
      <c r="P90" s="256">
        <v>0.1</v>
      </c>
      <c r="Q90" s="127"/>
      <c r="R90" s="127"/>
      <c r="S90" s="7" t="s">
        <v>242</v>
      </c>
      <c r="T90" s="6" t="s">
        <v>3210</v>
      </c>
      <c r="U90" s="6" t="s">
        <v>68</v>
      </c>
      <c r="V90" s="46" t="e">
        <f t="shared" ca="1" si="2"/>
        <v>#NAME?</v>
      </c>
      <c r="W90" s="46"/>
      <c r="X90" s="46"/>
      <c r="Y90" s="6" t="s">
        <v>312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3066</v>
      </c>
      <c r="BH90" s="129">
        <v>0</v>
      </c>
      <c r="BI90" s="129" t="s">
        <v>3066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3055</v>
      </c>
      <c r="B91" s="3" t="s">
        <v>3211</v>
      </c>
      <c r="C91" s="9">
        <v>467483</v>
      </c>
      <c r="D91" s="9" t="s">
        <v>3057</v>
      </c>
      <c r="E91" s="9" t="s">
        <v>68</v>
      </c>
      <c r="F91" s="6" t="s">
        <v>3057</v>
      </c>
      <c r="G91" s="7" t="e">
        <f t="shared" ca="1" si="0"/>
        <v>#NAME?</v>
      </c>
      <c r="H91" s="8" t="s">
        <v>195</v>
      </c>
      <c r="I91" s="46" t="s">
        <v>58</v>
      </c>
      <c r="J91" s="9" t="str">
        <f t="shared" si="1"/>
        <v>Não</v>
      </c>
      <c r="K91" s="261">
        <v>44118</v>
      </c>
      <c r="L91" s="261">
        <v>44482</v>
      </c>
      <c r="M91" s="6" t="s">
        <v>256</v>
      </c>
      <c r="N91" s="10">
        <v>1.4999999999999999E-2</v>
      </c>
      <c r="O91" s="9" t="s">
        <v>197</v>
      </c>
      <c r="P91" s="256">
        <v>0.1</v>
      </c>
      <c r="Q91" s="127"/>
      <c r="R91" s="127"/>
      <c r="S91" s="7" t="s">
        <v>242</v>
      </c>
      <c r="T91" s="6" t="s">
        <v>3212</v>
      </c>
      <c r="U91" s="6" t="s">
        <v>68</v>
      </c>
      <c r="V91" s="46" t="e">
        <f t="shared" ca="1" si="2"/>
        <v>#NAME?</v>
      </c>
      <c r="W91" s="46"/>
      <c r="X91" s="46"/>
      <c r="Y91" s="6" t="s">
        <v>312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3066</v>
      </c>
      <c r="BH91" s="129">
        <v>0</v>
      </c>
      <c r="BI91" s="129" t="s">
        <v>3066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3055</v>
      </c>
      <c r="B92" s="3" t="s">
        <v>3213</v>
      </c>
      <c r="C92" s="9">
        <v>32091</v>
      </c>
      <c r="D92" s="9" t="s">
        <v>19</v>
      </c>
      <c r="E92" s="9" t="s">
        <v>20</v>
      </c>
      <c r="F92" s="6" t="s">
        <v>270</v>
      </c>
      <c r="G92" s="7" t="e">
        <f t="shared" ca="1" si="0"/>
        <v>#NAME?</v>
      </c>
      <c r="H92" s="8" t="s">
        <v>195</v>
      </c>
      <c r="I92" s="46" t="s">
        <v>58</v>
      </c>
      <c r="J92" s="9" t="str">
        <f t="shared" si="1"/>
        <v>Não</v>
      </c>
      <c r="K92" s="261">
        <v>44328</v>
      </c>
      <c r="L92" s="261">
        <v>44701</v>
      </c>
      <c r="M92" s="6" t="s">
        <v>256</v>
      </c>
      <c r="N92" s="10">
        <v>1.4999999999999999E-2</v>
      </c>
      <c r="O92" s="9" t="s">
        <v>197</v>
      </c>
      <c r="P92" s="256">
        <v>0.1</v>
      </c>
      <c r="Q92" s="50"/>
      <c r="R92" s="50"/>
      <c r="S92" s="7" t="s">
        <v>199</v>
      </c>
      <c r="T92" s="6" t="s">
        <v>3214</v>
      </c>
      <c r="U92" s="6" t="s">
        <v>273</v>
      </c>
      <c r="V92" s="46" t="e">
        <f t="shared" ca="1" si="2"/>
        <v>#NAME?</v>
      </c>
      <c r="W92" s="46"/>
      <c r="X92" s="46"/>
      <c r="Y92" s="6" t="s">
        <v>312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3066</v>
      </c>
      <c r="BH92" s="129">
        <v>0</v>
      </c>
      <c r="BI92" s="129" t="s">
        <v>3066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3055</v>
      </c>
      <c r="B93" s="3" t="s">
        <v>3215</v>
      </c>
      <c r="C93" s="9">
        <v>86633</v>
      </c>
      <c r="D93" s="9" t="s">
        <v>3122</v>
      </c>
      <c r="E93" s="9" t="s">
        <v>68</v>
      </c>
      <c r="F93" s="6" t="s">
        <v>3122</v>
      </c>
      <c r="G93" s="7" t="e">
        <f t="shared" ca="1" si="0"/>
        <v>#NAME?</v>
      </c>
      <c r="H93" s="8" t="s">
        <v>195</v>
      </c>
      <c r="I93" s="46" t="s">
        <v>58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58</v>
      </c>
      <c r="P93" s="256">
        <v>0</v>
      </c>
      <c r="R93" s="127" t="s">
        <v>3216</v>
      </c>
      <c r="S93" s="7" t="s">
        <v>199</v>
      </c>
      <c r="T93" s="6" t="s">
        <v>3217</v>
      </c>
      <c r="U93" s="6" t="s">
        <v>68</v>
      </c>
      <c r="V93" s="46" t="e">
        <f t="shared" ca="1" si="2"/>
        <v>#NAME?</v>
      </c>
      <c r="W93" s="46"/>
      <c r="X93" s="46"/>
      <c r="Y93" s="6" t="s">
        <v>312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3055</v>
      </c>
      <c r="B94" s="15" t="s">
        <v>3218</v>
      </c>
      <c r="C94" s="9">
        <v>43175</v>
      </c>
      <c r="D94" s="9" t="s">
        <v>19</v>
      </c>
      <c r="E94" s="9" t="s">
        <v>20</v>
      </c>
      <c r="F94" s="6" t="s">
        <v>321</v>
      </c>
      <c r="G94" s="7" t="e">
        <f t="shared" ca="1" si="0"/>
        <v>#NAME?</v>
      </c>
      <c r="H94" s="8" t="s">
        <v>195</v>
      </c>
      <c r="I94" s="46" t="s">
        <v>58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541</v>
      </c>
      <c r="N94" s="10">
        <v>3.0000000000000001E-3</v>
      </c>
      <c r="O94" s="9" t="s">
        <v>58</v>
      </c>
      <c r="P94" s="256">
        <v>0</v>
      </c>
      <c r="Q94" s="50"/>
      <c r="R94" s="50"/>
      <c r="S94" s="7" t="s">
        <v>242</v>
      </c>
      <c r="T94" s="6" t="s">
        <v>3219</v>
      </c>
      <c r="U94" s="6" t="s">
        <v>273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3066</v>
      </c>
      <c r="BH94" s="129">
        <v>0</v>
      </c>
      <c r="BI94" s="129" t="s">
        <v>3066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3055</v>
      </c>
      <c r="B95" s="15" t="s">
        <v>3220</v>
      </c>
      <c r="C95" s="9">
        <v>435801</v>
      </c>
      <c r="D95" s="9" t="s">
        <v>19</v>
      </c>
      <c r="E95" s="9" t="s">
        <v>68</v>
      </c>
      <c r="F95" s="9" t="s">
        <v>226</v>
      </c>
      <c r="G95" s="7" t="e">
        <f t="shared" ca="1" si="0"/>
        <v>#NAME?</v>
      </c>
      <c r="H95" s="8" t="s">
        <v>205</v>
      </c>
      <c r="I95" s="46" t="s">
        <v>58</v>
      </c>
      <c r="J95" s="9" t="str">
        <f t="shared" si="3"/>
        <v>Sim</v>
      </c>
      <c r="K95" s="254">
        <v>43713</v>
      </c>
      <c r="L95" s="126"/>
      <c r="M95" s="6" t="s">
        <v>196</v>
      </c>
      <c r="N95" s="255">
        <v>0.01</v>
      </c>
      <c r="O95" s="9" t="s">
        <v>58</v>
      </c>
      <c r="P95" s="256">
        <v>0</v>
      </c>
      <c r="Q95" s="127" t="s">
        <v>3221</v>
      </c>
      <c r="R95" s="127" t="s">
        <v>3222</v>
      </c>
      <c r="S95" s="7" t="s">
        <v>199</v>
      </c>
      <c r="T95" s="6" t="s">
        <v>3223</v>
      </c>
      <c r="U95" s="6" t="s">
        <v>68</v>
      </c>
      <c r="V95" s="46" t="e">
        <f t="shared" ca="1" si="2"/>
        <v>#NAME?</v>
      </c>
      <c r="W95" s="46"/>
      <c r="X95" s="46"/>
      <c r="Y95" s="6" t="s">
        <v>312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3055</v>
      </c>
      <c r="B96" s="15" t="s">
        <v>3224</v>
      </c>
      <c r="C96" s="9">
        <v>363494</v>
      </c>
      <c r="D96" s="9" t="s">
        <v>19</v>
      </c>
      <c r="E96" s="9" t="s">
        <v>20</v>
      </c>
      <c r="F96" s="6" t="s">
        <v>270</v>
      </c>
      <c r="G96" s="7" t="e">
        <f t="shared" ca="1" si="0"/>
        <v>#NAME?</v>
      </c>
      <c r="H96" s="8" t="s">
        <v>216</v>
      </c>
      <c r="I96" s="46" t="s">
        <v>217</v>
      </c>
      <c r="J96" s="9" t="str">
        <f t="shared" si="3"/>
        <v>Não</v>
      </c>
      <c r="K96" s="254">
        <v>44838</v>
      </c>
      <c r="L96" s="6"/>
      <c r="M96" s="6" t="s">
        <v>57</v>
      </c>
      <c r="N96" s="10">
        <v>0.01</v>
      </c>
      <c r="O96" s="9" t="s">
        <v>58</v>
      </c>
      <c r="P96" s="256">
        <v>0</v>
      </c>
      <c r="Q96" s="66"/>
      <c r="R96" s="127" t="s">
        <v>3225</v>
      </c>
      <c r="S96" s="7" t="s">
        <v>199</v>
      </c>
      <c r="T96" s="6" t="s">
        <v>3226</v>
      </c>
      <c r="U96" s="6" t="s">
        <v>273</v>
      </c>
      <c r="V96" s="46" t="e">
        <f t="shared" ca="1" si="2"/>
        <v>#NAME?</v>
      </c>
      <c r="W96" s="46"/>
      <c r="X96" s="46"/>
      <c r="Y96" s="6" t="s">
        <v>312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3055</v>
      </c>
      <c r="B97" s="15" t="s">
        <v>917</v>
      </c>
      <c r="C97" s="9">
        <v>79850</v>
      </c>
      <c r="D97" s="9" t="s">
        <v>19</v>
      </c>
      <c r="E97" s="9" t="s">
        <v>20</v>
      </c>
      <c r="F97" s="9" t="s">
        <v>3104</v>
      </c>
      <c r="G97" s="7" t="e">
        <f t="shared" ca="1" si="0"/>
        <v>#NAME?</v>
      </c>
      <c r="H97" s="8" t="s">
        <v>216</v>
      </c>
      <c r="I97" s="46" t="s">
        <v>217</v>
      </c>
      <c r="J97" s="9" t="str">
        <f t="shared" si="3"/>
        <v>Não</v>
      </c>
      <c r="K97" s="254">
        <v>44299</v>
      </c>
      <c r="L97" s="6"/>
      <c r="M97" s="6" t="s">
        <v>256</v>
      </c>
      <c r="N97" s="10">
        <v>1.4999999999999999E-2</v>
      </c>
      <c r="O97" s="9" t="s">
        <v>197</v>
      </c>
      <c r="P97" s="256">
        <v>0.1</v>
      </c>
      <c r="Q97" s="66"/>
      <c r="R97" s="127" t="s">
        <v>3227</v>
      </c>
      <c r="S97" s="7" t="s">
        <v>199</v>
      </c>
      <c r="T97" s="6" t="s">
        <v>919</v>
      </c>
      <c r="U97" s="6" t="s">
        <v>273</v>
      </c>
      <c r="V97" s="46" t="e">
        <f t="shared" ca="1" si="2"/>
        <v>#NAME?</v>
      </c>
      <c r="W97" s="46"/>
      <c r="X97" s="46"/>
      <c r="Y97" s="6" t="s">
        <v>312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3055</v>
      </c>
      <c r="B98" s="15" t="s">
        <v>3228</v>
      </c>
      <c r="C98" s="9">
        <v>449049</v>
      </c>
      <c r="D98" s="9" t="s">
        <v>3057</v>
      </c>
      <c r="E98" s="9" t="s">
        <v>68</v>
      </c>
      <c r="F98" s="9" t="s">
        <v>3058</v>
      </c>
      <c r="G98" s="7" t="e">
        <f t="shared" ca="1" si="0"/>
        <v>#NAME?</v>
      </c>
      <c r="H98" s="8" t="s">
        <v>216</v>
      </c>
      <c r="I98" s="46" t="s">
        <v>217</v>
      </c>
      <c r="J98" s="9" t="str">
        <f t="shared" si="3"/>
        <v>Não</v>
      </c>
      <c r="K98" s="254">
        <v>43895</v>
      </c>
      <c r="L98" s="6"/>
      <c r="M98" s="6" t="s">
        <v>196</v>
      </c>
      <c r="N98" s="10">
        <v>1.2E-2</v>
      </c>
      <c r="O98" s="9" t="s">
        <v>58</v>
      </c>
      <c r="P98" s="256">
        <v>0</v>
      </c>
      <c r="Q98" s="127"/>
      <c r="R98" s="127" t="s">
        <v>3229</v>
      </c>
      <c r="S98" s="7" t="s">
        <v>199</v>
      </c>
      <c r="T98" s="6" t="s">
        <v>3230</v>
      </c>
      <c r="U98" s="6" t="s">
        <v>68</v>
      </c>
      <c r="V98" s="46" t="e">
        <f t="shared" ca="1" si="2"/>
        <v>#NAME?</v>
      </c>
      <c r="W98" s="46"/>
      <c r="X98" s="46"/>
      <c r="Y98" s="6" t="s">
        <v>312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3055</v>
      </c>
      <c r="B99" s="15" t="s">
        <v>3231</v>
      </c>
      <c r="C99" s="9">
        <v>438733</v>
      </c>
      <c r="D99" s="9" t="s">
        <v>3057</v>
      </c>
      <c r="E99" s="9" t="s">
        <v>68</v>
      </c>
      <c r="F99" s="6" t="s">
        <v>3064</v>
      </c>
      <c r="G99" s="7" t="e">
        <f t="shared" ca="1" si="0"/>
        <v>#NAME?</v>
      </c>
      <c r="H99" s="8" t="s">
        <v>195</v>
      </c>
      <c r="I99" s="46" t="s">
        <v>58</v>
      </c>
      <c r="J99" s="9" t="str">
        <f t="shared" si="3"/>
        <v>Não</v>
      </c>
      <c r="K99" s="126">
        <v>43913</v>
      </c>
      <c r="L99" s="126">
        <v>44086</v>
      </c>
      <c r="M99" s="6" t="s">
        <v>256</v>
      </c>
      <c r="N99" s="10">
        <v>1.4999999999999999E-2</v>
      </c>
      <c r="O99" s="9" t="s">
        <v>197</v>
      </c>
      <c r="P99" s="256">
        <v>0.1</v>
      </c>
      <c r="Q99" s="127"/>
      <c r="R99" s="127"/>
      <c r="S99" s="7" t="s">
        <v>199</v>
      </c>
      <c r="T99" s="6" t="s">
        <v>3232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3066</v>
      </c>
      <c r="BH99" s="129">
        <v>0</v>
      </c>
      <c r="BI99" s="129" t="s">
        <v>3066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3055</v>
      </c>
      <c r="B100" s="15" t="s">
        <v>3233</v>
      </c>
      <c r="C100" s="9">
        <v>338439</v>
      </c>
      <c r="D100" s="9" t="s">
        <v>19</v>
      </c>
      <c r="E100" s="9" t="s">
        <v>68</v>
      </c>
      <c r="F100" s="9" t="s">
        <v>289</v>
      </c>
      <c r="G100" s="7" t="e">
        <f t="shared" ca="1" si="0"/>
        <v>#NAME?</v>
      </c>
      <c r="H100" s="8" t="s">
        <v>216</v>
      </c>
      <c r="I100" s="46" t="s">
        <v>217</v>
      </c>
      <c r="J100" s="9" t="str">
        <f t="shared" si="3"/>
        <v>Não</v>
      </c>
      <c r="K100" s="254">
        <v>43860</v>
      </c>
      <c r="L100" s="6"/>
      <c r="M100" s="6" t="s">
        <v>256</v>
      </c>
      <c r="N100" s="10">
        <v>1.4999999999999999E-2</v>
      </c>
      <c r="O100" s="9" t="s">
        <v>58</v>
      </c>
      <c r="P100" s="256">
        <v>0</v>
      </c>
      <c r="Q100" s="45"/>
      <c r="R100" s="127" t="s">
        <v>3234</v>
      </c>
      <c r="S100" s="7" t="s">
        <v>199</v>
      </c>
      <c r="T100" s="6" t="s">
        <v>3235</v>
      </c>
      <c r="U100" s="6" t="s">
        <v>68</v>
      </c>
      <c r="V100" s="46" t="e">
        <f t="shared" ca="1" si="2"/>
        <v>#NAME?</v>
      </c>
      <c r="W100" s="46"/>
      <c r="X100" s="46"/>
      <c r="Y100" s="6" t="s">
        <v>201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3055</v>
      </c>
      <c r="B101" s="125" t="s">
        <v>936</v>
      </c>
      <c r="C101" s="9">
        <v>36791</v>
      </c>
      <c r="D101" s="9" t="s">
        <v>19</v>
      </c>
      <c r="E101" s="9" t="s">
        <v>20</v>
      </c>
      <c r="F101" s="9" t="s">
        <v>270</v>
      </c>
      <c r="G101" s="7" t="e">
        <f t="shared" ca="1" si="0"/>
        <v>#NAME?</v>
      </c>
      <c r="H101" s="8" t="s">
        <v>216</v>
      </c>
      <c r="I101" s="46" t="s">
        <v>217</v>
      </c>
      <c r="J101" s="9" t="str">
        <f t="shared" si="3"/>
        <v>Não</v>
      </c>
      <c r="K101" s="254">
        <v>44321</v>
      </c>
      <c r="L101" s="6"/>
      <c r="M101" s="6" t="s">
        <v>256</v>
      </c>
      <c r="N101" s="48">
        <v>1.4999999999999999E-2</v>
      </c>
      <c r="O101" s="9" t="s">
        <v>197</v>
      </c>
      <c r="P101" s="256">
        <v>0.1</v>
      </c>
      <c r="Q101" s="50"/>
      <c r="R101" s="50"/>
      <c r="S101" s="7" t="s">
        <v>199</v>
      </c>
      <c r="T101" s="9" t="s">
        <v>940</v>
      </c>
      <c r="U101" s="6" t="s">
        <v>273</v>
      </c>
      <c r="V101" s="46" t="e">
        <f t="shared" ca="1" si="2"/>
        <v>#NAME?</v>
      </c>
      <c r="W101" s="46"/>
      <c r="X101" s="46"/>
      <c r="Y101" s="6" t="s">
        <v>201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3055</v>
      </c>
      <c r="B102" s="15" t="s">
        <v>942</v>
      </c>
      <c r="C102" s="9">
        <v>32374</v>
      </c>
      <c r="D102" s="9" t="s">
        <v>19</v>
      </c>
      <c r="E102" s="9" t="s">
        <v>20</v>
      </c>
      <c r="F102" s="6" t="s">
        <v>321</v>
      </c>
      <c r="G102" s="7" t="e">
        <f t="shared" ca="1" si="0"/>
        <v>#NAME?</v>
      </c>
      <c r="H102" s="8" t="s">
        <v>216</v>
      </c>
      <c r="I102" s="46" t="s">
        <v>217</v>
      </c>
      <c r="J102" s="9" t="str">
        <f t="shared" si="3"/>
        <v>Não</v>
      </c>
      <c r="K102" s="254">
        <v>44586</v>
      </c>
      <c r="L102" s="6"/>
      <c r="M102" s="6" t="s">
        <v>57</v>
      </c>
      <c r="N102" s="10">
        <v>7.0000000000000001E-3</v>
      </c>
      <c r="O102" s="9" t="s">
        <v>58</v>
      </c>
      <c r="P102" s="256">
        <v>0</v>
      </c>
      <c r="Q102" s="278"/>
      <c r="R102" s="278"/>
      <c r="S102" s="7" t="s">
        <v>199</v>
      </c>
      <c r="T102" s="6" t="s">
        <v>945</v>
      </c>
      <c r="U102" s="6" t="s">
        <v>273</v>
      </c>
      <c r="V102" s="46" t="e">
        <f t="shared" ca="1" si="2"/>
        <v>#NAME?</v>
      </c>
      <c r="W102" s="46"/>
      <c r="X102" s="46"/>
      <c r="Y102" s="6" t="s">
        <v>312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3055</v>
      </c>
      <c r="B103" s="3" t="s">
        <v>952</v>
      </c>
      <c r="C103" s="9">
        <v>649661</v>
      </c>
      <c r="D103" s="9" t="s">
        <v>19</v>
      </c>
      <c r="E103" s="9" t="s">
        <v>20</v>
      </c>
      <c r="F103" s="9" t="s">
        <v>270</v>
      </c>
      <c r="G103" s="7" t="e">
        <f t="shared" ca="1" si="0"/>
        <v>#NAME?</v>
      </c>
      <c r="H103" s="8" t="s">
        <v>195</v>
      </c>
      <c r="I103" s="46" t="s">
        <v>58</v>
      </c>
      <c r="J103" s="9" t="str">
        <f t="shared" si="3"/>
        <v>Não</v>
      </c>
      <c r="K103" s="126">
        <v>44715</v>
      </c>
      <c r="L103" s="126">
        <v>45061</v>
      </c>
      <c r="M103" s="6" t="s">
        <v>196</v>
      </c>
      <c r="N103" s="10">
        <v>1.2E-2</v>
      </c>
      <c r="O103" s="9" t="s">
        <v>58</v>
      </c>
      <c r="P103" s="256">
        <v>0</v>
      </c>
      <c r="Q103" s="127"/>
      <c r="R103" s="127"/>
      <c r="S103" s="7" t="s">
        <v>199</v>
      </c>
      <c r="T103" s="6" t="s">
        <v>954</v>
      </c>
      <c r="U103" s="7" t="s">
        <v>273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3055</v>
      </c>
      <c r="B104" s="3" t="s">
        <v>952</v>
      </c>
      <c r="C104" s="9">
        <v>377958</v>
      </c>
      <c r="D104" s="9" t="s">
        <v>19</v>
      </c>
      <c r="E104" s="9" t="s">
        <v>20</v>
      </c>
      <c r="F104" s="6" t="s">
        <v>3236</v>
      </c>
      <c r="G104" s="7" t="e">
        <f t="shared" ca="1" si="0"/>
        <v>#NAME?</v>
      </c>
      <c r="H104" s="8" t="s">
        <v>195</v>
      </c>
      <c r="I104" s="46" t="s">
        <v>58</v>
      </c>
      <c r="J104" s="9" t="str">
        <f t="shared" si="3"/>
        <v>Não</v>
      </c>
      <c r="K104" s="254">
        <v>44999</v>
      </c>
      <c r="L104" s="126">
        <v>43966</v>
      </c>
      <c r="M104" s="6" t="s">
        <v>62</v>
      </c>
      <c r="N104" s="10">
        <v>0.02</v>
      </c>
      <c r="O104" s="9" t="s">
        <v>236</v>
      </c>
      <c r="P104" s="256">
        <v>0.2</v>
      </c>
      <c r="Q104" s="127"/>
      <c r="R104" s="127"/>
      <c r="S104" s="7" t="s">
        <v>199</v>
      </c>
      <c r="T104" s="6" t="s">
        <v>954</v>
      </c>
      <c r="U104" s="6" t="s">
        <v>273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3055</v>
      </c>
      <c r="B105" s="15" t="s">
        <v>3237</v>
      </c>
      <c r="C105" s="9">
        <v>453416</v>
      </c>
      <c r="D105" s="9" t="s">
        <v>3057</v>
      </c>
      <c r="E105" s="9" t="s">
        <v>68</v>
      </c>
      <c r="F105" s="6" t="s">
        <v>3057</v>
      </c>
      <c r="G105" s="7" t="e">
        <f t="shared" ca="1" si="0"/>
        <v>#NAME?</v>
      </c>
      <c r="H105" s="8" t="s">
        <v>195</v>
      </c>
      <c r="I105" s="46" t="s">
        <v>58</v>
      </c>
      <c r="J105" s="9" t="str">
        <f t="shared" si="3"/>
        <v>Não</v>
      </c>
      <c r="K105" s="126">
        <v>43924</v>
      </c>
      <c r="L105" s="261">
        <v>44482</v>
      </c>
      <c r="M105" s="6" t="s">
        <v>256</v>
      </c>
      <c r="N105" s="10">
        <v>1.4999999999999999E-2</v>
      </c>
      <c r="O105" s="9" t="s">
        <v>197</v>
      </c>
      <c r="P105" s="256">
        <v>0.1</v>
      </c>
      <c r="Q105" s="127"/>
      <c r="R105" s="127"/>
      <c r="S105" s="7" t="s">
        <v>199</v>
      </c>
      <c r="T105" s="6" t="s">
        <v>3238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3066</v>
      </c>
      <c r="BH105" s="129">
        <v>0</v>
      </c>
      <c r="BI105" s="129" t="s">
        <v>3066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3055</v>
      </c>
      <c r="B106" s="59" t="s">
        <v>1018</v>
      </c>
      <c r="C106" s="9">
        <v>362767</v>
      </c>
      <c r="D106" s="9" t="s">
        <v>19</v>
      </c>
      <c r="E106" s="9" t="s">
        <v>20</v>
      </c>
      <c r="F106" s="9" t="s">
        <v>270</v>
      </c>
      <c r="G106" s="7" t="e">
        <f t="shared" ca="1" si="0"/>
        <v>#NAME?</v>
      </c>
      <c r="H106" s="8" t="s">
        <v>216</v>
      </c>
      <c r="I106" s="46" t="s">
        <v>217</v>
      </c>
      <c r="J106" s="9" t="str">
        <f t="shared" si="3"/>
        <v>Não</v>
      </c>
      <c r="K106" s="260">
        <v>44844</v>
      </c>
      <c r="L106" s="6"/>
      <c r="M106" s="6" t="s">
        <v>57</v>
      </c>
      <c r="N106" s="255">
        <v>0.01</v>
      </c>
      <c r="O106" s="9" t="s">
        <v>58</v>
      </c>
      <c r="P106" s="256">
        <v>0</v>
      </c>
      <c r="Q106" s="127"/>
      <c r="R106" s="127"/>
      <c r="S106" s="7" t="s">
        <v>199</v>
      </c>
      <c r="T106" s="9" t="s">
        <v>1021</v>
      </c>
      <c r="U106" s="6" t="s">
        <v>273</v>
      </c>
      <c r="V106" s="46" t="e">
        <f t="shared" ca="1" si="2"/>
        <v>#NAME?</v>
      </c>
      <c r="W106" s="46"/>
      <c r="X106" s="46"/>
      <c r="Y106" s="6" t="s">
        <v>312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3055</v>
      </c>
      <c r="B107" s="3" t="s">
        <v>1022</v>
      </c>
      <c r="C107" s="9">
        <v>38407</v>
      </c>
      <c r="D107" s="9" t="s">
        <v>19</v>
      </c>
      <c r="E107" s="9" t="s">
        <v>20</v>
      </c>
      <c r="F107" s="9" t="s">
        <v>321</v>
      </c>
      <c r="G107" s="7" t="e">
        <f t="shared" ca="1" si="0"/>
        <v>#NAME?</v>
      </c>
      <c r="H107" s="8" t="s">
        <v>216</v>
      </c>
      <c r="I107" s="46" t="s">
        <v>217</v>
      </c>
      <c r="J107" s="9" t="str">
        <f t="shared" si="3"/>
        <v>Não</v>
      </c>
      <c r="K107" s="254">
        <v>44328</v>
      </c>
      <c r="L107" s="7"/>
      <c r="M107" s="6" t="s">
        <v>412</v>
      </c>
      <c r="N107" s="10">
        <v>0.02</v>
      </c>
      <c r="O107" s="9" t="s">
        <v>197</v>
      </c>
      <c r="P107" s="256">
        <v>0.2</v>
      </c>
      <c r="Q107" s="66"/>
      <c r="R107" s="50" t="s">
        <v>3239</v>
      </c>
      <c r="S107" s="7" t="s">
        <v>199</v>
      </c>
      <c r="T107" s="6" t="s">
        <v>1024</v>
      </c>
      <c r="U107" s="6" t="s">
        <v>273</v>
      </c>
      <c r="V107" s="46" t="e">
        <f t="shared" ca="1" si="2"/>
        <v>#NAME?</v>
      </c>
      <c r="W107" s="46"/>
      <c r="X107" s="46"/>
      <c r="Y107" s="6" t="s">
        <v>201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3055</v>
      </c>
      <c r="B108" s="3" t="s">
        <v>3240</v>
      </c>
      <c r="C108" s="9">
        <v>35124</v>
      </c>
      <c r="D108" s="9" t="s">
        <v>19</v>
      </c>
      <c r="E108" s="9" t="s">
        <v>20</v>
      </c>
      <c r="F108" s="9" t="s">
        <v>270</v>
      </c>
      <c r="G108" s="7" t="e">
        <f t="shared" ca="1" si="0"/>
        <v>#NAME?</v>
      </c>
      <c r="H108" s="8" t="s">
        <v>195</v>
      </c>
      <c r="I108" s="46" t="s">
        <v>58</v>
      </c>
      <c r="J108" s="9" t="str">
        <f t="shared" si="3"/>
        <v>Não</v>
      </c>
      <c r="K108" s="126">
        <v>44594</v>
      </c>
      <c r="L108" s="47">
        <v>44937</v>
      </c>
      <c r="M108" s="6" t="s">
        <v>256</v>
      </c>
      <c r="N108" s="10">
        <v>1.4999999999999999E-2</v>
      </c>
      <c r="O108" s="9" t="s">
        <v>197</v>
      </c>
      <c r="P108" s="256">
        <v>0.1</v>
      </c>
      <c r="Q108" s="66"/>
      <c r="R108" s="257"/>
      <c r="S108" s="7" t="s">
        <v>199</v>
      </c>
      <c r="T108" s="6" t="s">
        <v>3241</v>
      </c>
      <c r="U108" s="6" t="s">
        <v>273</v>
      </c>
      <c r="V108" s="46" t="e">
        <f t="shared" ca="1" si="2"/>
        <v>#NAME?</v>
      </c>
      <c r="W108" s="46"/>
      <c r="X108" s="46"/>
      <c r="Y108" s="6" t="s">
        <v>312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3055</v>
      </c>
      <c r="B109" s="59" t="s">
        <v>3242</v>
      </c>
      <c r="C109" s="9">
        <v>446581</v>
      </c>
      <c r="D109" s="9" t="s">
        <v>19</v>
      </c>
      <c r="E109" s="9" t="s">
        <v>68</v>
      </c>
      <c r="F109" s="9" t="s">
        <v>255</v>
      </c>
      <c r="G109" s="7" t="e">
        <f t="shared" ca="1" si="0"/>
        <v>#NAME?</v>
      </c>
      <c r="H109" s="8" t="s">
        <v>195</v>
      </c>
      <c r="I109" s="46" t="s">
        <v>58</v>
      </c>
      <c r="J109" s="9" t="str">
        <f t="shared" si="3"/>
        <v>Sim</v>
      </c>
      <c r="K109" s="254">
        <v>43888</v>
      </c>
      <c r="L109" s="126">
        <v>45602</v>
      </c>
      <c r="M109" s="6" t="s">
        <v>196</v>
      </c>
      <c r="N109" s="10">
        <v>1.2E-2</v>
      </c>
      <c r="O109" s="9" t="s">
        <v>58</v>
      </c>
      <c r="P109" s="256">
        <v>0</v>
      </c>
      <c r="Q109" s="127" t="s">
        <v>3243</v>
      </c>
      <c r="R109" s="127" t="s">
        <v>3244</v>
      </c>
      <c r="S109" s="7" t="s">
        <v>199</v>
      </c>
      <c r="T109" s="9" t="s">
        <v>3245</v>
      </c>
      <c r="U109" s="9" t="s">
        <v>68</v>
      </c>
      <c r="V109" s="46" t="e">
        <f t="shared" ca="1" si="2"/>
        <v>#NAME?</v>
      </c>
      <c r="W109" s="46"/>
      <c r="X109" s="46"/>
      <c r="Y109" s="6" t="s">
        <v>312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3055</v>
      </c>
      <c r="B110" s="59" t="s">
        <v>3246</v>
      </c>
      <c r="C110" s="9">
        <v>295437</v>
      </c>
      <c r="D110" s="9" t="s">
        <v>19</v>
      </c>
      <c r="E110" s="9" t="s">
        <v>68</v>
      </c>
      <c r="F110" s="9" t="s">
        <v>255</v>
      </c>
      <c r="G110" s="7" t="e">
        <f t="shared" ca="1" si="0"/>
        <v>#NAME?</v>
      </c>
      <c r="H110" s="8" t="s">
        <v>216</v>
      </c>
      <c r="I110" s="46" t="s">
        <v>217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236</v>
      </c>
      <c r="P110" s="256">
        <v>0.2</v>
      </c>
      <c r="Q110" s="127"/>
      <c r="R110" s="127"/>
      <c r="S110" s="7" t="s">
        <v>199</v>
      </c>
      <c r="T110" s="9" t="s">
        <v>3247</v>
      </c>
      <c r="U110" s="6" t="s">
        <v>68</v>
      </c>
      <c r="V110" s="46" t="e">
        <f t="shared" ca="1" si="2"/>
        <v>#NAME?</v>
      </c>
      <c r="W110" s="46"/>
      <c r="X110" s="46"/>
      <c r="Y110" s="6" t="s">
        <v>312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3066</v>
      </c>
      <c r="BH110" s="259">
        <v>0</v>
      </c>
      <c r="BI110" s="259" t="s">
        <v>3066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3055</v>
      </c>
      <c r="B111" s="3" t="s">
        <v>3248</v>
      </c>
      <c r="C111" s="9">
        <v>254180</v>
      </c>
      <c r="D111" s="9" t="s">
        <v>19</v>
      </c>
      <c r="E111" s="9" t="s">
        <v>20</v>
      </c>
      <c r="F111" s="9" t="s">
        <v>270</v>
      </c>
      <c r="G111" s="7" t="e">
        <f t="shared" ca="1" si="0"/>
        <v>#NAME?</v>
      </c>
      <c r="H111" s="8" t="s">
        <v>205</v>
      </c>
      <c r="I111" s="46" t="s">
        <v>58</v>
      </c>
      <c r="J111" s="9" t="str">
        <f t="shared" si="3"/>
        <v>Sim</v>
      </c>
      <c r="K111" s="95">
        <v>44524</v>
      </c>
      <c r="L111" s="7"/>
      <c r="M111" s="6" t="s">
        <v>57</v>
      </c>
      <c r="N111" s="255">
        <v>7.0000000000000001E-3</v>
      </c>
      <c r="O111" s="9" t="s">
        <v>58</v>
      </c>
      <c r="P111" s="256">
        <v>0</v>
      </c>
      <c r="Q111" s="50" t="s">
        <v>3249</v>
      </c>
      <c r="R111" s="50"/>
      <c r="S111" s="7" t="s">
        <v>199</v>
      </c>
      <c r="T111" s="6" t="s">
        <v>3250</v>
      </c>
      <c r="U111" s="6" t="s">
        <v>273</v>
      </c>
      <c r="V111" s="46" t="e">
        <f t="shared" ca="1" si="2"/>
        <v>#NAME?</v>
      </c>
      <c r="W111" s="46"/>
      <c r="X111" s="46"/>
      <c r="Y111" s="6" t="s">
        <v>312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3055</v>
      </c>
      <c r="B112" s="59" t="s">
        <v>3251</v>
      </c>
      <c r="C112" s="9">
        <v>578866</v>
      </c>
      <c r="D112" s="9" t="s">
        <v>19</v>
      </c>
      <c r="E112" s="9" t="s">
        <v>68</v>
      </c>
      <c r="F112" s="9" t="s">
        <v>255</v>
      </c>
      <c r="G112" s="7" t="e">
        <f t="shared" ca="1" si="0"/>
        <v>#NAME?</v>
      </c>
      <c r="H112" s="8" t="s">
        <v>205</v>
      </c>
      <c r="I112" s="46" t="s">
        <v>58</v>
      </c>
      <c r="J112" s="9" t="str">
        <f t="shared" si="3"/>
        <v>Não</v>
      </c>
      <c r="K112" s="254">
        <v>43564</v>
      </c>
      <c r="L112" s="6"/>
      <c r="M112" s="6" t="s">
        <v>57</v>
      </c>
      <c r="N112" s="255">
        <v>0.01</v>
      </c>
      <c r="O112" s="9" t="s">
        <v>58</v>
      </c>
      <c r="P112" s="256">
        <v>0</v>
      </c>
      <c r="Q112" s="127"/>
      <c r="R112" s="127"/>
      <c r="S112" s="7" t="s">
        <v>199</v>
      </c>
      <c r="T112" s="9" t="s">
        <v>3252</v>
      </c>
      <c r="U112" s="6" t="s">
        <v>68</v>
      </c>
      <c r="V112" s="46" t="e">
        <f t="shared" ca="1" si="2"/>
        <v>#NAME?</v>
      </c>
      <c r="W112" s="46"/>
      <c r="X112" s="46"/>
      <c r="Y112" s="6" t="s">
        <v>312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3055</v>
      </c>
      <c r="B113" s="59" t="s">
        <v>3251</v>
      </c>
      <c r="C113" s="9">
        <v>579753</v>
      </c>
      <c r="D113" s="9" t="s">
        <v>19</v>
      </c>
      <c r="E113" s="9" t="s">
        <v>68</v>
      </c>
      <c r="F113" s="9" t="s">
        <v>255</v>
      </c>
      <c r="G113" s="7" t="e">
        <f t="shared" ca="1" si="0"/>
        <v>#NAME?</v>
      </c>
      <c r="H113" s="8" t="s">
        <v>216</v>
      </c>
      <c r="I113" s="46" t="s">
        <v>3253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236</v>
      </c>
      <c r="P113" s="256">
        <v>0.2</v>
      </c>
      <c r="Q113" s="127" t="s">
        <v>3254</v>
      </c>
      <c r="R113" s="127"/>
      <c r="S113" s="7" t="s">
        <v>199</v>
      </c>
      <c r="T113" s="9" t="s">
        <v>3252</v>
      </c>
      <c r="U113" s="6" t="s">
        <v>68</v>
      </c>
      <c r="V113" s="46" t="e">
        <f t="shared" ca="1" si="2"/>
        <v>#NAME?</v>
      </c>
      <c r="W113" s="46"/>
      <c r="X113" s="46"/>
      <c r="Y113" s="6" t="s">
        <v>312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3055</v>
      </c>
      <c r="B114" s="3" t="s">
        <v>3255</v>
      </c>
      <c r="C114" s="9">
        <v>368767</v>
      </c>
      <c r="D114" s="9" t="s">
        <v>19</v>
      </c>
      <c r="E114" s="9" t="s">
        <v>68</v>
      </c>
      <c r="F114" s="6" t="s">
        <v>289</v>
      </c>
      <c r="G114" s="7" t="e">
        <f t="shared" ca="1" si="0"/>
        <v>#NAME?</v>
      </c>
      <c r="H114" s="8" t="s">
        <v>205</v>
      </c>
      <c r="I114" s="46" t="s">
        <v>58</v>
      </c>
      <c r="J114" s="9" t="str">
        <f t="shared" si="3"/>
        <v>Não</v>
      </c>
      <c r="K114" s="126">
        <v>44888</v>
      </c>
      <c r="L114" s="261"/>
      <c r="M114" s="6" t="s">
        <v>57</v>
      </c>
      <c r="N114" s="10">
        <v>0</v>
      </c>
      <c r="O114" s="9" t="s">
        <v>58</v>
      </c>
      <c r="P114" s="256">
        <v>0</v>
      </c>
      <c r="Q114" s="127"/>
      <c r="R114" s="127"/>
      <c r="S114" s="7" t="s">
        <v>199</v>
      </c>
      <c r="T114" s="6" t="s">
        <v>1137</v>
      </c>
      <c r="U114" s="6" t="s">
        <v>68</v>
      </c>
      <c r="V114" s="46" t="e">
        <f t="shared" ca="1" si="2"/>
        <v>#NAME?</v>
      </c>
      <c r="W114" s="46"/>
      <c r="X114" s="46"/>
      <c r="Y114" s="6" t="s">
        <v>312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3055</v>
      </c>
      <c r="B115" s="3" t="s">
        <v>3256</v>
      </c>
      <c r="C115" s="9">
        <v>424734</v>
      </c>
      <c r="D115" s="9" t="s">
        <v>3057</v>
      </c>
      <c r="E115" s="9" t="s">
        <v>68</v>
      </c>
      <c r="F115" s="6" t="s">
        <v>3058</v>
      </c>
      <c r="G115" s="7" t="e">
        <f t="shared" ca="1" si="0"/>
        <v>#NAME?</v>
      </c>
      <c r="H115" s="8" t="s">
        <v>195</v>
      </c>
      <c r="I115" s="46" t="s">
        <v>58</v>
      </c>
      <c r="J115" s="9" t="str">
        <f t="shared" si="3"/>
        <v>Não</v>
      </c>
      <c r="K115" s="126">
        <v>43675</v>
      </c>
      <c r="L115" s="261">
        <v>44482</v>
      </c>
      <c r="M115" s="6" t="s">
        <v>256</v>
      </c>
      <c r="N115" s="10">
        <v>1.4999999999999999E-2</v>
      </c>
      <c r="O115" s="9" t="s">
        <v>197</v>
      </c>
      <c r="P115" s="256">
        <v>0.1</v>
      </c>
      <c r="Q115" s="127"/>
      <c r="R115" s="127"/>
      <c r="S115" s="7" t="s">
        <v>199</v>
      </c>
      <c r="T115" s="6" t="s">
        <v>3257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3066</v>
      </c>
      <c r="BH115" s="129">
        <v>0</v>
      </c>
      <c r="BI115" s="129" t="s">
        <v>3066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3055</v>
      </c>
      <c r="B116" s="15" t="s">
        <v>3258</v>
      </c>
      <c r="C116" s="9">
        <v>612955</v>
      </c>
      <c r="D116" s="9" t="s">
        <v>19</v>
      </c>
      <c r="E116" s="9" t="s">
        <v>20</v>
      </c>
      <c r="F116" s="6" t="s">
        <v>270</v>
      </c>
      <c r="G116" s="7" t="e">
        <f t="shared" ca="1" si="0"/>
        <v>#NAME?</v>
      </c>
      <c r="H116" s="8" t="s">
        <v>195</v>
      </c>
      <c r="I116" s="46" t="s">
        <v>58</v>
      </c>
      <c r="J116" s="9" t="str">
        <f t="shared" si="3"/>
        <v>Não</v>
      </c>
      <c r="K116" s="47">
        <v>44365</v>
      </c>
      <c r="L116" s="126">
        <v>44781</v>
      </c>
      <c r="M116" s="6" t="s">
        <v>256</v>
      </c>
      <c r="N116" s="10">
        <v>1.4999999999999999E-2</v>
      </c>
      <c r="O116" s="9" t="s">
        <v>197</v>
      </c>
      <c r="P116" s="256">
        <v>0.1</v>
      </c>
      <c r="Q116" s="50"/>
      <c r="R116" s="50"/>
      <c r="S116" s="7" t="s">
        <v>199</v>
      </c>
      <c r="T116" s="6" t="s">
        <v>3259</v>
      </c>
      <c r="U116" s="6" t="s">
        <v>273</v>
      </c>
      <c r="V116" s="46" t="e">
        <f t="shared" ca="1" si="2"/>
        <v>#NAME?</v>
      </c>
      <c r="W116" s="46"/>
      <c r="X116" s="46"/>
      <c r="Y116" s="6" t="s">
        <v>312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3055</v>
      </c>
      <c r="B117" s="3" t="s">
        <v>1155</v>
      </c>
      <c r="C117" s="9">
        <v>33434</v>
      </c>
      <c r="D117" s="9" t="s">
        <v>19</v>
      </c>
      <c r="E117" s="9" t="s">
        <v>20</v>
      </c>
      <c r="F117" s="6" t="s">
        <v>270</v>
      </c>
      <c r="G117" s="7" t="e">
        <f t="shared" ca="1" si="0"/>
        <v>#NAME?</v>
      </c>
      <c r="H117" s="8" t="s">
        <v>205</v>
      </c>
      <c r="I117" s="46" t="s">
        <v>58</v>
      </c>
      <c r="J117" s="9" t="str">
        <f t="shared" si="3"/>
        <v>Não</v>
      </c>
      <c r="K117" s="126">
        <v>44733</v>
      </c>
      <c r="L117" s="126"/>
      <c r="M117" s="6" t="s">
        <v>57</v>
      </c>
      <c r="N117" s="10">
        <v>7.0000000000000001E-3</v>
      </c>
      <c r="O117" s="9" t="s">
        <v>58</v>
      </c>
      <c r="P117" s="256">
        <v>0</v>
      </c>
      <c r="Q117" s="127"/>
      <c r="R117" s="127"/>
      <c r="S117" s="7" t="s">
        <v>199</v>
      </c>
      <c r="T117" s="6" t="s">
        <v>1157</v>
      </c>
      <c r="U117" s="6" t="s">
        <v>273</v>
      </c>
      <c r="V117" s="46" t="e">
        <f t="shared" ca="1" si="2"/>
        <v>#NAME?</v>
      </c>
      <c r="W117" s="46"/>
      <c r="X117" s="46"/>
      <c r="Y117" s="6" t="s">
        <v>312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3055</v>
      </c>
      <c r="B118" s="15" t="s">
        <v>3260</v>
      </c>
      <c r="C118" s="9">
        <v>47579</v>
      </c>
      <c r="D118" s="9" t="s">
        <v>3057</v>
      </c>
      <c r="E118" s="9" t="s">
        <v>68</v>
      </c>
      <c r="F118" s="6" t="s">
        <v>3064</v>
      </c>
      <c r="G118" s="7" t="e">
        <f t="shared" ca="1" si="0"/>
        <v>#NAME?</v>
      </c>
      <c r="H118" s="8" t="s">
        <v>195</v>
      </c>
      <c r="I118" s="46" t="s">
        <v>58</v>
      </c>
      <c r="J118" s="9" t="str">
        <f t="shared" si="3"/>
        <v>Não</v>
      </c>
      <c r="K118" s="126">
        <v>43699</v>
      </c>
      <c r="L118" s="126">
        <v>43910</v>
      </c>
      <c r="M118" s="6" t="s">
        <v>256</v>
      </c>
      <c r="N118" s="10">
        <v>0.01</v>
      </c>
      <c r="O118" s="9" t="s">
        <v>197</v>
      </c>
      <c r="P118" s="256">
        <v>0.1</v>
      </c>
      <c r="Q118" s="127"/>
      <c r="R118" s="127"/>
      <c r="S118" s="7" t="s">
        <v>199</v>
      </c>
      <c r="T118" s="6" t="s">
        <v>3261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3066</v>
      </c>
      <c r="BH118" s="129">
        <v>0</v>
      </c>
      <c r="BI118" s="129" t="s">
        <v>3066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3055</v>
      </c>
      <c r="B119" s="125" t="s">
        <v>119</v>
      </c>
      <c r="C119" s="9">
        <v>478599</v>
      </c>
      <c r="D119" s="9" t="s">
        <v>19</v>
      </c>
      <c r="E119" s="9" t="s">
        <v>20</v>
      </c>
      <c r="F119" s="9" t="s">
        <v>270</v>
      </c>
      <c r="G119" s="7" t="e">
        <f t="shared" ca="1" si="0"/>
        <v>#NAME?</v>
      </c>
      <c r="H119" s="8" t="s">
        <v>216</v>
      </c>
      <c r="I119" s="46" t="s">
        <v>217</v>
      </c>
      <c r="J119" s="9" t="str">
        <f t="shared" si="3"/>
        <v>Não</v>
      </c>
      <c r="K119" s="254">
        <v>44263</v>
      </c>
      <c r="L119" s="7"/>
      <c r="M119" s="6" t="s">
        <v>412</v>
      </c>
      <c r="N119" s="10">
        <v>0.02</v>
      </c>
      <c r="O119" s="9" t="s">
        <v>197</v>
      </c>
      <c r="P119" s="256">
        <v>0.2</v>
      </c>
      <c r="Q119" s="97"/>
      <c r="R119" s="127" t="s">
        <v>3262</v>
      </c>
      <c r="S119" s="7" t="s">
        <v>199</v>
      </c>
      <c r="T119" s="9" t="s">
        <v>1159</v>
      </c>
      <c r="U119" s="6" t="s">
        <v>273</v>
      </c>
      <c r="V119" s="46" t="e">
        <f t="shared" ca="1" si="2"/>
        <v>#NAME?</v>
      </c>
      <c r="W119" s="46"/>
      <c r="X119" s="46"/>
      <c r="Y119" s="6" t="s">
        <v>201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3055</v>
      </c>
      <c r="B120" s="15" t="s">
        <v>3263</v>
      </c>
      <c r="C120" s="9">
        <v>464575</v>
      </c>
      <c r="D120" s="9" t="s">
        <v>19</v>
      </c>
      <c r="E120" s="9" t="s">
        <v>20</v>
      </c>
      <c r="F120" s="9" t="s">
        <v>321</v>
      </c>
      <c r="G120" s="7" t="e">
        <f t="shared" ca="1" si="0"/>
        <v>#NAME?</v>
      </c>
      <c r="H120" s="8" t="s">
        <v>216</v>
      </c>
      <c r="I120" s="46" t="s">
        <v>217</v>
      </c>
      <c r="J120" s="9" t="str">
        <f t="shared" si="3"/>
        <v>Sim</v>
      </c>
      <c r="K120" s="254">
        <v>44291</v>
      </c>
      <c r="L120" s="6"/>
      <c r="M120" s="6" t="s">
        <v>256</v>
      </c>
      <c r="N120" s="10">
        <v>1.4999999999999999E-2</v>
      </c>
      <c r="O120" s="9" t="s">
        <v>197</v>
      </c>
      <c r="P120" s="256">
        <v>0.1</v>
      </c>
      <c r="Q120" s="127" t="s">
        <v>3264</v>
      </c>
      <c r="R120" s="127" t="s">
        <v>3265</v>
      </c>
      <c r="S120" s="7" t="s">
        <v>199</v>
      </c>
      <c r="T120" s="6" t="s">
        <v>3266</v>
      </c>
      <c r="U120" s="6" t="s">
        <v>273</v>
      </c>
      <c r="V120" s="46" t="e">
        <f t="shared" ca="1" si="2"/>
        <v>#NAME?</v>
      </c>
      <c r="W120" s="46"/>
      <c r="X120" s="46"/>
      <c r="Y120" s="6" t="s">
        <v>312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3055</v>
      </c>
      <c r="B121" s="15" t="s">
        <v>1167</v>
      </c>
      <c r="C121" s="9">
        <v>82859</v>
      </c>
      <c r="D121" s="9" t="s">
        <v>19</v>
      </c>
      <c r="E121" s="9" t="s">
        <v>20</v>
      </c>
      <c r="F121" s="9" t="s">
        <v>270</v>
      </c>
      <c r="G121" s="7" t="e">
        <f t="shared" ca="1" si="0"/>
        <v>#NAME?</v>
      </c>
      <c r="H121" s="8" t="s">
        <v>216</v>
      </c>
      <c r="I121" s="46" t="s">
        <v>217</v>
      </c>
      <c r="J121" s="9" t="str">
        <f t="shared" si="3"/>
        <v>Não</v>
      </c>
      <c r="K121" s="254">
        <v>44263</v>
      </c>
      <c r="L121" s="6"/>
      <c r="M121" s="6" t="s">
        <v>412</v>
      </c>
      <c r="N121" s="10">
        <v>2.5000000000000001E-2</v>
      </c>
      <c r="O121" s="9" t="s">
        <v>197</v>
      </c>
      <c r="P121" s="256">
        <v>0.2</v>
      </c>
      <c r="Q121" s="66"/>
      <c r="R121" s="127"/>
      <c r="S121" s="7" t="s">
        <v>199</v>
      </c>
      <c r="T121" s="6" t="s">
        <v>1170</v>
      </c>
      <c r="U121" s="6" t="s">
        <v>273</v>
      </c>
      <c r="V121" s="46" t="e">
        <f t="shared" ca="1" si="2"/>
        <v>#NAME?</v>
      </c>
      <c r="W121" s="46"/>
      <c r="X121" s="46"/>
      <c r="Y121" s="6" t="s">
        <v>312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3055</v>
      </c>
      <c r="B122" s="15" t="s">
        <v>3267</v>
      </c>
      <c r="C122" s="9">
        <v>443867</v>
      </c>
      <c r="D122" s="9" t="s">
        <v>3122</v>
      </c>
      <c r="E122" s="9" t="s">
        <v>68</v>
      </c>
      <c r="F122" s="6" t="s">
        <v>3122</v>
      </c>
      <c r="G122" s="7" t="e">
        <f t="shared" ca="1" si="0"/>
        <v>#NAME?</v>
      </c>
      <c r="H122" s="8" t="s">
        <v>195</v>
      </c>
      <c r="I122" s="46" t="s">
        <v>58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236</v>
      </c>
      <c r="P122" s="256">
        <v>0.2</v>
      </c>
      <c r="Q122" s="127"/>
      <c r="R122" s="127"/>
      <c r="S122" s="7" t="s">
        <v>199</v>
      </c>
      <c r="T122" s="6" t="s">
        <v>3268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3066</v>
      </c>
      <c r="BH122" s="129">
        <v>0</v>
      </c>
      <c r="BI122" s="129" t="s">
        <v>3066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3055</v>
      </c>
      <c r="B123" s="3" t="s">
        <v>3269</v>
      </c>
      <c r="C123" s="9">
        <v>439818</v>
      </c>
      <c r="D123" s="9" t="s">
        <v>19</v>
      </c>
      <c r="E123" s="9" t="s">
        <v>20</v>
      </c>
      <c r="F123" s="9" t="s">
        <v>321</v>
      </c>
      <c r="G123" s="7" t="e">
        <f t="shared" ca="1" si="0"/>
        <v>#NAME?</v>
      </c>
      <c r="H123" s="8" t="s">
        <v>216</v>
      </c>
      <c r="I123" s="46" t="s">
        <v>217</v>
      </c>
      <c r="J123" s="9" t="str">
        <f t="shared" si="3"/>
        <v>Não</v>
      </c>
      <c r="K123" s="126">
        <v>44602</v>
      </c>
      <c r="L123" s="7"/>
      <c r="M123" s="6" t="s">
        <v>256</v>
      </c>
      <c r="N123" s="10">
        <v>1.4999999999999999E-2</v>
      </c>
      <c r="O123" s="9" t="s">
        <v>197</v>
      </c>
      <c r="P123" s="256">
        <v>0.1</v>
      </c>
      <c r="Q123" s="66"/>
      <c r="R123" s="127" t="s">
        <v>3270</v>
      </c>
      <c r="S123" s="7" t="s">
        <v>199</v>
      </c>
      <c r="T123" s="6" t="s">
        <v>3271</v>
      </c>
      <c r="U123" s="6" t="s">
        <v>273</v>
      </c>
      <c r="V123" s="46" t="e">
        <f t="shared" ca="1" si="2"/>
        <v>#NAME?</v>
      </c>
      <c r="W123" s="46"/>
      <c r="X123" s="46"/>
      <c r="Y123" s="6" t="s">
        <v>312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3055</v>
      </c>
      <c r="B124" s="15" t="s">
        <v>3272</v>
      </c>
      <c r="C124" s="9">
        <v>473239</v>
      </c>
      <c r="D124" s="9" t="s">
        <v>19</v>
      </c>
      <c r="E124" s="9" t="s">
        <v>20</v>
      </c>
      <c r="F124" s="6" t="s">
        <v>321</v>
      </c>
      <c r="G124" s="7" t="e">
        <f t="shared" ca="1" si="0"/>
        <v>#NAME?</v>
      </c>
      <c r="H124" s="8" t="s">
        <v>195</v>
      </c>
      <c r="I124" s="46" t="s">
        <v>58</v>
      </c>
      <c r="J124" s="9" t="str">
        <f t="shared" si="3"/>
        <v>Não</v>
      </c>
      <c r="K124" s="261">
        <v>44298</v>
      </c>
      <c r="L124" s="126">
        <v>44599</v>
      </c>
      <c r="M124" s="6" t="s">
        <v>256</v>
      </c>
      <c r="N124" s="10">
        <v>1.4999999999999999E-2</v>
      </c>
      <c r="O124" s="9" t="s">
        <v>197</v>
      </c>
      <c r="P124" s="256">
        <v>0.1</v>
      </c>
      <c r="Q124" s="127"/>
      <c r="R124" s="127"/>
      <c r="S124" s="7" t="s">
        <v>199</v>
      </c>
      <c r="T124" s="6" t="s">
        <v>3273</v>
      </c>
      <c r="U124" s="6" t="s">
        <v>273</v>
      </c>
      <c r="V124" s="46" t="e">
        <f t="shared" ca="1" si="2"/>
        <v>#NAME?</v>
      </c>
      <c r="W124" s="46"/>
      <c r="X124" s="46"/>
      <c r="Y124" s="6" t="s">
        <v>312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3066</v>
      </c>
      <c r="BH124" s="129">
        <v>0</v>
      </c>
      <c r="BI124" s="129" t="s">
        <v>3066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3055</v>
      </c>
      <c r="B125" s="15" t="s">
        <v>3272</v>
      </c>
      <c r="C125" s="9">
        <v>463648</v>
      </c>
      <c r="D125" s="9" t="s">
        <v>19</v>
      </c>
      <c r="E125" s="9" t="s">
        <v>20</v>
      </c>
      <c r="F125" s="9" t="s">
        <v>321</v>
      </c>
      <c r="G125" s="7" t="e">
        <f t="shared" ca="1" si="0"/>
        <v>#NAME?</v>
      </c>
      <c r="H125" s="8" t="s">
        <v>216</v>
      </c>
      <c r="I125" s="46" t="s">
        <v>217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236</v>
      </c>
      <c r="P125" s="256">
        <v>0.2</v>
      </c>
      <c r="Q125" s="50"/>
      <c r="R125" s="50"/>
      <c r="S125" s="7" t="s">
        <v>199</v>
      </c>
      <c r="T125" s="6" t="s">
        <v>3273</v>
      </c>
      <c r="U125" s="6" t="s">
        <v>273</v>
      </c>
      <c r="V125" s="46" t="e">
        <f t="shared" ca="1" si="2"/>
        <v>#NAME?</v>
      </c>
      <c r="W125" s="46"/>
      <c r="X125" s="46"/>
      <c r="Y125" s="6" t="s">
        <v>312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3066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3055</v>
      </c>
      <c r="B126" s="15" t="s">
        <v>3274</v>
      </c>
      <c r="C126" s="9">
        <v>31956</v>
      </c>
      <c r="D126" s="9" t="s">
        <v>19</v>
      </c>
      <c r="E126" s="9" t="s">
        <v>20</v>
      </c>
      <c r="F126" s="9" t="s">
        <v>270</v>
      </c>
      <c r="G126" s="7" t="e">
        <f t="shared" ca="1" si="0"/>
        <v>#NAME?</v>
      </c>
      <c r="H126" s="8" t="s">
        <v>216</v>
      </c>
      <c r="I126" s="46" t="s">
        <v>217</v>
      </c>
      <c r="J126" s="9" t="str">
        <f t="shared" si="3"/>
        <v>Não</v>
      </c>
      <c r="K126" s="254">
        <v>44322</v>
      </c>
      <c r="L126" s="6"/>
      <c r="M126" s="6" t="s">
        <v>256</v>
      </c>
      <c r="N126" s="10">
        <v>1.4999999999999999E-2</v>
      </c>
      <c r="O126" s="9" t="s">
        <v>197</v>
      </c>
      <c r="P126" s="256">
        <v>0.1</v>
      </c>
      <c r="Q126" s="50"/>
      <c r="R126" s="50"/>
      <c r="S126" s="7" t="s">
        <v>199</v>
      </c>
      <c r="T126" s="6" t="s">
        <v>3275</v>
      </c>
      <c r="U126" s="6" t="s">
        <v>273</v>
      </c>
      <c r="V126" s="46" t="e">
        <f t="shared" ca="1" si="2"/>
        <v>#NAME?</v>
      </c>
      <c r="W126" s="46"/>
      <c r="X126" s="46"/>
      <c r="Y126" s="6" t="s">
        <v>312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3066</v>
      </c>
      <c r="BH126" s="259">
        <v>0</v>
      </c>
      <c r="BI126" s="259" t="s">
        <v>3066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3055</v>
      </c>
      <c r="B127" s="15" t="s">
        <v>1204</v>
      </c>
      <c r="C127" s="9">
        <v>362768</v>
      </c>
      <c r="D127" s="9" t="s">
        <v>19</v>
      </c>
      <c r="E127" s="9" t="s">
        <v>20</v>
      </c>
      <c r="F127" s="9" t="s">
        <v>270</v>
      </c>
      <c r="G127" s="7" t="e">
        <f t="shared" ca="1" si="0"/>
        <v>#NAME?</v>
      </c>
      <c r="H127" s="8" t="s">
        <v>216</v>
      </c>
      <c r="I127" s="46" t="s">
        <v>217</v>
      </c>
      <c r="J127" s="9" t="str">
        <f t="shared" si="3"/>
        <v>Não</v>
      </c>
      <c r="K127" s="254">
        <v>44844</v>
      </c>
      <c r="L127" s="6"/>
      <c r="M127" s="6" t="s">
        <v>57</v>
      </c>
      <c r="N127" s="10">
        <v>0.01</v>
      </c>
      <c r="O127" s="9" t="s">
        <v>58</v>
      </c>
      <c r="P127" s="256">
        <v>0</v>
      </c>
      <c r="Q127" s="45"/>
      <c r="R127" s="69" t="s">
        <v>3276</v>
      </c>
      <c r="S127" s="7" t="s">
        <v>199</v>
      </c>
      <c r="T127" s="6" t="s">
        <v>1206</v>
      </c>
      <c r="U127" s="6" t="s">
        <v>273</v>
      </c>
      <c r="V127" s="46" t="e">
        <f t="shared" ca="1" si="2"/>
        <v>#NAME?</v>
      </c>
      <c r="W127" s="46"/>
      <c r="X127" s="46"/>
      <c r="Y127" s="6" t="s">
        <v>312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3055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270</v>
      </c>
      <c r="G128" s="7" t="e">
        <f t="shared" ca="1" si="0"/>
        <v>#NAME?</v>
      </c>
      <c r="H128" s="8" t="s">
        <v>216</v>
      </c>
      <c r="I128" s="46" t="s">
        <v>217</v>
      </c>
      <c r="J128" s="9" t="str">
        <f t="shared" si="3"/>
        <v>Não</v>
      </c>
      <c r="K128" s="254">
        <v>44340</v>
      </c>
      <c r="L128" s="6"/>
      <c r="M128" s="6" t="s">
        <v>196</v>
      </c>
      <c r="N128" s="10">
        <v>1.2E-2</v>
      </c>
      <c r="O128" s="9" t="s">
        <v>58</v>
      </c>
      <c r="P128" s="256">
        <v>0</v>
      </c>
      <c r="Q128" s="50"/>
      <c r="R128" s="50"/>
      <c r="S128" s="7" t="s">
        <v>199</v>
      </c>
      <c r="T128" s="6" t="s">
        <v>1208</v>
      </c>
      <c r="U128" s="6" t="s">
        <v>273</v>
      </c>
      <c r="V128" s="46" t="e">
        <f t="shared" ca="1" si="2"/>
        <v>#NAME?</v>
      </c>
      <c r="W128" s="46"/>
      <c r="X128" s="46"/>
      <c r="Y128" s="6" t="s">
        <v>312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3055</v>
      </c>
      <c r="B129" s="125" t="s">
        <v>3277</v>
      </c>
      <c r="C129" s="9">
        <v>476148</v>
      </c>
      <c r="D129" s="9" t="s">
        <v>19</v>
      </c>
      <c r="E129" s="9" t="s">
        <v>20</v>
      </c>
      <c r="F129" s="9" t="s">
        <v>321</v>
      </c>
      <c r="G129" s="7" t="e">
        <f t="shared" ca="1" si="0"/>
        <v>#NAME?</v>
      </c>
      <c r="H129" s="8" t="s">
        <v>216</v>
      </c>
      <c r="I129" s="46" t="s">
        <v>217</v>
      </c>
      <c r="J129" s="9" t="str">
        <f t="shared" si="3"/>
        <v>Não</v>
      </c>
      <c r="K129" s="254">
        <v>44280</v>
      </c>
      <c r="L129" s="7"/>
      <c r="M129" s="6" t="s">
        <v>412</v>
      </c>
      <c r="N129" s="10">
        <v>0.02</v>
      </c>
      <c r="O129" s="9" t="s">
        <v>197</v>
      </c>
      <c r="P129" s="256">
        <v>0.2</v>
      </c>
      <c r="Q129" s="50"/>
      <c r="R129" s="127"/>
      <c r="S129" s="7" t="s">
        <v>199</v>
      </c>
      <c r="T129" s="9" t="s">
        <v>1222</v>
      </c>
      <c r="U129" s="6" t="s">
        <v>73</v>
      </c>
      <c r="V129" s="46" t="e">
        <f t="shared" ca="1" si="2"/>
        <v>#NAME?</v>
      </c>
      <c r="W129" s="46"/>
      <c r="X129" s="46"/>
      <c r="Y129" s="6" t="s">
        <v>312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3055</v>
      </c>
      <c r="B130" s="125" t="s">
        <v>1223</v>
      </c>
      <c r="C130" s="9">
        <v>468353</v>
      </c>
      <c r="D130" s="9" t="s">
        <v>19</v>
      </c>
      <c r="E130" s="9" t="s">
        <v>20</v>
      </c>
      <c r="F130" s="9" t="s">
        <v>270</v>
      </c>
      <c r="G130" s="7" t="e">
        <f t="shared" ca="1" si="0"/>
        <v>#NAME?</v>
      </c>
      <c r="H130" s="8" t="s">
        <v>195</v>
      </c>
      <c r="I130" s="46" t="s">
        <v>58</v>
      </c>
      <c r="J130" s="9" t="str">
        <f t="shared" si="3"/>
        <v>Não</v>
      </c>
      <c r="K130" s="6" t="s">
        <v>3278</v>
      </c>
      <c r="L130" s="95">
        <v>44858</v>
      </c>
      <c r="M130" s="7" t="s">
        <v>3279</v>
      </c>
      <c r="N130" s="10">
        <v>0.01</v>
      </c>
      <c r="O130" s="9" t="s">
        <v>58</v>
      </c>
      <c r="P130" s="256">
        <v>0</v>
      </c>
      <c r="Q130" s="127"/>
      <c r="R130" s="127"/>
      <c r="S130" s="7" t="s">
        <v>199</v>
      </c>
      <c r="T130" s="9" t="s">
        <v>3273</v>
      </c>
      <c r="U130" s="6" t="s">
        <v>273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3066</v>
      </c>
      <c r="BH130" s="259">
        <v>0</v>
      </c>
      <c r="BI130" s="259" t="s">
        <v>3066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3055</v>
      </c>
      <c r="B131" s="125" t="s">
        <v>3280</v>
      </c>
      <c r="C131" s="9">
        <v>433634</v>
      </c>
      <c r="D131" s="9" t="s">
        <v>19</v>
      </c>
      <c r="E131" s="9" t="s">
        <v>20</v>
      </c>
      <c r="F131" s="9" t="s">
        <v>270</v>
      </c>
      <c r="G131" s="7" t="e">
        <f t="shared" ca="1" si="0"/>
        <v>#NAME?</v>
      </c>
      <c r="H131" s="8" t="s">
        <v>216</v>
      </c>
      <c r="I131" s="46" t="s">
        <v>217</v>
      </c>
      <c r="J131" s="9" t="str">
        <f t="shared" si="3"/>
        <v>Não</v>
      </c>
      <c r="K131" s="254">
        <v>44266</v>
      </c>
      <c r="L131" s="7"/>
      <c r="M131" s="6" t="s">
        <v>412</v>
      </c>
      <c r="N131" s="10">
        <v>0.02</v>
      </c>
      <c r="O131" s="9" t="s">
        <v>197</v>
      </c>
      <c r="P131" s="256">
        <v>0.2</v>
      </c>
      <c r="Q131" s="45"/>
      <c r="R131" s="127" t="s">
        <v>3281</v>
      </c>
      <c r="S131" s="7" t="s">
        <v>199</v>
      </c>
      <c r="T131" s="9" t="s">
        <v>3273</v>
      </c>
      <c r="U131" s="6" t="s">
        <v>273</v>
      </c>
      <c r="V131" s="46" t="e">
        <f t="shared" ca="1" si="2"/>
        <v>#NAME?</v>
      </c>
      <c r="W131" s="46"/>
      <c r="X131" s="46"/>
      <c r="Y131" s="6" t="s">
        <v>312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3055</v>
      </c>
      <c r="B132" s="15" t="s">
        <v>3282</v>
      </c>
      <c r="C132" s="9">
        <v>33481</v>
      </c>
      <c r="D132" s="9" t="s">
        <v>19</v>
      </c>
      <c r="E132" s="9" t="s">
        <v>20</v>
      </c>
      <c r="F132" s="6" t="s">
        <v>270</v>
      </c>
      <c r="G132" s="7" t="e">
        <f t="shared" ca="1" si="0"/>
        <v>#NAME?</v>
      </c>
      <c r="H132" s="8" t="s">
        <v>195</v>
      </c>
      <c r="I132" s="46" t="s">
        <v>58</v>
      </c>
      <c r="J132" s="9" t="str">
        <f t="shared" si="3"/>
        <v>Não</v>
      </c>
      <c r="K132" s="126">
        <v>44280</v>
      </c>
      <c r="L132" s="47">
        <v>44580</v>
      </c>
      <c r="M132" s="6" t="s">
        <v>412</v>
      </c>
      <c r="N132" s="10">
        <v>0.02</v>
      </c>
      <c r="O132" s="9" t="s">
        <v>197</v>
      </c>
      <c r="P132" s="256">
        <v>0.2</v>
      </c>
      <c r="Q132" s="127"/>
      <c r="R132" s="127"/>
      <c r="S132" s="7" t="s">
        <v>199</v>
      </c>
      <c r="T132" s="6" t="s">
        <v>3283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3066</v>
      </c>
      <c r="BH132" s="129">
        <v>0</v>
      </c>
      <c r="BI132" s="129" t="s">
        <v>3066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3055</v>
      </c>
      <c r="B133" s="15" t="s">
        <v>3284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205</v>
      </c>
      <c r="I133" s="46" t="s">
        <v>58</v>
      </c>
      <c r="J133" s="9" t="str">
        <f t="shared" si="3"/>
        <v>Não</v>
      </c>
      <c r="K133" s="126">
        <v>45013</v>
      </c>
      <c r="L133" s="7"/>
      <c r="M133" s="6" t="s">
        <v>57</v>
      </c>
      <c r="N133" s="10">
        <v>0.01</v>
      </c>
      <c r="O133" s="9" t="s">
        <v>58</v>
      </c>
      <c r="P133" s="256">
        <v>0</v>
      </c>
      <c r="Q133" s="127"/>
      <c r="R133" s="127"/>
      <c r="S133" s="7" t="s">
        <v>199</v>
      </c>
      <c r="T133" s="223" t="s">
        <v>3285</v>
      </c>
      <c r="U133" s="6" t="s">
        <v>135</v>
      </c>
      <c r="V133" s="46" t="e">
        <f t="shared" ca="1" si="2"/>
        <v>#NAME?</v>
      </c>
      <c r="W133" s="46"/>
      <c r="X133" s="46"/>
      <c r="Y133" s="6" t="s">
        <v>312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3055</v>
      </c>
      <c r="B134" s="15" t="s">
        <v>3286</v>
      </c>
      <c r="C134" s="9">
        <v>459543</v>
      </c>
      <c r="D134" s="9" t="s">
        <v>19</v>
      </c>
      <c r="E134" s="9" t="s">
        <v>20</v>
      </c>
      <c r="F134" s="9" t="s">
        <v>321</v>
      </c>
      <c r="G134" s="7" t="e">
        <f t="shared" ca="1" si="0"/>
        <v>#NAME?</v>
      </c>
      <c r="H134" s="8" t="s">
        <v>195</v>
      </c>
      <c r="I134" s="46" t="s">
        <v>58</v>
      </c>
      <c r="J134" s="9" t="str">
        <f t="shared" si="3"/>
        <v>Não</v>
      </c>
      <c r="K134" s="126">
        <v>44272</v>
      </c>
      <c r="L134" s="47">
        <v>44970</v>
      </c>
      <c r="M134" s="6" t="s">
        <v>57</v>
      </c>
      <c r="N134" s="10">
        <v>7.0000000000000001E-3</v>
      </c>
      <c r="O134" s="9" t="s">
        <v>58</v>
      </c>
      <c r="P134" s="256">
        <v>0</v>
      </c>
      <c r="Q134" s="66"/>
      <c r="R134" s="127" t="s">
        <v>3287</v>
      </c>
      <c r="S134" s="7" t="s">
        <v>242</v>
      </c>
      <c r="T134" s="6" t="s">
        <v>3288</v>
      </c>
      <c r="U134" s="6" t="s">
        <v>273</v>
      </c>
      <c r="V134" s="46" t="e">
        <f t="shared" ca="1" si="2"/>
        <v>#NAME?</v>
      </c>
      <c r="W134" s="46"/>
      <c r="X134" s="46"/>
      <c r="Y134" s="6" t="s">
        <v>312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3055</v>
      </c>
      <c r="B135" s="3" t="s">
        <v>3289</v>
      </c>
      <c r="C135" s="9">
        <v>379302</v>
      </c>
      <c r="D135" s="9" t="s">
        <v>19</v>
      </c>
      <c r="E135" s="9" t="s">
        <v>68</v>
      </c>
      <c r="F135" s="9" t="s">
        <v>3290</v>
      </c>
      <c r="G135" s="7" t="e">
        <f t="shared" ca="1" si="0"/>
        <v>#NAME?</v>
      </c>
      <c r="H135" s="8" t="s">
        <v>216</v>
      </c>
      <c r="I135" s="46" t="s">
        <v>217</v>
      </c>
      <c r="J135" s="9" t="str">
        <f t="shared" si="3"/>
        <v>Não</v>
      </c>
      <c r="K135" s="126">
        <v>45021</v>
      </c>
      <c r="L135" s="6"/>
      <c r="M135" s="6" t="s">
        <v>256</v>
      </c>
      <c r="N135" s="255">
        <v>1.4999999999999999E-2</v>
      </c>
      <c r="O135" s="9" t="s">
        <v>197</v>
      </c>
      <c r="P135" s="256">
        <v>0.1</v>
      </c>
      <c r="Q135" s="50"/>
      <c r="R135" s="50"/>
      <c r="S135" s="7" t="s">
        <v>199</v>
      </c>
      <c r="T135" s="6" t="s">
        <v>3291</v>
      </c>
      <c r="U135" s="6" t="s">
        <v>114</v>
      </c>
      <c r="V135" s="46" t="e">
        <f t="shared" ca="1" si="2"/>
        <v>#NAME?</v>
      </c>
      <c r="W135" s="46"/>
      <c r="X135" s="46"/>
      <c r="Y135" s="6" t="s">
        <v>312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3055</v>
      </c>
      <c r="B136" s="15" t="s">
        <v>1246</v>
      </c>
      <c r="C136" s="9">
        <v>33712</v>
      </c>
      <c r="D136" s="9" t="s">
        <v>19</v>
      </c>
      <c r="E136" s="9" t="s">
        <v>20</v>
      </c>
      <c r="F136" s="9" t="s">
        <v>697</v>
      </c>
      <c r="G136" s="7" t="e">
        <f t="shared" ca="1" si="0"/>
        <v>#NAME?</v>
      </c>
      <c r="H136" s="8" t="s">
        <v>216</v>
      </c>
      <c r="I136" s="46" t="s">
        <v>3253</v>
      </c>
      <c r="J136" s="9" t="str">
        <f t="shared" si="3"/>
        <v>Sim</v>
      </c>
      <c r="K136" s="126">
        <v>44677</v>
      </c>
      <c r="L136" s="7"/>
      <c r="M136" s="6" t="s">
        <v>57</v>
      </c>
      <c r="N136" s="10">
        <v>7.0000000000000001E-3</v>
      </c>
      <c r="O136" s="9" t="s">
        <v>58</v>
      </c>
      <c r="P136" s="256">
        <v>0</v>
      </c>
      <c r="Q136" s="127" t="s">
        <v>3292</v>
      </c>
      <c r="R136" s="127"/>
      <c r="S136" s="7" t="s">
        <v>199</v>
      </c>
      <c r="T136" s="6" t="s">
        <v>1249</v>
      </c>
      <c r="U136" s="6" t="s">
        <v>73</v>
      </c>
      <c r="V136" s="46" t="e">
        <f t="shared" ca="1" si="2"/>
        <v>#NAME?</v>
      </c>
      <c r="W136" s="46"/>
      <c r="X136" s="46"/>
      <c r="Y136" s="6" t="s">
        <v>201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3055</v>
      </c>
      <c r="B137" s="3" t="s">
        <v>1246</v>
      </c>
      <c r="C137" s="9">
        <v>559558</v>
      </c>
      <c r="D137" s="9" t="s">
        <v>19</v>
      </c>
      <c r="E137" s="9" t="s">
        <v>20</v>
      </c>
      <c r="F137" s="6" t="s">
        <v>697</v>
      </c>
      <c r="G137" s="7" t="e">
        <f t="shared" ca="1" si="0"/>
        <v>#NAME?</v>
      </c>
      <c r="H137" s="8" t="s">
        <v>195</v>
      </c>
      <c r="I137" s="46" t="s">
        <v>58</v>
      </c>
      <c r="J137" s="9" t="str">
        <f t="shared" si="3"/>
        <v>Não</v>
      </c>
      <c r="K137" s="126">
        <v>44603</v>
      </c>
      <c r="L137" s="47">
        <v>44638</v>
      </c>
      <c r="M137" s="6" t="s">
        <v>57</v>
      </c>
      <c r="N137" s="10">
        <v>7.0000000000000001E-3</v>
      </c>
      <c r="O137" s="9" t="s">
        <v>58</v>
      </c>
      <c r="P137" s="256">
        <v>0</v>
      </c>
      <c r="Q137" s="127"/>
      <c r="R137" s="127"/>
      <c r="S137" s="7" t="s">
        <v>199</v>
      </c>
      <c r="T137" s="6" t="s">
        <v>1249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3066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3055</v>
      </c>
      <c r="B138" s="3" t="s">
        <v>1246</v>
      </c>
      <c r="C138" s="9">
        <v>559559</v>
      </c>
      <c r="D138" s="9" t="s">
        <v>19</v>
      </c>
      <c r="E138" s="9" t="s">
        <v>20</v>
      </c>
      <c r="F138" s="6" t="s">
        <v>697</v>
      </c>
      <c r="G138" s="7" t="e">
        <f t="shared" ca="1" si="0"/>
        <v>#NAME?</v>
      </c>
      <c r="H138" s="8" t="s">
        <v>195</v>
      </c>
      <c r="I138" s="46" t="s">
        <v>58</v>
      </c>
      <c r="J138" s="9" t="str">
        <f t="shared" si="3"/>
        <v>Não</v>
      </c>
      <c r="K138" s="126">
        <v>44603</v>
      </c>
      <c r="L138" s="47">
        <v>44638</v>
      </c>
      <c r="M138" s="7" t="s">
        <v>3279</v>
      </c>
      <c r="N138" s="10">
        <v>0.01</v>
      </c>
      <c r="O138" s="9" t="s">
        <v>58</v>
      </c>
      <c r="P138" s="256">
        <v>0</v>
      </c>
      <c r="Q138" s="127"/>
      <c r="R138" s="127"/>
      <c r="S138" s="7" t="s">
        <v>199</v>
      </c>
      <c r="T138" s="6" t="s">
        <v>1249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3066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3055</v>
      </c>
      <c r="B139" s="125" t="s">
        <v>3293</v>
      </c>
      <c r="C139" s="9">
        <v>484473</v>
      </c>
      <c r="D139" s="9" t="s">
        <v>19</v>
      </c>
      <c r="E139" s="9" t="s">
        <v>20</v>
      </c>
      <c r="F139" s="9" t="s">
        <v>270</v>
      </c>
      <c r="G139" s="7" t="e">
        <f t="shared" ca="1" si="0"/>
        <v>#NAME?</v>
      </c>
      <c r="H139" s="8" t="s">
        <v>195</v>
      </c>
      <c r="I139" s="46" t="s">
        <v>58</v>
      </c>
      <c r="J139" s="9" t="str">
        <f t="shared" si="3"/>
        <v>Não</v>
      </c>
      <c r="K139" s="254">
        <v>44263</v>
      </c>
      <c r="L139" s="95">
        <v>44911</v>
      </c>
      <c r="M139" s="6" t="s">
        <v>412</v>
      </c>
      <c r="N139" s="10">
        <v>0.02</v>
      </c>
      <c r="O139" s="9" t="s">
        <v>197</v>
      </c>
      <c r="P139" s="256">
        <v>0.2</v>
      </c>
      <c r="Q139" s="127"/>
      <c r="R139" s="127"/>
      <c r="S139" s="7" t="s">
        <v>199</v>
      </c>
      <c r="T139" s="9" t="s">
        <v>3294</v>
      </c>
      <c r="U139" s="6" t="s">
        <v>273</v>
      </c>
      <c r="V139" s="46" t="e">
        <f t="shared" ca="1" si="2"/>
        <v>#NAME?</v>
      </c>
      <c r="W139" s="46"/>
      <c r="X139" s="46"/>
      <c r="Y139" s="6" t="s">
        <v>312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3055</v>
      </c>
      <c r="B140" s="15" t="s">
        <v>3295</v>
      </c>
      <c r="C140" s="9">
        <v>448760</v>
      </c>
      <c r="D140" s="9" t="s">
        <v>3057</v>
      </c>
      <c r="E140" s="9" t="s">
        <v>68</v>
      </c>
      <c r="F140" s="6" t="s">
        <v>3058</v>
      </c>
      <c r="G140" s="7" t="e">
        <f t="shared" ca="1" si="0"/>
        <v>#NAME?</v>
      </c>
      <c r="H140" s="8" t="s">
        <v>195</v>
      </c>
      <c r="I140" s="46" t="s">
        <v>58</v>
      </c>
      <c r="J140" s="9" t="str">
        <f t="shared" si="3"/>
        <v>Não</v>
      </c>
      <c r="K140" s="126">
        <v>43888</v>
      </c>
      <c r="L140" s="126">
        <v>44264</v>
      </c>
      <c r="M140" s="6" t="s">
        <v>256</v>
      </c>
      <c r="N140" s="10">
        <v>1.2E-2</v>
      </c>
      <c r="O140" s="9" t="s">
        <v>197</v>
      </c>
      <c r="P140" s="256">
        <v>0.1</v>
      </c>
      <c r="Q140" s="127"/>
      <c r="R140" s="127"/>
      <c r="S140" s="7" t="s">
        <v>199</v>
      </c>
      <c r="T140" s="6" t="s">
        <v>3212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3066</v>
      </c>
      <c r="BH140" s="129">
        <v>0</v>
      </c>
      <c r="BI140" s="129" t="s">
        <v>3066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3055</v>
      </c>
      <c r="B141" s="15" t="s">
        <v>3296</v>
      </c>
      <c r="C141" s="9">
        <v>80415</v>
      </c>
      <c r="D141" s="9" t="s">
        <v>19</v>
      </c>
      <c r="E141" s="9" t="s">
        <v>20</v>
      </c>
      <c r="F141" s="6" t="s">
        <v>270</v>
      </c>
      <c r="G141" s="7" t="e">
        <f t="shared" ca="1" si="0"/>
        <v>#NAME?</v>
      </c>
      <c r="H141" s="8" t="s">
        <v>195</v>
      </c>
      <c r="I141" s="46" t="s">
        <v>58</v>
      </c>
      <c r="J141" s="9" t="str">
        <f t="shared" si="3"/>
        <v>Não</v>
      </c>
      <c r="K141" s="126">
        <v>44272</v>
      </c>
      <c r="L141" s="126">
        <v>44595</v>
      </c>
      <c r="M141" s="6" t="s">
        <v>3297</v>
      </c>
      <c r="N141" s="10">
        <v>0.02</v>
      </c>
      <c r="O141" s="9" t="s">
        <v>197</v>
      </c>
      <c r="P141" s="256">
        <v>0.2</v>
      </c>
      <c r="Q141" s="257"/>
      <c r="R141" s="127"/>
      <c r="S141" s="7" t="s">
        <v>199</v>
      </c>
      <c r="T141" s="6" t="s">
        <v>3298</v>
      </c>
      <c r="U141" s="6" t="s">
        <v>273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3066</v>
      </c>
      <c r="BH141" s="129">
        <v>0</v>
      </c>
      <c r="BI141" s="129" t="s">
        <v>3066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3055</v>
      </c>
      <c r="B142" s="3" t="s">
        <v>3299</v>
      </c>
      <c r="C142" s="9">
        <v>265807</v>
      </c>
      <c r="D142" s="9" t="s">
        <v>3057</v>
      </c>
      <c r="E142" s="9" t="s">
        <v>68</v>
      </c>
      <c r="F142" s="6" t="s">
        <v>3064</v>
      </c>
      <c r="G142" s="7" t="e">
        <f t="shared" ca="1" si="0"/>
        <v>#NAME?</v>
      </c>
      <c r="H142" s="8" t="s">
        <v>195</v>
      </c>
      <c r="I142" s="46" t="s">
        <v>58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236</v>
      </c>
      <c r="P142" s="256">
        <v>0.2</v>
      </c>
      <c r="Q142" s="127"/>
      <c r="R142" s="127"/>
      <c r="S142" s="7" t="s">
        <v>199</v>
      </c>
      <c r="T142" s="6" t="s">
        <v>3300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3066</v>
      </c>
      <c r="BH142" s="129">
        <v>0</v>
      </c>
      <c r="BI142" s="129" t="s">
        <v>3066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3055</v>
      </c>
      <c r="B143" s="15" t="s">
        <v>3299</v>
      </c>
      <c r="C143" s="9">
        <v>320105</v>
      </c>
      <c r="D143" s="9" t="s">
        <v>3057</v>
      </c>
      <c r="E143" s="9" t="s">
        <v>68</v>
      </c>
      <c r="F143" s="9" t="s">
        <v>3064</v>
      </c>
      <c r="G143" s="7" t="e">
        <f t="shared" ca="1" si="0"/>
        <v>#NAME?</v>
      </c>
      <c r="H143" s="8" t="s">
        <v>216</v>
      </c>
      <c r="I143" s="46" t="s">
        <v>217</v>
      </c>
      <c r="J143" s="9" t="str">
        <f t="shared" si="3"/>
        <v>Sim</v>
      </c>
      <c r="K143" s="254">
        <v>43531</v>
      </c>
      <c r="L143" s="6"/>
      <c r="M143" s="6" t="s">
        <v>898</v>
      </c>
      <c r="N143" s="10">
        <v>1.4999999999999999E-2</v>
      </c>
      <c r="O143" s="9" t="s">
        <v>58</v>
      </c>
      <c r="P143" s="256">
        <v>0</v>
      </c>
      <c r="Q143" s="127" t="s">
        <v>3301</v>
      </c>
      <c r="R143" s="257" t="s">
        <v>3302</v>
      </c>
      <c r="S143" s="7" t="s">
        <v>199</v>
      </c>
      <c r="T143" s="6" t="s">
        <v>3300</v>
      </c>
      <c r="U143" s="6" t="s">
        <v>68</v>
      </c>
      <c r="V143" s="46" t="e">
        <f t="shared" ca="1" si="2"/>
        <v>#NAME?</v>
      </c>
      <c r="W143" s="46"/>
      <c r="X143" s="46"/>
      <c r="Y143" s="6" t="s">
        <v>201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3055</v>
      </c>
      <c r="B144" s="3" t="s">
        <v>3299</v>
      </c>
      <c r="C144" s="9">
        <v>577168</v>
      </c>
      <c r="D144" s="9" t="s">
        <v>3057</v>
      </c>
      <c r="E144" s="9" t="s">
        <v>68</v>
      </c>
      <c r="F144" s="6" t="s">
        <v>3064</v>
      </c>
      <c r="G144" s="7" t="e">
        <f t="shared" ca="1" si="0"/>
        <v>#NAME?</v>
      </c>
      <c r="H144" s="8" t="s">
        <v>195</v>
      </c>
      <c r="I144" s="46" t="s">
        <v>58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236</v>
      </c>
      <c r="P144" s="256">
        <v>0.2</v>
      </c>
      <c r="Q144" s="127"/>
      <c r="R144" s="127"/>
      <c r="S144" s="7" t="s">
        <v>199</v>
      </c>
      <c r="T144" s="6" t="s">
        <v>3300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3066</v>
      </c>
      <c r="BH144" s="129">
        <v>0</v>
      </c>
      <c r="BI144" s="129" t="s">
        <v>3066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3055</v>
      </c>
      <c r="B145" s="3" t="s">
        <v>3303</v>
      </c>
      <c r="C145" s="9">
        <v>443081</v>
      </c>
      <c r="D145" s="9" t="s">
        <v>3122</v>
      </c>
      <c r="E145" s="9" t="s">
        <v>68</v>
      </c>
      <c r="F145" s="6" t="s">
        <v>3122</v>
      </c>
      <c r="G145" s="7" t="e">
        <f t="shared" ca="1" si="0"/>
        <v>#NAME?</v>
      </c>
      <c r="H145" s="8" t="s">
        <v>195</v>
      </c>
      <c r="I145" s="46" t="s">
        <v>58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236</v>
      </c>
      <c r="P145" s="256">
        <v>0.2</v>
      </c>
      <c r="Q145" s="127"/>
      <c r="R145" s="127"/>
      <c r="S145" s="7" t="s">
        <v>199</v>
      </c>
      <c r="T145" s="6" t="s">
        <v>3304</v>
      </c>
      <c r="U145" s="6" t="s">
        <v>68</v>
      </c>
      <c r="V145" s="46" t="e">
        <f t="shared" ca="1" si="2"/>
        <v>#NAME?</v>
      </c>
      <c r="W145" s="46"/>
      <c r="X145" s="46"/>
      <c r="Y145" s="6" t="s">
        <v>312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3066</v>
      </c>
      <c r="BH145" s="129">
        <v>0</v>
      </c>
      <c r="BI145" s="129" t="s">
        <v>3066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3055</v>
      </c>
      <c r="B146" s="3" t="s">
        <v>1279</v>
      </c>
      <c r="C146" s="9">
        <v>436161</v>
      </c>
      <c r="D146" s="9" t="s">
        <v>19</v>
      </c>
      <c r="E146" s="9" t="s">
        <v>20</v>
      </c>
      <c r="F146" s="9" t="s">
        <v>321</v>
      </c>
      <c r="G146" s="7" t="e">
        <f t="shared" ca="1" si="0"/>
        <v>#NAME?</v>
      </c>
      <c r="H146" s="8" t="s">
        <v>216</v>
      </c>
      <c r="I146" s="46" t="s">
        <v>217</v>
      </c>
      <c r="J146" s="9" t="str">
        <f t="shared" si="3"/>
        <v>Não</v>
      </c>
      <c r="K146" s="47">
        <v>44421</v>
      </c>
      <c r="L146" s="6"/>
      <c r="M146" s="6" t="s">
        <v>256</v>
      </c>
      <c r="N146" s="10">
        <v>1.4999999999999999E-2</v>
      </c>
      <c r="O146" s="9" t="s">
        <v>197</v>
      </c>
      <c r="P146" s="256">
        <v>0.1</v>
      </c>
      <c r="Q146" s="45"/>
      <c r="R146" s="50" t="s">
        <v>3305</v>
      </c>
      <c r="S146" s="7" t="s">
        <v>199</v>
      </c>
      <c r="T146" s="6" t="s">
        <v>1281</v>
      </c>
      <c r="U146" s="6" t="s">
        <v>273</v>
      </c>
      <c r="V146" s="46" t="e">
        <f t="shared" ca="1" si="2"/>
        <v>#NAME?</v>
      </c>
      <c r="W146" s="46"/>
      <c r="X146" s="46"/>
      <c r="Y146" s="6" t="s">
        <v>312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3055</v>
      </c>
      <c r="B147" s="3" t="s">
        <v>3306</v>
      </c>
      <c r="C147" s="9">
        <v>457585</v>
      </c>
      <c r="D147" s="9" t="s">
        <v>19</v>
      </c>
      <c r="E147" s="9" t="s">
        <v>20</v>
      </c>
      <c r="F147" s="6" t="s">
        <v>321</v>
      </c>
      <c r="G147" s="7" t="e">
        <f t="shared" ca="1" si="0"/>
        <v>#NAME?</v>
      </c>
      <c r="H147" s="8" t="s">
        <v>195</v>
      </c>
      <c r="I147" s="46" t="s">
        <v>58</v>
      </c>
      <c r="J147" s="9" t="str">
        <f t="shared" si="3"/>
        <v>Não</v>
      </c>
      <c r="K147" s="126">
        <v>44503</v>
      </c>
      <c r="L147" s="47">
        <v>44602</v>
      </c>
      <c r="M147" s="6" t="s">
        <v>256</v>
      </c>
      <c r="N147" s="10">
        <v>1.4999999999999999E-2</v>
      </c>
      <c r="O147" s="9" t="s">
        <v>197</v>
      </c>
      <c r="P147" s="256">
        <v>0.1</v>
      </c>
      <c r="Q147" s="127"/>
      <c r="R147" s="127"/>
      <c r="S147" s="7" t="s">
        <v>199</v>
      </c>
      <c r="T147" s="6" t="s">
        <v>3307</v>
      </c>
      <c r="U147" s="6" t="s">
        <v>273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3066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3055</v>
      </c>
      <c r="B148" s="3" t="s">
        <v>3306</v>
      </c>
      <c r="C148" s="9">
        <v>457610</v>
      </c>
      <c r="D148" s="9" t="s">
        <v>19</v>
      </c>
      <c r="E148" s="9" t="s">
        <v>20</v>
      </c>
      <c r="F148" s="6" t="s">
        <v>321</v>
      </c>
      <c r="G148" s="7" t="e">
        <f t="shared" ca="1" si="0"/>
        <v>#NAME?</v>
      </c>
      <c r="H148" s="8" t="s">
        <v>195</v>
      </c>
      <c r="I148" s="46" t="s">
        <v>58</v>
      </c>
      <c r="J148" s="9" t="str">
        <f t="shared" si="3"/>
        <v>Não</v>
      </c>
      <c r="K148" s="126">
        <v>44503</v>
      </c>
      <c r="L148" s="47">
        <v>44602</v>
      </c>
      <c r="M148" s="6" t="s">
        <v>256</v>
      </c>
      <c r="N148" s="10">
        <v>1.4999999999999999E-2</v>
      </c>
      <c r="O148" s="9" t="s">
        <v>197</v>
      </c>
      <c r="P148" s="256">
        <v>0.1</v>
      </c>
      <c r="Q148" s="127"/>
      <c r="R148" s="127"/>
      <c r="S148" s="7" t="s">
        <v>199</v>
      </c>
      <c r="T148" s="6" t="s">
        <v>3307</v>
      </c>
      <c r="U148" s="6" t="s">
        <v>273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3066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3055</v>
      </c>
      <c r="B149" s="3" t="s">
        <v>3306</v>
      </c>
      <c r="C149" s="9">
        <v>457613</v>
      </c>
      <c r="D149" s="9" t="s">
        <v>19</v>
      </c>
      <c r="E149" s="9" t="s">
        <v>20</v>
      </c>
      <c r="F149" s="6" t="s">
        <v>321</v>
      </c>
      <c r="G149" s="7" t="e">
        <f t="shared" ca="1" si="0"/>
        <v>#NAME?</v>
      </c>
      <c r="H149" s="8" t="s">
        <v>195</v>
      </c>
      <c r="I149" s="46" t="s">
        <v>58</v>
      </c>
      <c r="J149" s="9" t="str">
        <f t="shared" si="3"/>
        <v>Não</v>
      </c>
      <c r="K149" s="126">
        <v>44503</v>
      </c>
      <c r="L149" s="47">
        <v>44602</v>
      </c>
      <c r="M149" s="6" t="s">
        <v>256</v>
      </c>
      <c r="N149" s="10">
        <v>1.4999999999999999E-2</v>
      </c>
      <c r="O149" s="9" t="s">
        <v>197</v>
      </c>
      <c r="P149" s="256">
        <v>0.1</v>
      </c>
      <c r="Q149" s="127"/>
      <c r="R149" s="127"/>
      <c r="S149" s="7" t="s">
        <v>199</v>
      </c>
      <c r="T149" s="6" t="s">
        <v>3307</v>
      </c>
      <c r="U149" s="6" t="s">
        <v>273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3066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3055</v>
      </c>
      <c r="B150" s="3" t="s">
        <v>3306</v>
      </c>
      <c r="C150" s="9">
        <v>457618</v>
      </c>
      <c r="D150" s="9" t="s">
        <v>19</v>
      </c>
      <c r="E150" s="9" t="s">
        <v>20</v>
      </c>
      <c r="F150" s="6" t="s">
        <v>321</v>
      </c>
      <c r="G150" s="7" t="e">
        <f t="shared" ca="1" si="0"/>
        <v>#NAME?</v>
      </c>
      <c r="H150" s="8" t="s">
        <v>195</v>
      </c>
      <c r="I150" s="46" t="s">
        <v>58</v>
      </c>
      <c r="J150" s="9" t="str">
        <f t="shared" si="3"/>
        <v>Não</v>
      </c>
      <c r="K150" s="126">
        <v>44503</v>
      </c>
      <c r="L150" s="47">
        <v>44602</v>
      </c>
      <c r="M150" s="6" t="s">
        <v>256</v>
      </c>
      <c r="N150" s="10">
        <v>1.4999999999999999E-2</v>
      </c>
      <c r="O150" s="9" t="s">
        <v>197</v>
      </c>
      <c r="P150" s="256">
        <v>0.1</v>
      </c>
      <c r="Q150" s="127"/>
      <c r="R150" s="127"/>
      <c r="S150" s="7" t="s">
        <v>199</v>
      </c>
      <c r="T150" s="6" t="s">
        <v>3307</v>
      </c>
      <c r="U150" s="6" t="s">
        <v>273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3066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3055</v>
      </c>
      <c r="B151" s="15" t="s">
        <v>3308</v>
      </c>
      <c r="C151" s="9">
        <v>457618</v>
      </c>
      <c r="D151" s="9" t="s">
        <v>19</v>
      </c>
      <c r="E151" s="9" t="s">
        <v>20</v>
      </c>
      <c r="F151" s="7" t="s">
        <v>270</v>
      </c>
      <c r="G151" s="7" t="e">
        <f t="shared" ca="1" si="0"/>
        <v>#NAME?</v>
      </c>
      <c r="H151" s="8" t="s">
        <v>195</v>
      </c>
      <c r="I151" s="46" t="s">
        <v>58</v>
      </c>
      <c r="J151" s="9" t="str">
        <f t="shared" si="3"/>
        <v>Não</v>
      </c>
      <c r="K151" s="47">
        <v>44333</v>
      </c>
      <c r="L151" s="95">
        <v>44512</v>
      </c>
      <c r="M151" s="6" t="s">
        <v>256</v>
      </c>
      <c r="N151" s="48">
        <v>1.4999999999999999E-2</v>
      </c>
      <c r="O151" s="9" t="s">
        <v>197</v>
      </c>
      <c r="P151" s="256">
        <v>0.1</v>
      </c>
      <c r="Q151" s="66"/>
      <c r="R151" s="66"/>
      <c r="S151" s="7" t="s">
        <v>199</v>
      </c>
      <c r="T151" s="6" t="s">
        <v>3309</v>
      </c>
      <c r="U151" s="7" t="s">
        <v>273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3066</v>
      </c>
      <c r="BH151" s="151">
        <v>0</v>
      </c>
      <c r="BI151" s="151" t="s">
        <v>3066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3055</v>
      </c>
      <c r="B152" s="15" t="s">
        <v>3310</v>
      </c>
      <c r="C152" s="9">
        <v>446642</v>
      </c>
      <c r="D152" s="9" t="s">
        <v>3057</v>
      </c>
      <c r="E152" s="9" t="s">
        <v>68</v>
      </c>
      <c r="F152" s="6" t="s">
        <v>3058</v>
      </c>
      <c r="G152" s="7" t="e">
        <f t="shared" ca="1" si="0"/>
        <v>#NAME?</v>
      </c>
      <c r="H152" s="8" t="s">
        <v>195</v>
      </c>
      <c r="I152" s="46" t="s">
        <v>58</v>
      </c>
      <c r="J152" s="9" t="str">
        <f t="shared" si="3"/>
        <v>Não</v>
      </c>
      <c r="K152" s="126">
        <v>43859</v>
      </c>
      <c r="L152" s="126">
        <v>44418</v>
      </c>
      <c r="M152" s="6" t="s">
        <v>196</v>
      </c>
      <c r="N152" s="10">
        <v>1.2E-2</v>
      </c>
      <c r="O152" s="9" t="s">
        <v>58</v>
      </c>
      <c r="P152" s="256">
        <v>0</v>
      </c>
      <c r="Q152" s="127"/>
      <c r="R152" s="127"/>
      <c r="S152" s="7" t="s">
        <v>199</v>
      </c>
      <c r="T152" s="6" t="s">
        <v>3311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3066</v>
      </c>
      <c r="BH152" s="129">
        <v>0</v>
      </c>
      <c r="BI152" s="129" t="s">
        <v>3066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3055</v>
      </c>
      <c r="B153" s="3" t="s">
        <v>3312</v>
      </c>
      <c r="C153" s="9">
        <v>319476</v>
      </c>
      <c r="D153" s="9" t="s">
        <v>19</v>
      </c>
      <c r="E153" s="9" t="s">
        <v>68</v>
      </c>
      <c r="F153" s="6" t="s">
        <v>255</v>
      </c>
      <c r="G153" s="7" t="e">
        <f t="shared" ca="1" si="0"/>
        <v>#NAME?</v>
      </c>
      <c r="H153" s="8" t="s">
        <v>195</v>
      </c>
      <c r="I153" s="46" t="s">
        <v>58</v>
      </c>
      <c r="J153" s="9" t="str">
        <f t="shared" si="3"/>
        <v>Não</v>
      </c>
      <c r="K153" s="261">
        <v>43420</v>
      </c>
      <c r="L153" s="126">
        <v>44309</v>
      </c>
      <c r="M153" s="6" t="s">
        <v>412</v>
      </c>
      <c r="N153" s="10">
        <v>0.01</v>
      </c>
      <c r="O153" s="9" t="s">
        <v>197</v>
      </c>
      <c r="P153" s="256">
        <v>0.2</v>
      </c>
      <c r="Q153" s="280"/>
      <c r="R153" s="127" t="s">
        <v>3313</v>
      </c>
      <c r="S153" s="7" t="s">
        <v>199</v>
      </c>
      <c r="T153" s="6" t="s">
        <v>3314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3066</v>
      </c>
      <c r="BH153" s="129">
        <v>0</v>
      </c>
      <c r="BI153" s="129" t="s">
        <v>3066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3055</v>
      </c>
      <c r="B154" s="15" t="s">
        <v>3315</v>
      </c>
      <c r="C154" s="9">
        <v>466570</v>
      </c>
      <c r="D154" s="9" t="s">
        <v>19</v>
      </c>
      <c r="E154" s="9" t="s">
        <v>20</v>
      </c>
      <c r="F154" s="9" t="s">
        <v>270</v>
      </c>
      <c r="G154" s="7" t="e">
        <f t="shared" ca="1" si="0"/>
        <v>#NAME?</v>
      </c>
      <c r="H154" s="8" t="s">
        <v>195</v>
      </c>
      <c r="I154" s="46" t="s">
        <v>58</v>
      </c>
      <c r="J154" s="9" t="str">
        <f t="shared" si="3"/>
        <v>Não</v>
      </c>
      <c r="K154" s="254">
        <v>44321</v>
      </c>
      <c r="L154" s="126">
        <v>44950</v>
      </c>
      <c r="M154" s="6" t="s">
        <v>256</v>
      </c>
      <c r="N154" s="48">
        <v>1.4999999999999999E-2</v>
      </c>
      <c r="O154" s="9" t="s">
        <v>197</v>
      </c>
      <c r="P154" s="256">
        <v>0.1</v>
      </c>
      <c r="Q154" s="50"/>
      <c r="R154" s="50"/>
      <c r="S154" s="7" t="s">
        <v>199</v>
      </c>
      <c r="T154" s="6" t="s">
        <v>3316</v>
      </c>
      <c r="U154" s="6" t="s">
        <v>273</v>
      </c>
      <c r="V154" s="46" t="e">
        <f t="shared" ca="1" si="2"/>
        <v>#NAME?</v>
      </c>
      <c r="W154" s="46"/>
      <c r="X154" s="46"/>
      <c r="Y154" s="6" t="s">
        <v>312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3055</v>
      </c>
      <c r="B155" s="15" t="s">
        <v>3317</v>
      </c>
      <c r="C155" s="9">
        <v>457787</v>
      </c>
      <c r="D155" s="9" t="s">
        <v>19</v>
      </c>
      <c r="E155" s="9" t="s">
        <v>20</v>
      </c>
      <c r="F155" s="6" t="s">
        <v>321</v>
      </c>
      <c r="G155" s="7" t="e">
        <f t="shared" ca="1" si="0"/>
        <v>#NAME?</v>
      </c>
      <c r="H155" s="8" t="s">
        <v>195</v>
      </c>
      <c r="I155" s="46" t="s">
        <v>58</v>
      </c>
      <c r="J155" s="9" t="str">
        <f t="shared" si="3"/>
        <v>Não</v>
      </c>
      <c r="K155" s="126">
        <v>44319</v>
      </c>
      <c r="L155" s="95">
        <v>44487</v>
      </c>
      <c r="M155" s="6" t="s">
        <v>412</v>
      </c>
      <c r="N155" s="10">
        <v>0.02</v>
      </c>
      <c r="O155" s="9" t="s">
        <v>197</v>
      </c>
      <c r="P155" s="256">
        <v>0.2</v>
      </c>
      <c r="Q155" s="127"/>
      <c r="R155" s="127"/>
      <c r="S155" s="7" t="s">
        <v>199</v>
      </c>
      <c r="T155" s="6" t="s">
        <v>3318</v>
      </c>
      <c r="U155" s="6" t="s">
        <v>273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3066</v>
      </c>
      <c r="BH155" s="129">
        <v>0</v>
      </c>
      <c r="BI155" s="129" t="s">
        <v>3066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3055</v>
      </c>
      <c r="B156" s="59" t="s">
        <v>3319</v>
      </c>
      <c r="C156" s="9">
        <v>47285</v>
      </c>
      <c r="D156" s="9" t="s">
        <v>19</v>
      </c>
      <c r="E156" s="9" t="s">
        <v>20</v>
      </c>
      <c r="F156" s="6" t="s">
        <v>321</v>
      </c>
      <c r="G156" s="7" t="e">
        <f t="shared" ca="1" si="0"/>
        <v>#NAME?</v>
      </c>
      <c r="H156" s="8" t="s">
        <v>216</v>
      </c>
      <c r="I156" s="46" t="s">
        <v>217</v>
      </c>
      <c r="J156" s="9" t="str">
        <f t="shared" si="3"/>
        <v>Sim</v>
      </c>
      <c r="K156" s="254">
        <v>44665</v>
      </c>
      <c r="L156" s="6"/>
      <c r="M156" s="6" t="s">
        <v>412</v>
      </c>
      <c r="N156" s="255">
        <v>0.02</v>
      </c>
      <c r="O156" s="9" t="s">
        <v>197</v>
      </c>
      <c r="P156" s="256">
        <v>0.2</v>
      </c>
      <c r="Q156" s="127" t="s">
        <v>3320</v>
      </c>
      <c r="R156" s="127"/>
      <c r="S156" s="7" t="s">
        <v>199</v>
      </c>
      <c r="T156" s="9" t="s">
        <v>3321</v>
      </c>
      <c r="U156" s="6" t="s">
        <v>273</v>
      </c>
      <c r="V156" s="46" t="e">
        <f t="shared" ca="1" si="2"/>
        <v>#NAME?</v>
      </c>
      <c r="W156" s="46"/>
      <c r="X156" s="46"/>
      <c r="Y156" s="6" t="s">
        <v>312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3055</v>
      </c>
      <c r="B157" s="59" t="s">
        <v>3322</v>
      </c>
      <c r="C157" s="9">
        <v>434550</v>
      </c>
      <c r="D157" s="9" t="s">
        <v>3057</v>
      </c>
      <c r="E157" s="9" t="s">
        <v>68</v>
      </c>
      <c r="F157" s="9" t="s">
        <v>3058</v>
      </c>
      <c r="G157" s="7" t="e">
        <f t="shared" ca="1" si="0"/>
        <v>#NAME?</v>
      </c>
      <c r="H157" s="8" t="s">
        <v>216</v>
      </c>
      <c r="I157" s="46" t="s">
        <v>217</v>
      </c>
      <c r="J157" s="9" t="str">
        <f t="shared" si="3"/>
        <v>Sim</v>
      </c>
      <c r="K157" s="254">
        <v>43703</v>
      </c>
      <c r="L157" s="6"/>
      <c r="M157" s="6" t="s">
        <v>256</v>
      </c>
      <c r="N157" s="255">
        <v>0.01</v>
      </c>
      <c r="O157" s="9" t="s">
        <v>197</v>
      </c>
      <c r="P157" s="256">
        <v>0.1</v>
      </c>
      <c r="Q157" s="127" t="s">
        <v>3081</v>
      </c>
      <c r="R157" s="257" t="s">
        <v>3323</v>
      </c>
      <c r="S157" s="7" t="s">
        <v>199</v>
      </c>
      <c r="T157" s="9" t="s">
        <v>3324</v>
      </c>
      <c r="U157" s="6" t="s">
        <v>77</v>
      </c>
      <c r="V157" s="46" t="e">
        <f t="shared" ca="1" si="2"/>
        <v>#NAME?</v>
      </c>
      <c r="W157" s="46"/>
      <c r="X157" s="46"/>
      <c r="Y157" s="6" t="s">
        <v>312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3055</v>
      </c>
      <c r="B158" s="59" t="s">
        <v>3322</v>
      </c>
      <c r="C158" s="9">
        <v>463906</v>
      </c>
      <c r="D158" s="9" t="s">
        <v>3057</v>
      </c>
      <c r="E158" s="9" t="s">
        <v>68</v>
      </c>
      <c r="F158" s="9" t="s">
        <v>3058</v>
      </c>
      <c r="G158" s="7" t="e">
        <f t="shared" ca="1" si="0"/>
        <v>#NAME?</v>
      </c>
      <c r="H158" s="8" t="s">
        <v>216</v>
      </c>
      <c r="I158" s="46" t="s">
        <v>217</v>
      </c>
      <c r="J158" s="9" t="str">
        <f t="shared" si="3"/>
        <v>Não</v>
      </c>
      <c r="K158" s="254">
        <v>43704</v>
      </c>
      <c r="L158" s="6"/>
      <c r="M158" s="6" t="s">
        <v>196</v>
      </c>
      <c r="N158" s="255">
        <v>1.2E-2</v>
      </c>
      <c r="O158" s="9" t="s">
        <v>58</v>
      </c>
      <c r="P158" s="256">
        <v>0</v>
      </c>
      <c r="Q158" s="66"/>
      <c r="R158" s="127" t="s">
        <v>3325</v>
      </c>
      <c r="S158" s="7" t="s">
        <v>199</v>
      </c>
      <c r="T158" s="9" t="s">
        <v>3324</v>
      </c>
      <c r="U158" s="6" t="s">
        <v>77</v>
      </c>
      <c r="V158" s="46" t="e">
        <f t="shared" ca="1" si="2"/>
        <v>#NAME?</v>
      </c>
      <c r="W158" s="46"/>
      <c r="X158" s="46"/>
      <c r="Y158" s="6" t="s">
        <v>312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3055</v>
      </c>
      <c r="B159" s="15" t="s">
        <v>3326</v>
      </c>
      <c r="C159" s="9">
        <v>433089</v>
      </c>
      <c r="D159" s="9" t="s">
        <v>3057</v>
      </c>
      <c r="E159" s="9" t="s">
        <v>68</v>
      </c>
      <c r="F159" s="6" t="s">
        <v>3058</v>
      </c>
      <c r="G159" s="7" t="e">
        <f t="shared" ca="1" si="0"/>
        <v>#NAME?</v>
      </c>
      <c r="H159" s="8" t="s">
        <v>195</v>
      </c>
      <c r="I159" s="46" t="s">
        <v>58</v>
      </c>
      <c r="J159" s="9" t="str">
        <f t="shared" si="3"/>
        <v>Não</v>
      </c>
      <c r="K159" s="126">
        <v>43692</v>
      </c>
      <c r="L159" s="126">
        <v>44505</v>
      </c>
      <c r="M159" s="6" t="s">
        <v>256</v>
      </c>
      <c r="N159" s="10">
        <v>0.01</v>
      </c>
      <c r="O159" s="9" t="s">
        <v>197</v>
      </c>
      <c r="P159" s="256">
        <v>0.1</v>
      </c>
      <c r="Q159" s="127"/>
      <c r="R159" s="66"/>
      <c r="S159" s="7" t="s">
        <v>199</v>
      </c>
      <c r="T159" s="6" t="s">
        <v>3327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3066</v>
      </c>
      <c r="BH159" s="129">
        <v>0</v>
      </c>
      <c r="BI159" s="129" t="s">
        <v>3066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3055</v>
      </c>
      <c r="B160" s="15" t="s">
        <v>3328</v>
      </c>
      <c r="C160" s="9">
        <v>446028</v>
      </c>
      <c r="D160" s="9" t="s">
        <v>3057</v>
      </c>
      <c r="E160" s="9" t="s">
        <v>68</v>
      </c>
      <c r="F160" s="9" t="s">
        <v>3058</v>
      </c>
      <c r="G160" s="7" t="e">
        <f t="shared" ca="1" si="0"/>
        <v>#NAME?</v>
      </c>
      <c r="H160" s="8" t="s">
        <v>216</v>
      </c>
      <c r="I160" s="46" t="s">
        <v>217</v>
      </c>
      <c r="J160" s="9" t="str">
        <f t="shared" si="3"/>
        <v>Não</v>
      </c>
      <c r="K160" s="254">
        <v>43875</v>
      </c>
      <c r="L160" s="6"/>
      <c r="M160" s="6" t="s">
        <v>196</v>
      </c>
      <c r="N160" s="255">
        <v>1.2E-2</v>
      </c>
      <c r="O160" s="9" t="s">
        <v>58</v>
      </c>
      <c r="P160" s="256">
        <v>0</v>
      </c>
      <c r="Q160" s="127"/>
      <c r="R160" s="127" t="s">
        <v>3329</v>
      </c>
      <c r="S160" s="7" t="s">
        <v>199</v>
      </c>
      <c r="T160" s="6" t="s">
        <v>3330</v>
      </c>
      <c r="U160" s="6" t="s">
        <v>68</v>
      </c>
      <c r="V160" s="46" t="e">
        <f t="shared" ca="1" si="2"/>
        <v>#NAME?</v>
      </c>
      <c r="W160" s="46"/>
      <c r="X160" s="46"/>
      <c r="Y160" s="6" t="s">
        <v>312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3055</v>
      </c>
      <c r="B161" s="15" t="s">
        <v>3331</v>
      </c>
      <c r="C161" s="9">
        <v>582831</v>
      </c>
      <c r="D161" s="9" t="s">
        <v>3057</v>
      </c>
      <c r="E161" s="9" t="s">
        <v>68</v>
      </c>
      <c r="F161" s="6" t="s">
        <v>3064</v>
      </c>
      <c r="G161" s="7" t="e">
        <f t="shared" ca="1" si="0"/>
        <v>#NAME?</v>
      </c>
      <c r="H161" s="8" t="s">
        <v>195</v>
      </c>
      <c r="I161" s="46" t="s">
        <v>58</v>
      </c>
      <c r="J161" s="9" t="str">
        <f t="shared" si="3"/>
        <v>Não</v>
      </c>
      <c r="K161" s="261">
        <v>43752</v>
      </c>
      <c r="L161" s="261">
        <v>44517</v>
      </c>
      <c r="M161" s="6" t="s">
        <v>256</v>
      </c>
      <c r="N161" s="10">
        <v>1.4999999999999999E-2</v>
      </c>
      <c r="O161" s="9" t="s">
        <v>197</v>
      </c>
      <c r="P161" s="256">
        <v>0.1</v>
      </c>
      <c r="Q161" s="127"/>
      <c r="R161" s="66"/>
      <c r="S161" s="7" t="s">
        <v>199</v>
      </c>
      <c r="T161" s="6" t="s">
        <v>3332</v>
      </c>
      <c r="U161" s="6" t="s">
        <v>429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3066</v>
      </c>
      <c r="BH161" s="129">
        <v>0</v>
      </c>
      <c r="BI161" s="129" t="s">
        <v>3066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3055</v>
      </c>
      <c r="B162" s="125" t="s">
        <v>1372</v>
      </c>
      <c r="C162" s="9">
        <v>34388</v>
      </c>
      <c r="D162" s="9" t="s">
        <v>19</v>
      </c>
      <c r="E162" s="9" t="s">
        <v>20</v>
      </c>
      <c r="F162" s="9" t="s">
        <v>270</v>
      </c>
      <c r="G162" s="7" t="e">
        <f t="shared" ca="1" si="0"/>
        <v>#NAME?</v>
      </c>
      <c r="H162" s="8" t="s">
        <v>216</v>
      </c>
      <c r="I162" s="46" t="s">
        <v>217</v>
      </c>
      <c r="J162" s="9" t="str">
        <f t="shared" si="3"/>
        <v>Sim</v>
      </c>
      <c r="K162" s="254">
        <v>44263</v>
      </c>
      <c r="L162" s="6"/>
      <c r="M162" s="6" t="s">
        <v>412</v>
      </c>
      <c r="N162" s="255">
        <v>0.02</v>
      </c>
      <c r="O162" s="9" t="s">
        <v>197</v>
      </c>
      <c r="P162" s="256">
        <v>0.2</v>
      </c>
      <c r="Q162" s="127" t="s">
        <v>3333</v>
      </c>
      <c r="R162" s="257" t="s">
        <v>3334</v>
      </c>
      <c r="S162" s="7" t="s">
        <v>199</v>
      </c>
      <c r="T162" s="9" t="s">
        <v>1375</v>
      </c>
      <c r="U162" s="6" t="s">
        <v>273</v>
      </c>
      <c r="V162" s="46" t="e">
        <f t="shared" ca="1" si="2"/>
        <v>#NAME?</v>
      </c>
      <c r="W162" s="46"/>
      <c r="X162" s="46"/>
      <c r="Y162" s="6" t="s">
        <v>312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3055</v>
      </c>
      <c r="B163" s="125" t="s">
        <v>1372</v>
      </c>
      <c r="C163" s="9">
        <v>34321</v>
      </c>
      <c r="D163" s="9" t="s">
        <v>19</v>
      </c>
      <c r="E163" s="9" t="s">
        <v>20</v>
      </c>
      <c r="F163" s="9" t="s">
        <v>270</v>
      </c>
      <c r="G163" s="7" t="e">
        <f t="shared" ca="1" si="0"/>
        <v>#NAME?</v>
      </c>
      <c r="H163" s="8" t="s">
        <v>216</v>
      </c>
      <c r="I163" s="46" t="s">
        <v>217</v>
      </c>
      <c r="J163" s="9" t="str">
        <f t="shared" si="3"/>
        <v>Não</v>
      </c>
      <c r="K163" s="254">
        <v>44396</v>
      </c>
      <c r="L163" s="6"/>
      <c r="M163" s="6" t="s">
        <v>256</v>
      </c>
      <c r="N163" s="255">
        <v>1.4999999999999999E-2</v>
      </c>
      <c r="O163" s="9" t="s">
        <v>197</v>
      </c>
      <c r="P163" s="256">
        <v>0.1</v>
      </c>
      <c r="Q163" s="50"/>
      <c r="R163" s="50"/>
      <c r="S163" s="7" t="s">
        <v>199</v>
      </c>
      <c r="T163" s="9" t="s">
        <v>1375</v>
      </c>
      <c r="U163" s="6" t="s">
        <v>273</v>
      </c>
      <c r="V163" s="46" t="e">
        <f t="shared" ca="1" si="2"/>
        <v>#NAME?</v>
      </c>
      <c r="W163" s="46"/>
      <c r="X163" s="46"/>
      <c r="Y163" s="6" t="s">
        <v>312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3055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3104</v>
      </c>
      <c r="G164" s="7" t="e">
        <f t="shared" ca="1" si="0"/>
        <v>#NAME?</v>
      </c>
      <c r="H164" s="8" t="s">
        <v>216</v>
      </c>
      <c r="I164" s="46" t="s">
        <v>217</v>
      </c>
      <c r="J164" s="9" t="str">
        <f t="shared" si="3"/>
        <v>Não</v>
      </c>
      <c r="K164" s="254">
        <v>44671</v>
      </c>
      <c r="L164" s="6"/>
      <c r="M164" s="6" t="s">
        <v>196</v>
      </c>
      <c r="N164" s="255">
        <v>1.2E-2</v>
      </c>
      <c r="O164" s="9" t="s">
        <v>58</v>
      </c>
      <c r="P164" s="256">
        <v>0</v>
      </c>
      <c r="Q164" s="127"/>
      <c r="R164" s="127"/>
      <c r="S164" s="7" t="s">
        <v>199</v>
      </c>
      <c r="T164" s="6" t="s">
        <v>1378</v>
      </c>
      <c r="U164" s="6" t="s">
        <v>273</v>
      </c>
      <c r="V164" s="46" t="e">
        <f t="shared" ca="1" si="2"/>
        <v>#NAME?</v>
      </c>
      <c r="W164" s="46"/>
      <c r="X164" s="46"/>
      <c r="Y164" s="6" t="s">
        <v>312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3055</v>
      </c>
      <c r="B165" s="15" t="s">
        <v>3335</v>
      </c>
      <c r="C165" s="9">
        <v>35673</v>
      </c>
      <c r="D165" s="9" t="s">
        <v>19</v>
      </c>
      <c r="E165" s="9" t="s">
        <v>20</v>
      </c>
      <c r="F165" s="6" t="s">
        <v>270</v>
      </c>
      <c r="G165" s="7" t="e">
        <f t="shared" ca="1" si="0"/>
        <v>#NAME?</v>
      </c>
      <c r="H165" s="8" t="s">
        <v>216</v>
      </c>
      <c r="I165" s="46" t="s">
        <v>217</v>
      </c>
      <c r="J165" s="9" t="str">
        <f t="shared" si="3"/>
        <v>Não</v>
      </c>
      <c r="K165" s="254">
        <v>44291</v>
      </c>
      <c r="L165" s="6"/>
      <c r="M165" s="6" t="s">
        <v>196</v>
      </c>
      <c r="N165" s="255">
        <v>1.2E-2</v>
      </c>
      <c r="O165" s="9" t="s">
        <v>58</v>
      </c>
      <c r="P165" s="256">
        <v>0</v>
      </c>
      <c r="Q165" s="45"/>
      <c r="R165" s="127" t="s">
        <v>3336</v>
      </c>
      <c r="S165" s="7" t="s">
        <v>199</v>
      </c>
      <c r="T165" s="6" t="s">
        <v>1388</v>
      </c>
      <c r="U165" s="6" t="s">
        <v>273</v>
      </c>
      <c r="V165" s="46" t="e">
        <f t="shared" ca="1" si="2"/>
        <v>#NAME?</v>
      </c>
      <c r="W165" s="46"/>
      <c r="X165" s="46"/>
      <c r="Y165" s="6" t="s">
        <v>312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3055</v>
      </c>
      <c r="B166" s="15" t="s">
        <v>3337</v>
      </c>
      <c r="C166" s="9">
        <v>480861</v>
      </c>
      <c r="D166" s="9" t="s">
        <v>19</v>
      </c>
      <c r="E166" s="9" t="s">
        <v>20</v>
      </c>
      <c r="F166" s="9" t="s">
        <v>321</v>
      </c>
      <c r="G166" s="7" t="e">
        <f t="shared" ca="1" si="0"/>
        <v>#NAME?</v>
      </c>
      <c r="H166" s="8" t="s">
        <v>216</v>
      </c>
      <c r="I166" s="46" t="s">
        <v>217</v>
      </c>
      <c r="J166" s="9" t="str">
        <f t="shared" si="3"/>
        <v>Não</v>
      </c>
      <c r="K166" s="254">
        <v>44265</v>
      </c>
      <c r="L166" s="6"/>
      <c r="M166" s="6" t="s">
        <v>256</v>
      </c>
      <c r="N166" s="255">
        <v>1.4999999999999999E-2</v>
      </c>
      <c r="O166" s="9" t="s">
        <v>197</v>
      </c>
      <c r="P166" s="256">
        <v>0.1</v>
      </c>
      <c r="Q166" s="45"/>
      <c r="R166" s="127" t="s">
        <v>3338</v>
      </c>
      <c r="S166" s="7" t="s">
        <v>199</v>
      </c>
      <c r="T166" s="6" t="s">
        <v>1408</v>
      </c>
      <c r="U166" s="6" t="s">
        <v>68</v>
      </c>
      <c r="V166" s="46" t="e">
        <f t="shared" ca="1" si="2"/>
        <v>#NAME?</v>
      </c>
      <c r="W166" s="46"/>
      <c r="X166" s="46"/>
      <c r="Y166" s="6" t="s">
        <v>201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3055</v>
      </c>
      <c r="B167" s="59" t="s">
        <v>3339</v>
      </c>
      <c r="C167" s="9">
        <v>85554</v>
      </c>
      <c r="D167" s="9" t="s">
        <v>3122</v>
      </c>
      <c r="E167" s="9" t="s">
        <v>68</v>
      </c>
      <c r="F167" s="9" t="s">
        <v>3122</v>
      </c>
      <c r="G167" s="7" t="e">
        <f t="shared" ca="1" si="0"/>
        <v>#NAME?</v>
      </c>
      <c r="H167" s="8" t="s">
        <v>195</v>
      </c>
      <c r="I167" s="46" t="s">
        <v>58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236</v>
      </c>
      <c r="P167" s="256">
        <v>0.2</v>
      </c>
      <c r="Q167" s="127"/>
      <c r="R167" s="127"/>
      <c r="S167" s="7" t="s">
        <v>199</v>
      </c>
      <c r="T167" s="9" t="s">
        <v>3340</v>
      </c>
      <c r="U167" s="6" t="s">
        <v>68</v>
      </c>
      <c r="V167" s="46" t="e">
        <f t="shared" ca="1" si="2"/>
        <v>#NAME?</v>
      </c>
      <c r="W167" s="46"/>
      <c r="X167" s="46"/>
      <c r="Y167" s="6" t="s">
        <v>312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3055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270</v>
      </c>
      <c r="G168" s="7" t="e">
        <f t="shared" ca="1" si="0"/>
        <v>#NAME?</v>
      </c>
      <c r="H168" s="8" t="s">
        <v>216</v>
      </c>
      <c r="I168" s="46" t="s">
        <v>217</v>
      </c>
      <c r="J168" s="9" t="str">
        <f t="shared" si="3"/>
        <v>Não</v>
      </c>
      <c r="K168" s="254">
        <v>44319</v>
      </c>
      <c r="L168" s="6"/>
      <c r="M168" s="6" t="s">
        <v>256</v>
      </c>
      <c r="N168" s="255">
        <v>1.4999999999999999E-2</v>
      </c>
      <c r="O168" s="9" t="s">
        <v>197</v>
      </c>
      <c r="P168" s="256">
        <v>0.1</v>
      </c>
      <c r="Q168" s="45"/>
      <c r="R168" s="50" t="s">
        <v>3341</v>
      </c>
      <c r="S168" s="7" t="s">
        <v>199</v>
      </c>
      <c r="T168" s="6" t="s">
        <v>1413</v>
      </c>
      <c r="U168" s="6" t="s">
        <v>273</v>
      </c>
      <c r="V168" s="46" t="e">
        <f t="shared" ca="1" si="2"/>
        <v>#NAME?</v>
      </c>
      <c r="W168" s="46"/>
      <c r="X168" s="46"/>
      <c r="Y168" s="6" t="s">
        <v>312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3055</v>
      </c>
      <c r="B169" s="15" t="s">
        <v>1419</v>
      </c>
      <c r="C169" s="9">
        <v>32187</v>
      </c>
      <c r="D169" s="9" t="s">
        <v>19</v>
      </c>
      <c r="E169" s="9" t="s">
        <v>20</v>
      </c>
      <c r="F169" s="9" t="s">
        <v>270</v>
      </c>
      <c r="G169" s="7" t="e">
        <f t="shared" ca="1" si="0"/>
        <v>#NAME?</v>
      </c>
      <c r="H169" s="8" t="s">
        <v>216</v>
      </c>
      <c r="I169" s="46" t="s">
        <v>217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236</v>
      </c>
      <c r="P169" s="256">
        <v>0.2</v>
      </c>
      <c r="Q169" s="50" t="s">
        <v>3342</v>
      </c>
      <c r="R169" s="257" t="s">
        <v>3343</v>
      </c>
      <c r="S169" s="7" t="s">
        <v>199</v>
      </c>
      <c r="T169" s="6" t="s">
        <v>1421</v>
      </c>
      <c r="U169" s="6" t="s">
        <v>273</v>
      </c>
      <c r="V169" s="46" t="e">
        <f t="shared" ca="1" si="2"/>
        <v>#NAME?</v>
      </c>
      <c r="W169" s="46"/>
      <c r="X169" s="46"/>
      <c r="Y169" s="6" t="s">
        <v>312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3055</v>
      </c>
      <c r="B170" s="3" t="s">
        <v>3344</v>
      </c>
      <c r="C170" s="9">
        <v>289414</v>
      </c>
      <c r="D170" s="9" t="s">
        <v>3057</v>
      </c>
      <c r="E170" s="9" t="s">
        <v>68</v>
      </c>
      <c r="F170" s="6" t="s">
        <v>3064</v>
      </c>
      <c r="G170" s="7" t="e">
        <f t="shared" ca="1" si="0"/>
        <v>#NAME?</v>
      </c>
      <c r="H170" s="8" t="s">
        <v>195</v>
      </c>
      <c r="I170" s="46" t="s">
        <v>58</v>
      </c>
      <c r="J170" s="9" t="str">
        <f t="shared" si="3"/>
        <v>Não</v>
      </c>
      <c r="K170" s="261">
        <v>43822</v>
      </c>
      <c r="L170" s="126">
        <v>44007</v>
      </c>
      <c r="M170" s="6" t="s">
        <v>256</v>
      </c>
      <c r="N170" s="10">
        <v>1.4999999999999999E-2</v>
      </c>
      <c r="O170" s="9" t="s">
        <v>197</v>
      </c>
      <c r="P170" s="256">
        <v>0.1</v>
      </c>
      <c r="Q170" s="127"/>
      <c r="R170" s="127"/>
      <c r="S170" s="7" t="s">
        <v>199</v>
      </c>
      <c r="T170" s="6" t="s">
        <v>3345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3066</v>
      </c>
      <c r="BH170" s="129">
        <v>0</v>
      </c>
      <c r="BI170" s="129" t="s">
        <v>3066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3055</v>
      </c>
      <c r="B171" s="3" t="s">
        <v>3346</v>
      </c>
      <c r="C171" s="9">
        <v>445839</v>
      </c>
      <c r="D171" s="9" t="s">
        <v>19</v>
      </c>
      <c r="E171" s="9" t="s">
        <v>20</v>
      </c>
      <c r="F171" s="9" t="s">
        <v>321</v>
      </c>
      <c r="G171" s="7" t="e">
        <f t="shared" ca="1" si="0"/>
        <v>#NAME?</v>
      </c>
      <c r="H171" s="8" t="s">
        <v>216</v>
      </c>
      <c r="I171" s="46" t="s">
        <v>217</v>
      </c>
      <c r="J171" s="9" t="str">
        <f t="shared" si="3"/>
        <v>Não</v>
      </c>
      <c r="K171" s="95">
        <v>44489</v>
      </c>
      <c r="L171" s="7"/>
      <c r="M171" s="6" t="s">
        <v>196</v>
      </c>
      <c r="N171" s="255">
        <v>1.2E-2</v>
      </c>
      <c r="O171" s="9" t="s">
        <v>58</v>
      </c>
      <c r="P171" s="256">
        <v>0</v>
      </c>
      <c r="Q171" s="50"/>
      <c r="R171" s="50"/>
      <c r="S171" s="7" t="s">
        <v>199</v>
      </c>
      <c r="T171" s="6" t="s">
        <v>3347</v>
      </c>
      <c r="U171" s="6" t="s">
        <v>273</v>
      </c>
      <c r="V171" s="46" t="e">
        <f t="shared" ca="1" si="2"/>
        <v>#NAME?</v>
      </c>
      <c r="W171" s="46"/>
      <c r="X171" s="46"/>
      <c r="Y171" s="6" t="s">
        <v>312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3055</v>
      </c>
      <c r="B172" s="3" t="s">
        <v>3348</v>
      </c>
      <c r="C172" s="9">
        <v>580880</v>
      </c>
      <c r="D172" s="9" t="s">
        <v>3057</v>
      </c>
      <c r="E172" s="9" t="s">
        <v>68</v>
      </c>
      <c r="F172" s="6" t="s">
        <v>3058</v>
      </c>
      <c r="G172" s="7" t="e">
        <f t="shared" ca="1" si="0"/>
        <v>#NAME?</v>
      </c>
      <c r="H172" s="8" t="s">
        <v>195</v>
      </c>
      <c r="I172" s="46" t="s">
        <v>58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236</v>
      </c>
      <c r="P172" s="256">
        <v>0.2</v>
      </c>
      <c r="Q172" s="127"/>
      <c r="R172" s="127"/>
      <c r="S172" s="7" t="s">
        <v>199</v>
      </c>
      <c r="T172" s="6" t="s">
        <v>3349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3066</v>
      </c>
      <c r="BH172" s="129">
        <v>0</v>
      </c>
      <c r="BI172" s="129" t="s">
        <v>3066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3055</v>
      </c>
      <c r="B173" s="15" t="s">
        <v>3350</v>
      </c>
      <c r="C173" s="9">
        <v>424292</v>
      </c>
      <c r="D173" s="9" t="s">
        <v>19</v>
      </c>
      <c r="E173" s="9" t="s">
        <v>20</v>
      </c>
      <c r="F173" s="6" t="s">
        <v>270</v>
      </c>
      <c r="G173" s="7" t="e">
        <f t="shared" ca="1" si="0"/>
        <v>#NAME?</v>
      </c>
      <c r="H173" s="8" t="s">
        <v>195</v>
      </c>
      <c r="I173" s="46" t="s">
        <v>58</v>
      </c>
      <c r="J173" s="9" t="str">
        <f t="shared" si="3"/>
        <v>Não</v>
      </c>
      <c r="K173" s="126">
        <v>44313</v>
      </c>
      <c r="L173" s="126">
        <v>44691</v>
      </c>
      <c r="M173" s="6" t="s">
        <v>256</v>
      </c>
      <c r="N173" s="10">
        <v>1.4999999999999999E-2</v>
      </c>
      <c r="O173" s="9" t="s">
        <v>197</v>
      </c>
      <c r="P173" s="256">
        <v>0.1</v>
      </c>
      <c r="Q173" s="50"/>
      <c r="R173" s="50"/>
      <c r="S173" s="7" t="s">
        <v>199</v>
      </c>
      <c r="T173" s="6" t="s">
        <v>3351</v>
      </c>
      <c r="U173" s="6" t="s">
        <v>273</v>
      </c>
      <c r="V173" s="46" t="e">
        <f t="shared" ca="1" si="2"/>
        <v>#NAME?</v>
      </c>
      <c r="W173" s="46"/>
      <c r="X173" s="46"/>
      <c r="Y173" s="6" t="s">
        <v>312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3066</v>
      </c>
      <c r="BH173" s="129">
        <v>0</v>
      </c>
      <c r="BI173" s="129" t="s">
        <v>3066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3055</v>
      </c>
      <c r="B174" s="3" t="s">
        <v>3352</v>
      </c>
      <c r="C174" s="9">
        <v>43169</v>
      </c>
      <c r="D174" s="9" t="s">
        <v>19</v>
      </c>
      <c r="E174" s="9" t="s">
        <v>68</v>
      </c>
      <c r="F174" s="6" t="s">
        <v>3205</v>
      </c>
      <c r="G174" s="7" t="e">
        <f t="shared" ca="1" si="0"/>
        <v>#NAME?</v>
      </c>
      <c r="H174" s="8" t="s">
        <v>195</v>
      </c>
      <c r="I174" s="46" t="s">
        <v>58</v>
      </c>
      <c r="J174" s="9" t="str">
        <f t="shared" si="3"/>
        <v>Não</v>
      </c>
      <c r="K174" s="126">
        <v>43510</v>
      </c>
      <c r="L174" s="126">
        <v>44322</v>
      </c>
      <c r="M174" s="6" t="s">
        <v>412</v>
      </c>
      <c r="N174" s="10">
        <v>7.4999999999999997E-3</v>
      </c>
      <c r="O174" s="9" t="s">
        <v>197</v>
      </c>
      <c r="P174" s="256">
        <v>0.2</v>
      </c>
      <c r="Q174" s="69"/>
      <c r="R174" s="127" t="s">
        <v>3353</v>
      </c>
      <c r="S174" s="7" t="s">
        <v>242</v>
      </c>
      <c r="T174" s="6" t="s">
        <v>3354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3066</v>
      </c>
      <c r="BH174" s="129">
        <v>0</v>
      </c>
      <c r="BI174" s="129" t="s">
        <v>3066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3055</v>
      </c>
      <c r="B175" s="3" t="s">
        <v>3355</v>
      </c>
      <c r="C175" s="9">
        <v>77294</v>
      </c>
      <c r="D175" s="9" t="s">
        <v>3122</v>
      </c>
      <c r="E175" s="9" t="s">
        <v>68</v>
      </c>
      <c r="F175" s="6" t="s">
        <v>3122</v>
      </c>
      <c r="G175" s="7" t="e">
        <f t="shared" ca="1" si="0"/>
        <v>#NAME?</v>
      </c>
      <c r="H175" s="8" t="s">
        <v>195</v>
      </c>
      <c r="I175" s="46" t="s">
        <v>58</v>
      </c>
      <c r="J175" s="9" t="str">
        <f t="shared" si="3"/>
        <v>Não</v>
      </c>
      <c r="K175" s="126">
        <v>44021</v>
      </c>
      <c r="L175" s="126">
        <v>44680</v>
      </c>
      <c r="M175" s="6" t="s">
        <v>256</v>
      </c>
      <c r="N175" s="10">
        <v>1.4999999999999999E-2</v>
      </c>
      <c r="O175" s="9" t="s">
        <v>197</v>
      </c>
      <c r="P175" s="256">
        <v>0.1</v>
      </c>
      <c r="Q175" s="127"/>
      <c r="R175" s="66"/>
      <c r="S175" s="7" t="s">
        <v>199</v>
      </c>
      <c r="T175" s="6" t="s">
        <v>3356</v>
      </c>
      <c r="U175" s="6" t="s">
        <v>68</v>
      </c>
      <c r="V175" s="46" t="e">
        <f t="shared" ca="1" si="2"/>
        <v>#NAME?</v>
      </c>
      <c r="W175" s="46"/>
      <c r="X175" s="46"/>
      <c r="Y175" s="6" t="s">
        <v>201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3066</v>
      </c>
      <c r="BH175" s="129">
        <v>0</v>
      </c>
      <c r="BI175" s="129" t="s">
        <v>3066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3055</v>
      </c>
      <c r="B176" s="3" t="s">
        <v>3355</v>
      </c>
      <c r="C176" s="9">
        <v>88938</v>
      </c>
      <c r="D176" s="9" t="s">
        <v>3122</v>
      </c>
      <c r="E176" s="9" t="s">
        <v>68</v>
      </c>
      <c r="F176" s="6" t="s">
        <v>3122</v>
      </c>
      <c r="G176" s="7" t="e">
        <f t="shared" ca="1" si="0"/>
        <v>#NAME?</v>
      </c>
      <c r="H176" s="8" t="s">
        <v>195</v>
      </c>
      <c r="I176" s="46" t="s">
        <v>58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236</v>
      </c>
      <c r="P176" s="256">
        <v>0.2</v>
      </c>
      <c r="Q176" s="257"/>
      <c r="R176" s="127"/>
      <c r="S176" s="7" t="s">
        <v>199</v>
      </c>
      <c r="T176" s="6" t="s">
        <v>3356</v>
      </c>
      <c r="U176" s="6" t="s">
        <v>68</v>
      </c>
      <c r="V176" s="46" t="e">
        <f t="shared" ca="1" si="2"/>
        <v>#NAME?</v>
      </c>
      <c r="W176" s="46"/>
      <c r="X176" s="46"/>
      <c r="Y176" s="6" t="s">
        <v>201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3066</v>
      </c>
      <c r="BH176" s="129">
        <v>0</v>
      </c>
      <c r="BI176" s="129" t="s">
        <v>3066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3055</v>
      </c>
      <c r="B177" s="15" t="s">
        <v>3357</v>
      </c>
      <c r="C177" s="9">
        <v>464995</v>
      </c>
      <c r="D177" s="9" t="s">
        <v>19</v>
      </c>
      <c r="E177" s="9" t="s">
        <v>20</v>
      </c>
      <c r="F177" s="9" t="s">
        <v>321</v>
      </c>
      <c r="G177" s="7" t="e">
        <f t="shared" ca="1" si="0"/>
        <v>#NAME?</v>
      </c>
      <c r="H177" s="8" t="s">
        <v>216</v>
      </c>
      <c r="I177" s="46" t="s">
        <v>217</v>
      </c>
      <c r="J177" s="9" t="str">
        <f t="shared" si="3"/>
        <v>Não</v>
      </c>
      <c r="K177" s="254">
        <v>44291</v>
      </c>
      <c r="L177" s="6"/>
      <c r="M177" s="6" t="s">
        <v>256</v>
      </c>
      <c r="N177" s="255">
        <v>1.4999999999999999E-2</v>
      </c>
      <c r="O177" s="9" t="s">
        <v>197</v>
      </c>
      <c r="P177" s="256">
        <v>0.1</v>
      </c>
      <c r="Q177" s="66"/>
      <c r="R177" s="127" t="s">
        <v>3225</v>
      </c>
      <c r="S177" s="7" t="s">
        <v>242</v>
      </c>
      <c r="T177" s="6" t="s">
        <v>3358</v>
      </c>
      <c r="U177" s="6" t="s">
        <v>273</v>
      </c>
      <c r="V177" s="46" t="e">
        <f t="shared" ca="1" si="2"/>
        <v>#NAME?</v>
      </c>
      <c r="W177" s="46"/>
      <c r="X177" s="46"/>
      <c r="Y177" s="6" t="s">
        <v>312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3055</v>
      </c>
      <c r="B178" s="59" t="s">
        <v>3359</v>
      </c>
      <c r="C178" s="9">
        <v>579208</v>
      </c>
      <c r="D178" s="9" t="s">
        <v>19</v>
      </c>
      <c r="E178" s="9" t="s">
        <v>68</v>
      </c>
      <c r="F178" s="9" t="s">
        <v>255</v>
      </c>
      <c r="G178" s="7" t="e">
        <f t="shared" ca="1" si="0"/>
        <v>#NAME?</v>
      </c>
      <c r="H178" s="8" t="s">
        <v>205</v>
      </c>
      <c r="I178" s="46" t="s">
        <v>58</v>
      </c>
      <c r="J178" s="9" t="str">
        <f t="shared" si="3"/>
        <v>Não</v>
      </c>
      <c r="K178" s="254">
        <v>43605</v>
      </c>
      <c r="L178" s="6"/>
      <c r="M178" s="6" t="s">
        <v>196</v>
      </c>
      <c r="N178" s="255">
        <v>5.0000000000000001E-3</v>
      </c>
      <c r="O178" s="9" t="s">
        <v>58</v>
      </c>
      <c r="P178" s="256">
        <v>0</v>
      </c>
      <c r="Q178" s="127"/>
      <c r="R178" s="127" t="s">
        <v>3360</v>
      </c>
      <c r="S178" s="7" t="s">
        <v>199</v>
      </c>
      <c r="T178" s="9" t="s">
        <v>3361</v>
      </c>
      <c r="U178" s="6" t="s">
        <v>68</v>
      </c>
      <c r="V178" s="46" t="e">
        <f t="shared" ca="1" si="2"/>
        <v>#NAME?</v>
      </c>
      <c r="W178" s="46"/>
      <c r="X178" s="46"/>
      <c r="Y178" s="6" t="s">
        <v>312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3055</v>
      </c>
      <c r="B179" s="59" t="s">
        <v>3359</v>
      </c>
      <c r="C179" s="9">
        <v>582180</v>
      </c>
      <c r="D179" s="9" t="s">
        <v>19</v>
      </c>
      <c r="E179" s="9" t="s">
        <v>68</v>
      </c>
      <c r="F179" s="9" t="s">
        <v>255</v>
      </c>
      <c r="G179" s="7" t="e">
        <f t="shared" ca="1" si="0"/>
        <v>#NAME?</v>
      </c>
      <c r="H179" s="8" t="s">
        <v>205</v>
      </c>
      <c r="I179" s="46" t="s">
        <v>58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236</v>
      </c>
      <c r="P179" s="256">
        <v>0.2</v>
      </c>
      <c r="Q179" s="127"/>
      <c r="R179" s="127" t="s">
        <v>3360</v>
      </c>
      <c r="S179" s="7" t="s">
        <v>199</v>
      </c>
      <c r="T179" s="9" t="s">
        <v>3361</v>
      </c>
      <c r="U179" s="6" t="s">
        <v>68</v>
      </c>
      <c r="V179" s="46" t="e">
        <f t="shared" ca="1" si="2"/>
        <v>#NAME?</v>
      </c>
      <c r="W179" s="46"/>
      <c r="X179" s="46"/>
      <c r="Y179" s="6" t="s">
        <v>312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3055</v>
      </c>
      <c r="B180" s="15" t="s">
        <v>3362</v>
      </c>
      <c r="C180" s="9">
        <v>32073</v>
      </c>
      <c r="D180" s="9" t="s">
        <v>19</v>
      </c>
      <c r="E180" s="9" t="s">
        <v>20</v>
      </c>
      <c r="F180" s="6" t="s">
        <v>270</v>
      </c>
      <c r="G180" s="7" t="e">
        <f t="shared" ca="1" si="0"/>
        <v>#NAME?</v>
      </c>
      <c r="H180" s="8" t="s">
        <v>195</v>
      </c>
      <c r="I180" s="46" t="s">
        <v>58</v>
      </c>
      <c r="J180" s="9" t="str">
        <f t="shared" si="3"/>
        <v>Não</v>
      </c>
      <c r="K180" s="126">
        <v>44319</v>
      </c>
      <c r="L180" s="261">
        <v>44522</v>
      </c>
      <c r="M180" s="6" t="s">
        <v>256</v>
      </c>
      <c r="N180" s="10">
        <v>1.4999999999999999E-2</v>
      </c>
      <c r="O180" s="9" t="s">
        <v>197</v>
      </c>
      <c r="P180" s="256">
        <v>0.1</v>
      </c>
      <c r="Q180" s="127"/>
      <c r="R180" s="127"/>
      <c r="S180" s="7" t="s">
        <v>199</v>
      </c>
      <c r="T180" s="6" t="s">
        <v>3363</v>
      </c>
      <c r="U180" s="6" t="s">
        <v>273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3066</v>
      </c>
      <c r="BH180" s="129">
        <v>0</v>
      </c>
      <c r="BI180" s="129" t="s">
        <v>3066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3055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270</v>
      </c>
      <c r="G181" s="7" t="e">
        <f t="shared" ca="1" si="0"/>
        <v>#NAME?</v>
      </c>
      <c r="H181" s="8" t="s">
        <v>216</v>
      </c>
      <c r="I181" s="46" t="s">
        <v>217</v>
      </c>
      <c r="J181" s="9" t="str">
        <f t="shared" si="3"/>
        <v>Não</v>
      </c>
      <c r="K181" s="254">
        <v>44280</v>
      </c>
      <c r="L181" s="6"/>
      <c r="M181" s="6" t="s">
        <v>57</v>
      </c>
      <c r="N181" s="10">
        <v>7.0000000000000001E-3</v>
      </c>
      <c r="O181" s="9" t="s">
        <v>58</v>
      </c>
      <c r="P181" s="256">
        <v>0</v>
      </c>
      <c r="Q181" s="45"/>
      <c r="R181" s="127"/>
      <c r="S181" s="7" t="s">
        <v>199</v>
      </c>
      <c r="T181" s="6" t="s">
        <v>1476</v>
      </c>
      <c r="U181" s="6" t="s">
        <v>273</v>
      </c>
      <c r="V181" s="46" t="e">
        <f t="shared" ca="1" si="2"/>
        <v>#NAME?</v>
      </c>
      <c r="W181" s="46"/>
      <c r="X181" s="46"/>
      <c r="Y181" s="6" t="s">
        <v>312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3055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270</v>
      </c>
      <c r="G182" s="7" t="e">
        <f t="shared" ca="1" si="0"/>
        <v>#NAME?</v>
      </c>
      <c r="H182" s="8" t="s">
        <v>216</v>
      </c>
      <c r="I182" s="46" t="s">
        <v>217</v>
      </c>
      <c r="J182" s="9" t="str">
        <f t="shared" si="3"/>
        <v>Sim</v>
      </c>
      <c r="K182" s="126">
        <v>44610</v>
      </c>
      <c r="L182" s="6"/>
      <c r="M182" s="6" t="s">
        <v>57</v>
      </c>
      <c r="N182" s="10">
        <v>7.0000000000000001E-3</v>
      </c>
      <c r="O182" s="9" t="s">
        <v>58</v>
      </c>
      <c r="P182" s="256">
        <v>0</v>
      </c>
      <c r="Q182" s="127" t="s">
        <v>3364</v>
      </c>
      <c r="R182" s="127"/>
      <c r="S182" s="7" t="s">
        <v>199</v>
      </c>
      <c r="T182" s="6" t="s">
        <v>1476</v>
      </c>
      <c r="U182" s="6" t="s">
        <v>273</v>
      </c>
      <c r="V182" s="46" t="e">
        <f t="shared" ca="1" si="2"/>
        <v>#NAME?</v>
      </c>
      <c r="W182" s="46"/>
      <c r="X182" s="46"/>
      <c r="Y182" s="6" t="s">
        <v>312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3055</v>
      </c>
      <c r="B183" s="15" t="s">
        <v>3365</v>
      </c>
      <c r="C183" s="9">
        <v>467227</v>
      </c>
      <c r="D183" s="9" t="s">
        <v>19</v>
      </c>
      <c r="E183" s="9" t="s">
        <v>20</v>
      </c>
      <c r="F183" s="6" t="s">
        <v>321</v>
      </c>
      <c r="G183" s="7" t="e">
        <f t="shared" ca="1" si="0"/>
        <v>#NAME?</v>
      </c>
      <c r="H183" s="8" t="s">
        <v>195</v>
      </c>
      <c r="I183" s="46" t="s">
        <v>58</v>
      </c>
      <c r="J183" s="9" t="str">
        <f t="shared" si="3"/>
        <v>Não</v>
      </c>
      <c r="K183" s="126">
        <v>44280</v>
      </c>
      <c r="L183" s="126">
        <v>44393</v>
      </c>
      <c r="M183" s="6" t="s">
        <v>256</v>
      </c>
      <c r="N183" s="10">
        <v>1.4999999999999999E-2</v>
      </c>
      <c r="O183" s="9" t="s">
        <v>197</v>
      </c>
      <c r="P183" s="256">
        <v>0.1</v>
      </c>
      <c r="Q183" s="127"/>
      <c r="R183" s="127"/>
      <c r="S183" s="7" t="s">
        <v>199</v>
      </c>
      <c r="T183" s="6" t="s">
        <v>3366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3066</v>
      </c>
      <c r="BH183" s="129">
        <v>0</v>
      </c>
      <c r="BI183" s="129" t="s">
        <v>3066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3055</v>
      </c>
      <c r="B184" s="15" t="s">
        <v>1487</v>
      </c>
      <c r="C184" s="9">
        <v>451702</v>
      </c>
      <c r="D184" s="9" t="s">
        <v>19</v>
      </c>
      <c r="E184" s="9" t="s">
        <v>20</v>
      </c>
      <c r="F184" s="6" t="s">
        <v>270</v>
      </c>
      <c r="G184" s="7" t="e">
        <f t="shared" ca="1" si="0"/>
        <v>#NAME?</v>
      </c>
      <c r="H184" s="8" t="s">
        <v>216</v>
      </c>
      <c r="I184" s="46" t="s">
        <v>217</v>
      </c>
      <c r="J184" s="9" t="str">
        <f t="shared" si="3"/>
        <v>Não</v>
      </c>
      <c r="K184" s="254">
        <v>44340</v>
      </c>
      <c r="L184" s="6"/>
      <c r="M184" s="6" t="s">
        <v>196</v>
      </c>
      <c r="N184" s="255">
        <v>1.2E-2</v>
      </c>
      <c r="O184" s="9" t="s">
        <v>58</v>
      </c>
      <c r="P184" s="256">
        <v>0</v>
      </c>
      <c r="Q184" s="50"/>
      <c r="R184" s="50"/>
      <c r="S184" s="7" t="s">
        <v>199</v>
      </c>
      <c r="T184" s="6" t="s">
        <v>1490</v>
      </c>
      <c r="U184" s="6" t="s">
        <v>273</v>
      </c>
      <c r="V184" s="46" t="e">
        <f t="shared" ca="1" si="2"/>
        <v>#NAME?</v>
      </c>
      <c r="W184" s="46"/>
      <c r="X184" s="46"/>
      <c r="Y184" s="6" t="s">
        <v>312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3055</v>
      </c>
      <c r="B185" s="3" t="s">
        <v>3367</v>
      </c>
      <c r="C185" s="9">
        <v>577670</v>
      </c>
      <c r="D185" s="9" t="s">
        <v>3057</v>
      </c>
      <c r="E185" s="9" t="s">
        <v>68</v>
      </c>
      <c r="F185" s="6" t="s">
        <v>3064</v>
      </c>
      <c r="G185" s="7" t="e">
        <f t="shared" ca="1" si="0"/>
        <v>#NAME?</v>
      </c>
      <c r="H185" s="8" t="s">
        <v>195</v>
      </c>
      <c r="I185" s="46" t="s">
        <v>58</v>
      </c>
      <c r="J185" s="9" t="str">
        <f t="shared" si="3"/>
        <v>Não</v>
      </c>
      <c r="K185" s="126">
        <v>43559</v>
      </c>
      <c r="L185" s="261">
        <v>44482</v>
      </c>
      <c r="M185" s="6" t="s">
        <v>256</v>
      </c>
      <c r="N185" s="10">
        <v>0.01</v>
      </c>
      <c r="O185" s="9" t="s">
        <v>197</v>
      </c>
      <c r="P185" s="256">
        <v>0.1</v>
      </c>
      <c r="Q185" s="257"/>
      <c r="R185" s="257"/>
      <c r="S185" s="7" t="s">
        <v>199</v>
      </c>
      <c r="T185" s="6" t="s">
        <v>3368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3066</v>
      </c>
      <c r="BH185" s="129">
        <v>0</v>
      </c>
      <c r="BI185" s="129" t="s">
        <v>3066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3055</v>
      </c>
      <c r="B186" s="15" t="s">
        <v>3369</v>
      </c>
      <c r="C186" s="9">
        <v>439727</v>
      </c>
      <c r="D186" s="9" t="s">
        <v>19</v>
      </c>
      <c r="E186" s="9" t="s">
        <v>20</v>
      </c>
      <c r="F186" s="9" t="s">
        <v>3104</v>
      </c>
      <c r="G186" s="7" t="e">
        <f t="shared" ca="1" si="0"/>
        <v>#NAME?</v>
      </c>
      <c r="H186" s="8" t="s">
        <v>195</v>
      </c>
      <c r="I186" s="46" t="s">
        <v>58</v>
      </c>
      <c r="J186" s="9" t="str">
        <f t="shared" si="3"/>
        <v>Não</v>
      </c>
      <c r="K186" s="254">
        <v>44266</v>
      </c>
      <c r="L186" s="126">
        <v>44831</v>
      </c>
      <c r="M186" s="6" t="s">
        <v>196</v>
      </c>
      <c r="N186" s="255">
        <v>1.2E-2</v>
      </c>
      <c r="O186" s="9" t="s">
        <v>58</v>
      </c>
      <c r="P186" s="256">
        <v>0</v>
      </c>
      <c r="Q186" s="127"/>
      <c r="R186" s="127"/>
      <c r="S186" s="7" t="s">
        <v>199</v>
      </c>
      <c r="T186" s="6" t="s">
        <v>3370</v>
      </c>
      <c r="U186" s="6" t="s">
        <v>273</v>
      </c>
      <c r="V186" s="46" t="e">
        <f t="shared" ca="1" si="2"/>
        <v>#NAME?</v>
      </c>
      <c r="W186" s="46"/>
      <c r="X186" s="46"/>
      <c r="Y186" s="6" t="s">
        <v>312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3055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270</v>
      </c>
      <c r="G187" s="7" t="e">
        <f t="shared" ca="1" si="0"/>
        <v>#NAME?</v>
      </c>
      <c r="H187" s="8" t="s">
        <v>216</v>
      </c>
      <c r="I187" s="46" t="s">
        <v>217</v>
      </c>
      <c r="J187" s="9" t="str">
        <f t="shared" si="3"/>
        <v>Não</v>
      </c>
      <c r="K187" s="254">
        <v>44276</v>
      </c>
      <c r="L187" s="6"/>
      <c r="M187" s="6" t="s">
        <v>256</v>
      </c>
      <c r="N187" s="10">
        <v>1.4999999999999999E-2</v>
      </c>
      <c r="O187" s="9" t="s">
        <v>197</v>
      </c>
      <c r="P187" s="256">
        <v>0.1</v>
      </c>
      <c r="Q187" s="45"/>
      <c r="R187" s="127"/>
      <c r="S187" s="7" t="s">
        <v>199</v>
      </c>
      <c r="T187" s="6" t="s">
        <v>1495</v>
      </c>
      <c r="U187" s="6" t="s">
        <v>273</v>
      </c>
      <c r="V187" s="46" t="e">
        <f t="shared" ca="1" si="2"/>
        <v>#NAME?</v>
      </c>
      <c r="W187" s="46"/>
      <c r="X187" s="46"/>
      <c r="Y187" s="6" t="s">
        <v>312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3055</v>
      </c>
      <c r="B188" s="125" t="s">
        <v>3371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205</v>
      </c>
      <c r="I188" s="46" t="s">
        <v>58</v>
      </c>
      <c r="J188" s="9" t="str">
        <f t="shared" si="3"/>
        <v>Sim</v>
      </c>
      <c r="K188" s="254">
        <v>45146</v>
      </c>
      <c r="L188" s="6"/>
      <c r="M188" s="6" t="s">
        <v>57</v>
      </c>
      <c r="N188" s="10">
        <v>1.2E-2</v>
      </c>
      <c r="O188" s="9" t="s">
        <v>58</v>
      </c>
      <c r="P188" s="256">
        <v>0</v>
      </c>
      <c r="Q188" s="127" t="s">
        <v>3372</v>
      </c>
      <c r="R188" s="127"/>
      <c r="S188" s="7" t="s">
        <v>199</v>
      </c>
      <c r="T188" s="9" t="s">
        <v>3373</v>
      </c>
      <c r="U188" s="6" t="s">
        <v>135</v>
      </c>
      <c r="V188" s="46" t="e">
        <f t="shared" ca="1" si="2"/>
        <v>#NAME?</v>
      </c>
      <c r="W188" s="46"/>
      <c r="X188" s="46"/>
      <c r="Y188" s="6" t="s">
        <v>312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3055</v>
      </c>
      <c r="B189" s="15" t="s">
        <v>3374</v>
      </c>
      <c r="C189" s="9">
        <v>31793</v>
      </c>
      <c r="D189" s="9" t="s">
        <v>19</v>
      </c>
      <c r="E189" s="9" t="s">
        <v>20</v>
      </c>
      <c r="F189" s="6" t="s">
        <v>697</v>
      </c>
      <c r="G189" s="7" t="e">
        <f t="shared" ca="1" si="0"/>
        <v>#NAME?</v>
      </c>
      <c r="H189" s="8" t="s">
        <v>205</v>
      </c>
      <c r="I189" s="46" t="s">
        <v>58</v>
      </c>
      <c r="J189" s="9" t="str">
        <f t="shared" si="3"/>
        <v>Não</v>
      </c>
      <c r="K189" s="254">
        <v>44263</v>
      </c>
      <c r="L189" s="6"/>
      <c r="M189" s="6" t="s">
        <v>256</v>
      </c>
      <c r="N189" s="255">
        <v>1.4999999999999999E-2</v>
      </c>
      <c r="O189" s="9" t="s">
        <v>197</v>
      </c>
      <c r="P189" s="256">
        <v>0.1</v>
      </c>
      <c r="Q189" s="127"/>
      <c r="R189" s="127"/>
      <c r="S189" s="7" t="s">
        <v>199</v>
      </c>
      <c r="T189" s="6" t="s">
        <v>3375</v>
      </c>
      <c r="U189" s="6" t="s">
        <v>73</v>
      </c>
      <c r="V189" s="46" t="e">
        <f t="shared" ca="1" si="2"/>
        <v>#NAME?</v>
      </c>
      <c r="W189" s="46"/>
      <c r="X189" s="46"/>
      <c r="Y189" s="6" t="s">
        <v>312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3055</v>
      </c>
      <c r="B190" s="15" t="s">
        <v>3376</v>
      </c>
      <c r="C190" s="9">
        <v>266389</v>
      </c>
      <c r="D190" s="9" t="s">
        <v>19</v>
      </c>
      <c r="E190" s="9" t="s">
        <v>20</v>
      </c>
      <c r="F190" s="9" t="s">
        <v>3104</v>
      </c>
      <c r="G190" s="7" t="e">
        <f t="shared" ca="1" si="0"/>
        <v>#NAME?</v>
      </c>
      <c r="H190" s="8" t="s">
        <v>216</v>
      </c>
      <c r="I190" s="46" t="s">
        <v>217</v>
      </c>
      <c r="J190" s="9" t="str">
        <f t="shared" si="3"/>
        <v>Não</v>
      </c>
      <c r="K190" s="47">
        <v>44358</v>
      </c>
      <c r="L190" s="6"/>
      <c r="M190" s="6" t="s">
        <v>196</v>
      </c>
      <c r="N190" s="255">
        <v>1.2E-2</v>
      </c>
      <c r="O190" s="9" t="s">
        <v>58</v>
      </c>
      <c r="P190" s="256">
        <v>0</v>
      </c>
      <c r="Q190" s="50"/>
      <c r="R190" s="50"/>
      <c r="S190" s="7" t="s">
        <v>199</v>
      </c>
      <c r="T190" s="6" t="s">
        <v>3377</v>
      </c>
      <c r="U190" s="6" t="s">
        <v>273</v>
      </c>
      <c r="V190" s="46" t="e">
        <f t="shared" ca="1" si="2"/>
        <v>#NAME?</v>
      </c>
      <c r="W190" s="46"/>
      <c r="X190" s="46"/>
      <c r="Y190" s="6" t="s">
        <v>312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3055</v>
      </c>
      <c r="B191" s="3" t="s">
        <v>3378</v>
      </c>
      <c r="C191" s="9">
        <v>327484</v>
      </c>
      <c r="D191" s="9" t="s">
        <v>19</v>
      </c>
      <c r="E191" s="9" t="s">
        <v>68</v>
      </c>
      <c r="F191" s="6" t="s">
        <v>3205</v>
      </c>
      <c r="G191" s="7" t="e">
        <f t="shared" ca="1" si="0"/>
        <v>#NAME?</v>
      </c>
      <c r="H191" s="8" t="s">
        <v>195</v>
      </c>
      <c r="I191" s="46" t="s">
        <v>58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236</v>
      </c>
      <c r="P191" s="256">
        <v>0.2</v>
      </c>
      <c r="Q191" s="127"/>
      <c r="R191" s="127"/>
      <c r="S191" s="7" t="s">
        <v>199</v>
      </c>
      <c r="T191" s="6" t="s">
        <v>3379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3066</v>
      </c>
      <c r="BH191" s="129">
        <v>0</v>
      </c>
      <c r="BI191" s="129" t="s">
        <v>3066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3055</v>
      </c>
      <c r="B192" s="15" t="s">
        <v>3380</v>
      </c>
      <c r="C192" s="9">
        <v>31966</v>
      </c>
      <c r="D192" s="9" t="s">
        <v>19</v>
      </c>
      <c r="E192" s="9" t="s">
        <v>20</v>
      </c>
      <c r="F192" s="9" t="s">
        <v>321</v>
      </c>
      <c r="G192" s="7" t="e">
        <f t="shared" ca="1" si="0"/>
        <v>#NAME?</v>
      </c>
      <c r="H192" s="8" t="s">
        <v>216</v>
      </c>
      <c r="I192" s="46" t="s">
        <v>217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236</v>
      </c>
      <c r="P192" s="256">
        <v>0.2</v>
      </c>
      <c r="Q192" s="50" t="s">
        <v>3381</v>
      </c>
      <c r="R192" s="50"/>
      <c r="S192" s="7" t="s">
        <v>199</v>
      </c>
      <c r="T192" s="6" t="s">
        <v>1508</v>
      </c>
      <c r="U192" s="6" t="s">
        <v>273</v>
      </c>
      <c r="V192" s="46" t="e">
        <f t="shared" ca="1" si="2"/>
        <v>#NAME?</v>
      </c>
      <c r="W192" s="46"/>
      <c r="X192" s="46"/>
      <c r="Y192" s="6" t="s">
        <v>312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3055</v>
      </c>
      <c r="B193" s="15" t="s">
        <v>3382</v>
      </c>
      <c r="C193" s="9">
        <v>377270</v>
      </c>
      <c r="D193" s="9" t="s">
        <v>19</v>
      </c>
      <c r="E193" s="9" t="s">
        <v>20</v>
      </c>
      <c r="F193" s="9" t="s">
        <v>321</v>
      </c>
      <c r="G193" s="7" t="e">
        <f t="shared" ca="1" si="0"/>
        <v>#NAME?</v>
      </c>
      <c r="H193" s="8" t="s">
        <v>195</v>
      </c>
      <c r="I193" s="46" t="s">
        <v>58</v>
      </c>
      <c r="J193" s="9" t="str">
        <f t="shared" si="3"/>
        <v>Não</v>
      </c>
      <c r="K193" s="254">
        <v>44706</v>
      </c>
      <c r="L193" s="47">
        <v>45015</v>
      </c>
      <c r="M193" s="6" t="s">
        <v>62</v>
      </c>
      <c r="N193" s="6" t="s">
        <v>3383</v>
      </c>
      <c r="O193" s="9" t="s">
        <v>236</v>
      </c>
      <c r="P193" s="256">
        <v>0.2</v>
      </c>
      <c r="Q193" s="257"/>
      <c r="R193" s="257"/>
      <c r="S193" s="7" t="s">
        <v>199</v>
      </c>
      <c r="T193" s="6" t="s">
        <v>1508</v>
      </c>
      <c r="U193" s="6" t="s">
        <v>273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3055</v>
      </c>
      <c r="B194" s="15" t="s">
        <v>3384</v>
      </c>
      <c r="C194" s="9">
        <v>32897</v>
      </c>
      <c r="D194" s="9" t="s">
        <v>19</v>
      </c>
      <c r="E194" s="9" t="s">
        <v>20</v>
      </c>
      <c r="F194" s="9" t="s">
        <v>321</v>
      </c>
      <c r="G194" s="7" t="e">
        <f t="shared" ca="1" si="0"/>
        <v>#NAME?</v>
      </c>
      <c r="H194" s="8" t="s">
        <v>216</v>
      </c>
      <c r="I194" s="46" t="s">
        <v>217</v>
      </c>
      <c r="J194" s="9" t="str">
        <f t="shared" si="3"/>
        <v>Sim</v>
      </c>
      <c r="K194" s="254">
        <v>44278</v>
      </c>
      <c r="L194" s="7"/>
      <c r="M194" s="6" t="s">
        <v>412</v>
      </c>
      <c r="N194" s="10">
        <v>0.02</v>
      </c>
      <c r="O194" s="9" t="s">
        <v>197</v>
      </c>
      <c r="P194" s="256">
        <v>0.2</v>
      </c>
      <c r="Q194" s="127" t="s">
        <v>3301</v>
      </c>
      <c r="R194" s="127"/>
      <c r="S194" s="7" t="s">
        <v>199</v>
      </c>
      <c r="T194" s="6" t="s">
        <v>1515</v>
      </c>
      <c r="U194" s="6" t="s">
        <v>273</v>
      </c>
      <c r="V194" s="46" t="e">
        <f t="shared" ca="1" si="2"/>
        <v>#NAME?</v>
      </c>
      <c r="W194" s="46"/>
      <c r="X194" s="46"/>
      <c r="Y194" s="6" t="s">
        <v>312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3055</v>
      </c>
      <c r="B195" s="15" t="s">
        <v>3384</v>
      </c>
      <c r="C195" s="9">
        <v>39137</v>
      </c>
      <c r="D195" s="9" t="s">
        <v>19</v>
      </c>
      <c r="E195" s="9" t="s">
        <v>20</v>
      </c>
      <c r="F195" s="9" t="s">
        <v>321</v>
      </c>
      <c r="G195" s="7" t="e">
        <f t="shared" ca="1" si="0"/>
        <v>#NAME?</v>
      </c>
      <c r="H195" s="8" t="s">
        <v>216</v>
      </c>
      <c r="I195" s="46" t="s">
        <v>217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236</v>
      </c>
      <c r="P195" s="256">
        <v>0.2</v>
      </c>
      <c r="Q195" s="127" t="s">
        <v>3301</v>
      </c>
      <c r="R195" s="127"/>
      <c r="S195" s="7" t="s">
        <v>199</v>
      </c>
      <c r="T195" s="6" t="s">
        <v>1515</v>
      </c>
      <c r="U195" s="6" t="s">
        <v>273</v>
      </c>
      <c r="V195" s="46" t="e">
        <f t="shared" ca="1" si="2"/>
        <v>#NAME?</v>
      </c>
      <c r="W195" s="46"/>
      <c r="X195" s="46"/>
      <c r="Y195" s="6" t="s">
        <v>312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3055</v>
      </c>
      <c r="B196" s="3" t="s">
        <v>3385</v>
      </c>
      <c r="C196" s="9">
        <v>320310</v>
      </c>
      <c r="D196" s="9" t="s">
        <v>3057</v>
      </c>
      <c r="E196" s="9" t="s">
        <v>68</v>
      </c>
      <c r="F196" s="6" t="s">
        <v>3064</v>
      </c>
      <c r="G196" s="7" t="e">
        <f t="shared" ca="1" si="0"/>
        <v>#NAME?</v>
      </c>
      <c r="H196" s="8" t="s">
        <v>195</v>
      </c>
      <c r="I196" s="46" t="s">
        <v>58</v>
      </c>
      <c r="J196" s="9" t="str">
        <f t="shared" si="3"/>
        <v>Não</v>
      </c>
      <c r="K196" s="126">
        <v>43664</v>
      </c>
      <c r="L196" s="126">
        <v>44309</v>
      </c>
      <c r="M196" s="6" t="s">
        <v>256</v>
      </c>
      <c r="N196" s="10">
        <v>0.01</v>
      </c>
      <c r="O196" s="9" t="s">
        <v>197</v>
      </c>
      <c r="P196" s="256">
        <v>0.1</v>
      </c>
      <c r="Q196" s="257"/>
      <c r="R196" s="257"/>
      <c r="S196" s="7" t="s">
        <v>199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3066</v>
      </c>
      <c r="BH196" s="129">
        <v>0</v>
      </c>
      <c r="BI196" s="129" t="s">
        <v>3066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3055</v>
      </c>
      <c r="B197" s="3" t="s">
        <v>3386</v>
      </c>
      <c r="C197" s="9">
        <v>35930</v>
      </c>
      <c r="D197" s="9" t="s">
        <v>3057</v>
      </c>
      <c r="E197" s="9" t="s">
        <v>68</v>
      </c>
      <c r="F197" s="6" t="s">
        <v>3064</v>
      </c>
      <c r="G197" s="7" t="e">
        <f t="shared" ca="1" si="0"/>
        <v>#NAME?</v>
      </c>
      <c r="H197" s="8" t="s">
        <v>195</v>
      </c>
      <c r="I197" s="46" t="s">
        <v>58</v>
      </c>
      <c r="J197" s="9" t="str">
        <f t="shared" si="3"/>
        <v>Não</v>
      </c>
      <c r="K197" s="126">
        <v>43853</v>
      </c>
      <c r="L197" s="261">
        <v>44484</v>
      </c>
      <c r="M197" s="6" t="s">
        <v>256</v>
      </c>
      <c r="N197" s="10">
        <v>1.4999999999999999E-2</v>
      </c>
      <c r="O197" s="9" t="s">
        <v>197</v>
      </c>
      <c r="P197" s="256">
        <v>0.1</v>
      </c>
      <c r="Q197" s="127"/>
      <c r="R197" s="127"/>
      <c r="S197" s="7" t="s">
        <v>199</v>
      </c>
      <c r="T197" s="6" t="s">
        <v>3387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3066</v>
      </c>
      <c r="BH197" s="129">
        <v>0</v>
      </c>
      <c r="BI197" s="129" t="s">
        <v>3066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3055</v>
      </c>
      <c r="B198" s="15" t="s">
        <v>3388</v>
      </c>
      <c r="C198" s="9">
        <v>32362</v>
      </c>
      <c r="D198" s="9" t="s">
        <v>19</v>
      </c>
      <c r="E198" s="9" t="s">
        <v>20</v>
      </c>
      <c r="F198" s="9" t="s">
        <v>270</v>
      </c>
      <c r="G198" s="7" t="e">
        <f t="shared" ca="1" si="0"/>
        <v>#NAME?</v>
      </c>
      <c r="H198" s="8" t="s">
        <v>216</v>
      </c>
      <c r="I198" s="46" t="s">
        <v>217</v>
      </c>
      <c r="J198" s="9" t="str">
        <f t="shared" si="3"/>
        <v>Não</v>
      </c>
      <c r="K198" s="254">
        <v>44295</v>
      </c>
      <c r="L198" s="6"/>
      <c r="M198" s="6" t="s">
        <v>57</v>
      </c>
      <c r="N198" s="10">
        <v>7.0000000000000001E-3</v>
      </c>
      <c r="O198" s="9" t="s">
        <v>58</v>
      </c>
      <c r="P198" s="256">
        <v>0</v>
      </c>
      <c r="Q198" s="66"/>
      <c r="R198" s="66"/>
      <c r="S198" s="7" t="s">
        <v>199</v>
      </c>
      <c r="T198" s="6" t="s">
        <v>3389</v>
      </c>
      <c r="U198" s="6" t="s">
        <v>273</v>
      </c>
      <c r="V198" s="46" t="e">
        <f t="shared" ca="1" si="2"/>
        <v>#NAME?</v>
      </c>
      <c r="W198" s="46"/>
      <c r="X198" s="46"/>
      <c r="Y198" s="6" t="s">
        <v>312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3055</v>
      </c>
      <c r="B199" s="125" t="s">
        <v>3390</v>
      </c>
      <c r="C199" s="9">
        <v>32254</v>
      </c>
      <c r="D199" s="9" t="s">
        <v>19</v>
      </c>
      <c r="E199" s="9" t="s">
        <v>20</v>
      </c>
      <c r="F199" s="9" t="s">
        <v>270</v>
      </c>
      <c r="G199" s="7" t="e">
        <f t="shared" ca="1" si="0"/>
        <v>#NAME?</v>
      </c>
      <c r="H199" s="8" t="s">
        <v>216</v>
      </c>
      <c r="I199" s="46" t="s">
        <v>217</v>
      </c>
      <c r="J199" s="9" t="str">
        <f t="shared" si="3"/>
        <v>Não</v>
      </c>
      <c r="K199" s="254">
        <v>44263</v>
      </c>
      <c r="L199" s="6"/>
      <c r="M199" s="6" t="s">
        <v>256</v>
      </c>
      <c r="N199" s="10">
        <v>1.4999999999999999E-2</v>
      </c>
      <c r="O199" s="9" t="s">
        <v>197</v>
      </c>
      <c r="P199" s="256">
        <v>0.1</v>
      </c>
      <c r="Q199" s="66"/>
      <c r="R199" s="66"/>
      <c r="S199" s="7" t="s">
        <v>199</v>
      </c>
      <c r="T199" s="9" t="s">
        <v>3391</v>
      </c>
      <c r="U199" s="6" t="s">
        <v>273</v>
      </c>
      <c r="V199" s="46" t="e">
        <f t="shared" ca="1" si="2"/>
        <v>#NAME?</v>
      </c>
      <c r="W199" s="46"/>
      <c r="X199" s="46"/>
      <c r="Y199" s="6" t="s">
        <v>201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3055</v>
      </c>
      <c r="B200" s="59" t="s">
        <v>3392</v>
      </c>
      <c r="C200" s="9">
        <v>577499</v>
      </c>
      <c r="D200" s="9" t="s">
        <v>3057</v>
      </c>
      <c r="E200" s="9" t="s">
        <v>68</v>
      </c>
      <c r="F200" s="9" t="s">
        <v>3058</v>
      </c>
      <c r="G200" s="7" t="e">
        <f t="shared" ca="1" si="0"/>
        <v>#NAME?</v>
      </c>
      <c r="H200" s="8" t="s">
        <v>216</v>
      </c>
      <c r="I200" s="46" t="s">
        <v>217</v>
      </c>
      <c r="J200" s="9" t="str">
        <f t="shared" si="3"/>
        <v>Sim</v>
      </c>
      <c r="K200" s="254">
        <v>43879</v>
      </c>
      <c r="L200" s="6"/>
      <c r="M200" s="6" t="s">
        <v>256</v>
      </c>
      <c r="N200" s="10">
        <v>1.4999999999999999E-2</v>
      </c>
      <c r="O200" s="9" t="s">
        <v>58</v>
      </c>
      <c r="P200" s="256">
        <v>0</v>
      </c>
      <c r="Q200" s="127" t="s">
        <v>3301</v>
      </c>
      <c r="R200" s="66"/>
      <c r="S200" s="7" t="s">
        <v>199</v>
      </c>
      <c r="T200" s="9" t="s">
        <v>1546</v>
      </c>
      <c r="U200" s="6" t="s">
        <v>68</v>
      </c>
      <c r="V200" s="46" t="e">
        <f t="shared" ca="1" si="2"/>
        <v>#NAME?</v>
      </c>
      <c r="W200" s="46"/>
      <c r="X200" s="46"/>
      <c r="Y200" s="6" t="s">
        <v>312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3055</v>
      </c>
      <c r="B201" s="15" t="s">
        <v>3393</v>
      </c>
      <c r="C201" s="9">
        <v>32702</v>
      </c>
      <c r="D201" s="9" t="s">
        <v>19</v>
      </c>
      <c r="E201" s="9" t="s">
        <v>68</v>
      </c>
      <c r="F201" s="9" t="s">
        <v>265</v>
      </c>
      <c r="G201" s="7" t="e">
        <f t="shared" ca="1" si="0"/>
        <v>#NAME?</v>
      </c>
      <c r="H201" s="8" t="s">
        <v>216</v>
      </c>
      <c r="I201" s="46" t="s">
        <v>217</v>
      </c>
      <c r="J201" s="9" t="str">
        <f t="shared" si="3"/>
        <v>Sim</v>
      </c>
      <c r="K201" s="254">
        <v>43851</v>
      </c>
      <c r="L201" s="6"/>
      <c r="M201" s="6" t="s">
        <v>196</v>
      </c>
      <c r="N201" s="10">
        <v>1.2E-2</v>
      </c>
      <c r="O201" s="9" t="s">
        <v>58</v>
      </c>
      <c r="P201" s="256">
        <v>0</v>
      </c>
      <c r="Q201" s="127" t="s">
        <v>3394</v>
      </c>
      <c r="R201" s="127" t="s">
        <v>3395</v>
      </c>
      <c r="S201" s="7" t="s">
        <v>199</v>
      </c>
      <c r="T201" s="6" t="s">
        <v>3396</v>
      </c>
      <c r="U201" s="6" t="s">
        <v>68</v>
      </c>
      <c r="V201" s="46" t="e">
        <f t="shared" ca="1" si="2"/>
        <v>#NAME?</v>
      </c>
      <c r="W201" s="46"/>
      <c r="X201" s="46"/>
      <c r="Y201" s="6" t="s">
        <v>312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3055</v>
      </c>
      <c r="B202" s="15" t="s">
        <v>3397</v>
      </c>
      <c r="C202" s="9">
        <v>435597</v>
      </c>
      <c r="D202" s="9" t="s">
        <v>3057</v>
      </c>
      <c r="E202" s="9" t="s">
        <v>68</v>
      </c>
      <c r="F202" s="9" t="s">
        <v>3058</v>
      </c>
      <c r="G202" s="7" t="e">
        <f t="shared" ca="1" si="0"/>
        <v>#NAME?</v>
      </c>
      <c r="H202" s="8" t="s">
        <v>216</v>
      </c>
      <c r="I202" s="46" t="s">
        <v>217</v>
      </c>
      <c r="J202" s="9" t="str">
        <f t="shared" si="3"/>
        <v>Sim</v>
      </c>
      <c r="K202" s="254">
        <v>43711</v>
      </c>
      <c r="L202" s="6"/>
      <c r="M202" s="6" t="s">
        <v>256</v>
      </c>
      <c r="N202" s="255">
        <v>0.01</v>
      </c>
      <c r="O202" s="9" t="s">
        <v>197</v>
      </c>
      <c r="P202" s="256">
        <v>0.1</v>
      </c>
      <c r="Q202" s="127" t="s">
        <v>3081</v>
      </c>
      <c r="R202" s="127"/>
      <c r="S202" s="7" t="s">
        <v>199</v>
      </c>
      <c r="T202" s="6" t="s">
        <v>3398</v>
      </c>
      <c r="U202" s="6" t="s">
        <v>68</v>
      </c>
      <c r="V202" s="46" t="e">
        <f t="shared" ca="1" si="2"/>
        <v>#NAME?</v>
      </c>
      <c r="W202" s="46"/>
      <c r="X202" s="46"/>
      <c r="Y202" s="6" t="s">
        <v>312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3055</v>
      </c>
      <c r="B203" s="15" t="s">
        <v>3399</v>
      </c>
      <c r="C203" s="9">
        <v>74950</v>
      </c>
      <c r="D203" s="9" t="s">
        <v>19</v>
      </c>
      <c r="E203" s="9" t="s">
        <v>20</v>
      </c>
      <c r="F203" s="9" t="s">
        <v>321</v>
      </c>
      <c r="G203" s="7" t="e">
        <f t="shared" ca="1" si="0"/>
        <v>#NAME?</v>
      </c>
      <c r="H203" s="8" t="s">
        <v>195</v>
      </c>
      <c r="I203" s="46" t="s">
        <v>58</v>
      </c>
      <c r="J203" s="9" t="str">
        <f t="shared" si="3"/>
        <v>Não</v>
      </c>
      <c r="K203" s="254">
        <v>44333</v>
      </c>
      <c r="L203" s="126">
        <v>44966</v>
      </c>
      <c r="M203" s="6" t="s">
        <v>196</v>
      </c>
      <c r="N203" s="10">
        <v>1.2E-2</v>
      </c>
      <c r="O203" s="9" t="s">
        <v>58</v>
      </c>
      <c r="P203" s="256">
        <v>0</v>
      </c>
      <c r="Q203" s="50"/>
      <c r="R203" s="257" t="s">
        <v>3400</v>
      </c>
      <c r="S203" s="7" t="s">
        <v>199</v>
      </c>
      <c r="T203" s="6" t="s">
        <v>3401</v>
      </c>
      <c r="U203" s="6" t="s">
        <v>273</v>
      </c>
      <c r="V203" s="46" t="e">
        <f t="shared" ca="1" si="2"/>
        <v>#NAME?</v>
      </c>
      <c r="W203" s="46"/>
      <c r="X203" s="46"/>
      <c r="Y203" s="6" t="s">
        <v>312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3055</v>
      </c>
      <c r="B204" s="3" t="s">
        <v>3402</v>
      </c>
      <c r="C204" s="9">
        <v>446205</v>
      </c>
      <c r="D204" s="9" t="s">
        <v>3057</v>
      </c>
      <c r="E204" s="9" t="s">
        <v>68</v>
      </c>
      <c r="F204" s="6" t="s">
        <v>3058</v>
      </c>
      <c r="G204" s="7" t="e">
        <f t="shared" ca="1" si="0"/>
        <v>#NAME?</v>
      </c>
      <c r="H204" s="8" t="s">
        <v>195</v>
      </c>
      <c r="I204" s="46" t="s">
        <v>58</v>
      </c>
      <c r="J204" s="9" t="str">
        <f t="shared" si="3"/>
        <v>Não</v>
      </c>
      <c r="K204" s="126">
        <v>43853</v>
      </c>
      <c r="L204" s="126">
        <v>44592</v>
      </c>
      <c r="M204" s="6" t="s">
        <v>196</v>
      </c>
      <c r="N204" s="10">
        <v>1.2E-2</v>
      </c>
      <c r="O204" s="9" t="s">
        <v>58</v>
      </c>
      <c r="P204" s="256">
        <v>0</v>
      </c>
      <c r="Q204" s="127"/>
      <c r="R204" s="127"/>
      <c r="S204" s="7" t="s">
        <v>199</v>
      </c>
      <c r="T204" s="6" t="s">
        <v>3403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3066</v>
      </c>
      <c r="BH204" s="129">
        <v>0</v>
      </c>
      <c r="BI204" s="129" t="s">
        <v>3066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3055</v>
      </c>
      <c r="B205" s="3" t="s">
        <v>3404</v>
      </c>
      <c r="C205" s="9">
        <v>440076</v>
      </c>
      <c r="D205" s="9" t="s">
        <v>19</v>
      </c>
      <c r="E205" s="9" t="s">
        <v>20</v>
      </c>
      <c r="F205" s="9" t="s">
        <v>321</v>
      </c>
      <c r="G205" s="7" t="e">
        <f t="shared" ca="1" si="0"/>
        <v>#NAME?</v>
      </c>
      <c r="H205" s="8" t="s">
        <v>195</v>
      </c>
      <c r="I205" s="46" t="s">
        <v>58</v>
      </c>
      <c r="J205" s="9" t="str">
        <f t="shared" si="3"/>
        <v>Não</v>
      </c>
      <c r="K205" s="47">
        <v>44439</v>
      </c>
      <c r="L205" s="265">
        <v>44865</v>
      </c>
      <c r="M205" s="6" t="s">
        <v>196</v>
      </c>
      <c r="N205" s="255">
        <v>1.2E-2</v>
      </c>
      <c r="O205" s="9" t="s">
        <v>58</v>
      </c>
      <c r="P205" s="256">
        <v>0</v>
      </c>
      <c r="Q205" s="50"/>
      <c r="R205" s="50"/>
      <c r="S205" s="7" t="s">
        <v>199</v>
      </c>
      <c r="T205" s="6" t="s">
        <v>3405</v>
      </c>
      <c r="U205" s="6" t="s">
        <v>273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3055</v>
      </c>
      <c r="B206" s="15" t="s">
        <v>3406</v>
      </c>
      <c r="C206" s="9">
        <v>34985</v>
      </c>
      <c r="D206" s="9" t="s">
        <v>19</v>
      </c>
      <c r="E206" s="9" t="s">
        <v>20</v>
      </c>
      <c r="F206" s="9" t="s">
        <v>321</v>
      </c>
      <c r="G206" s="7" t="e">
        <f t="shared" ca="1" si="0"/>
        <v>#NAME?</v>
      </c>
      <c r="H206" s="8" t="s">
        <v>216</v>
      </c>
      <c r="I206" s="46" t="s">
        <v>217</v>
      </c>
      <c r="J206" s="9" t="str">
        <f t="shared" si="3"/>
        <v>Não</v>
      </c>
      <c r="K206" s="254">
        <v>44280</v>
      </c>
      <c r="L206" s="6"/>
      <c r="M206" s="6" t="s">
        <v>256</v>
      </c>
      <c r="N206" s="10">
        <v>1.4999999999999999E-2</v>
      </c>
      <c r="O206" s="9" t="s">
        <v>197</v>
      </c>
      <c r="P206" s="256">
        <v>0.1</v>
      </c>
      <c r="Q206" s="127"/>
      <c r="R206" s="127" t="s">
        <v>3407</v>
      </c>
      <c r="S206" s="7" t="s">
        <v>199</v>
      </c>
      <c r="T206" s="6" t="s">
        <v>1590</v>
      </c>
      <c r="U206" s="6" t="s">
        <v>273</v>
      </c>
      <c r="V206" s="46" t="e">
        <f t="shared" ca="1" si="2"/>
        <v>#NAME?</v>
      </c>
      <c r="W206" s="46"/>
      <c r="X206" s="46"/>
      <c r="Y206" s="6" t="s">
        <v>312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3055</v>
      </c>
      <c r="B207" s="3" t="s">
        <v>3408</v>
      </c>
      <c r="C207" s="9">
        <v>317557</v>
      </c>
      <c r="D207" s="9" t="s">
        <v>3122</v>
      </c>
      <c r="E207" s="9" t="s">
        <v>68</v>
      </c>
      <c r="F207" s="6" t="s">
        <v>3122</v>
      </c>
      <c r="G207" s="7" t="e">
        <f t="shared" ca="1" si="0"/>
        <v>#NAME?</v>
      </c>
      <c r="H207" s="8" t="s">
        <v>195</v>
      </c>
      <c r="I207" s="46" t="s">
        <v>58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236</v>
      </c>
      <c r="P207" s="256">
        <v>0.2</v>
      </c>
      <c r="Q207" s="127"/>
      <c r="R207" s="127"/>
      <c r="S207" s="7" t="s">
        <v>199</v>
      </c>
      <c r="T207" s="6" t="s">
        <v>3409</v>
      </c>
      <c r="U207" s="6" t="s">
        <v>68</v>
      </c>
      <c r="V207" s="46" t="e">
        <f t="shared" ca="1" si="2"/>
        <v>#NAME?</v>
      </c>
      <c r="W207" s="46"/>
      <c r="X207" s="46"/>
      <c r="Y207" s="6" t="s">
        <v>312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3066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3055</v>
      </c>
      <c r="B208" s="15" t="s">
        <v>3410</v>
      </c>
      <c r="C208" s="9">
        <v>575947</v>
      </c>
      <c r="D208" s="9" t="s">
        <v>19</v>
      </c>
      <c r="E208" s="9" t="s">
        <v>20</v>
      </c>
      <c r="F208" s="6" t="s">
        <v>321</v>
      </c>
      <c r="G208" s="7" t="e">
        <f t="shared" ca="1" si="0"/>
        <v>#NAME?</v>
      </c>
      <c r="H208" s="8" t="s">
        <v>195</v>
      </c>
      <c r="I208" s="46" t="s">
        <v>58</v>
      </c>
      <c r="J208" s="9" t="str">
        <f t="shared" si="3"/>
        <v>Não</v>
      </c>
      <c r="K208" s="126">
        <v>44321</v>
      </c>
      <c r="L208" s="47">
        <v>44704</v>
      </c>
      <c r="M208" s="6" t="s">
        <v>412</v>
      </c>
      <c r="N208" s="10">
        <v>0.02</v>
      </c>
      <c r="O208" s="9" t="s">
        <v>197</v>
      </c>
      <c r="P208" s="256">
        <v>0.2</v>
      </c>
      <c r="Q208" s="50"/>
      <c r="R208" s="50"/>
      <c r="S208" s="7" t="s">
        <v>199</v>
      </c>
      <c r="T208" s="6" t="s">
        <v>3411</v>
      </c>
      <c r="U208" s="6" t="s">
        <v>273</v>
      </c>
      <c r="V208" s="46" t="e">
        <f t="shared" ca="1" si="2"/>
        <v>#NAME?</v>
      </c>
      <c r="W208" s="46"/>
      <c r="X208" s="46"/>
      <c r="Y208" s="6" t="s">
        <v>312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3066</v>
      </c>
      <c r="BH208" s="129">
        <v>0</v>
      </c>
      <c r="BI208" s="129" t="s">
        <v>3066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3055</v>
      </c>
      <c r="B209" s="59" t="s">
        <v>3412</v>
      </c>
      <c r="C209" s="9">
        <v>85867</v>
      </c>
      <c r="D209" s="9" t="s">
        <v>3122</v>
      </c>
      <c r="E209" s="9" t="s">
        <v>68</v>
      </c>
      <c r="F209" s="9" t="s">
        <v>3122</v>
      </c>
      <c r="G209" s="7" t="e">
        <f t="shared" ca="1" si="0"/>
        <v>#NAME?</v>
      </c>
      <c r="H209" s="8" t="s">
        <v>205</v>
      </c>
      <c r="I209" s="46" t="s">
        <v>58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58</v>
      </c>
      <c r="P209" s="256">
        <v>0</v>
      </c>
      <c r="Q209" s="127"/>
      <c r="R209" s="127"/>
      <c r="S209" s="7" t="s">
        <v>199</v>
      </c>
      <c r="T209" s="9" t="s">
        <v>3413</v>
      </c>
      <c r="U209" s="9" t="s">
        <v>68</v>
      </c>
      <c r="V209" s="46" t="e">
        <f t="shared" ca="1" si="2"/>
        <v>#NAME?</v>
      </c>
      <c r="W209" s="46"/>
      <c r="X209" s="46"/>
      <c r="Y209" s="6" t="s">
        <v>312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3055</v>
      </c>
      <c r="B210" s="15" t="s">
        <v>1600</v>
      </c>
      <c r="C210" s="9">
        <v>33722</v>
      </c>
      <c r="D210" s="9" t="s">
        <v>19</v>
      </c>
      <c r="E210" s="9" t="s">
        <v>20</v>
      </c>
      <c r="F210" s="9" t="s">
        <v>270</v>
      </c>
      <c r="G210" s="7" t="e">
        <f t="shared" ca="1" si="0"/>
        <v>#NAME?</v>
      </c>
      <c r="H210" s="8" t="s">
        <v>216</v>
      </c>
      <c r="I210" s="46" t="s">
        <v>217</v>
      </c>
      <c r="J210" s="9" t="str">
        <f t="shared" si="3"/>
        <v>Não</v>
      </c>
      <c r="K210" s="254">
        <v>44320</v>
      </c>
      <c r="L210" s="6"/>
      <c r="M210" s="6" t="s">
        <v>57</v>
      </c>
      <c r="N210" s="10">
        <v>7.0000000000000001E-3</v>
      </c>
      <c r="O210" s="9" t="s">
        <v>58</v>
      </c>
      <c r="P210" s="256">
        <v>0</v>
      </c>
      <c r="Q210" s="45"/>
      <c r="R210" s="50" t="s">
        <v>3414</v>
      </c>
      <c r="S210" s="7" t="s">
        <v>199</v>
      </c>
      <c r="T210" s="6" t="s">
        <v>1603</v>
      </c>
      <c r="U210" s="6" t="s">
        <v>273</v>
      </c>
      <c r="V210" s="46" t="e">
        <f t="shared" ca="1" si="2"/>
        <v>#NAME?</v>
      </c>
      <c r="W210" s="46"/>
      <c r="X210" s="46"/>
      <c r="Y210" s="6" t="s">
        <v>312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3055</v>
      </c>
      <c r="B211" s="125" t="s">
        <v>1604</v>
      </c>
      <c r="C211" s="9">
        <v>388028</v>
      </c>
      <c r="D211" s="9" t="s">
        <v>19</v>
      </c>
      <c r="E211" s="9" t="s">
        <v>68</v>
      </c>
      <c r="F211" s="7" t="s">
        <v>328</v>
      </c>
      <c r="G211" s="7" t="e">
        <f t="shared" ca="1" si="0"/>
        <v>#NAME?</v>
      </c>
      <c r="H211" s="8" t="s">
        <v>216</v>
      </c>
      <c r="I211" s="46" t="s">
        <v>217</v>
      </c>
      <c r="J211" s="9" t="str">
        <f t="shared" si="3"/>
        <v>Não</v>
      </c>
      <c r="K211" s="254">
        <v>45330</v>
      </c>
      <c r="L211" s="6"/>
      <c r="M211" s="9" t="s">
        <v>57</v>
      </c>
      <c r="N211" s="10">
        <v>1.2E-2</v>
      </c>
      <c r="O211" s="9" t="s">
        <v>58</v>
      </c>
      <c r="P211" s="11">
        <v>0</v>
      </c>
      <c r="Q211" s="45"/>
      <c r="R211" s="50"/>
      <c r="S211" s="7" t="s">
        <v>199</v>
      </c>
      <c r="T211" s="9" t="s">
        <v>1606</v>
      </c>
      <c r="U211" s="6" t="s">
        <v>114</v>
      </c>
      <c r="V211" s="46" t="e">
        <f t="shared" ca="1" si="2"/>
        <v>#NAME?</v>
      </c>
      <c r="W211" s="46"/>
      <c r="X211" s="46"/>
      <c r="Y211" s="6" t="s">
        <v>312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3055</v>
      </c>
      <c r="B212" s="125" t="s">
        <v>3415</v>
      </c>
      <c r="C212" s="9">
        <v>388035</v>
      </c>
      <c r="D212" s="9" t="s">
        <v>19</v>
      </c>
      <c r="E212" s="9" t="s">
        <v>68</v>
      </c>
      <c r="F212" s="7" t="s">
        <v>328</v>
      </c>
      <c r="G212" s="7" t="e">
        <f t="shared" ca="1" si="0"/>
        <v>#NAME?</v>
      </c>
      <c r="H212" s="8" t="s">
        <v>216</v>
      </c>
      <c r="I212" s="46" t="s">
        <v>217</v>
      </c>
      <c r="J212" s="9" t="str">
        <f t="shared" si="3"/>
        <v>Não</v>
      </c>
      <c r="K212" s="254">
        <v>45331</v>
      </c>
      <c r="L212" s="6"/>
      <c r="M212" s="9" t="s">
        <v>57</v>
      </c>
      <c r="N212" s="10">
        <v>1.2E-2</v>
      </c>
      <c r="O212" s="9" t="s">
        <v>58</v>
      </c>
      <c r="P212" s="11">
        <v>0</v>
      </c>
      <c r="Q212" s="45"/>
      <c r="R212" s="50"/>
      <c r="S212" s="7" t="s">
        <v>242</v>
      </c>
      <c r="T212" s="9" t="s">
        <v>1480</v>
      </c>
      <c r="U212" s="6" t="s">
        <v>114</v>
      </c>
      <c r="V212" s="46" t="e">
        <f t="shared" ca="1" si="2"/>
        <v>#NAME?</v>
      </c>
      <c r="W212" s="46"/>
      <c r="X212" s="46"/>
      <c r="Y212" s="6" t="s">
        <v>312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3055</v>
      </c>
      <c r="B213" s="15" t="s">
        <v>1614</v>
      </c>
      <c r="C213" s="9">
        <v>330314</v>
      </c>
      <c r="D213" s="9" t="s">
        <v>19</v>
      </c>
      <c r="E213" s="9" t="s">
        <v>20</v>
      </c>
      <c r="F213" s="9" t="s">
        <v>270</v>
      </c>
      <c r="G213" s="7" t="e">
        <f t="shared" ca="1" si="0"/>
        <v>#NAME?</v>
      </c>
      <c r="H213" s="8" t="s">
        <v>216</v>
      </c>
      <c r="I213" s="46" t="s">
        <v>217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236</v>
      </c>
      <c r="P213" s="256">
        <v>0.2</v>
      </c>
      <c r="Q213" s="127" t="s">
        <v>3416</v>
      </c>
      <c r="R213" s="127" t="s">
        <v>3338</v>
      </c>
      <c r="S213" s="7" t="s">
        <v>199</v>
      </c>
      <c r="T213" s="6" t="s">
        <v>1616</v>
      </c>
      <c r="U213" s="6" t="s">
        <v>273</v>
      </c>
      <c r="V213" s="46" t="e">
        <f t="shared" ca="1" si="2"/>
        <v>#NAME?</v>
      </c>
      <c r="W213" s="46"/>
      <c r="X213" s="46"/>
      <c r="Y213" s="6" t="s">
        <v>201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3055</v>
      </c>
      <c r="B214" s="15" t="s">
        <v>3417</v>
      </c>
      <c r="C214" s="9">
        <v>285004</v>
      </c>
      <c r="D214" s="9" t="s">
        <v>19</v>
      </c>
      <c r="E214" s="9" t="s">
        <v>20</v>
      </c>
      <c r="F214" s="9" t="s">
        <v>270</v>
      </c>
      <c r="G214" s="7" t="e">
        <f t="shared" ca="1" si="0"/>
        <v>#NAME?</v>
      </c>
      <c r="H214" s="8" t="s">
        <v>216</v>
      </c>
      <c r="I214" s="46" t="s">
        <v>217</v>
      </c>
      <c r="J214" s="9" t="str">
        <f t="shared" si="3"/>
        <v>Não</v>
      </c>
      <c r="K214" s="254">
        <v>44319</v>
      </c>
      <c r="L214" s="6"/>
      <c r="M214" s="6" t="s">
        <v>256</v>
      </c>
      <c r="N214" s="10">
        <v>1.4999999999999999E-2</v>
      </c>
      <c r="O214" s="9" t="s">
        <v>197</v>
      </c>
      <c r="P214" s="256">
        <v>0.1</v>
      </c>
      <c r="Q214" s="50"/>
      <c r="R214" s="50" t="s">
        <v>3418</v>
      </c>
      <c r="S214" s="7" t="s">
        <v>199</v>
      </c>
      <c r="T214" s="6" t="s">
        <v>3419</v>
      </c>
      <c r="U214" s="6" t="s">
        <v>273</v>
      </c>
      <c r="V214" s="46" t="e">
        <f t="shared" ca="1" si="2"/>
        <v>#NAME?</v>
      </c>
      <c r="W214" s="46"/>
      <c r="X214" s="46"/>
      <c r="Y214" s="6" t="s">
        <v>312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3055</v>
      </c>
      <c r="B215" s="3" t="s">
        <v>3420</v>
      </c>
      <c r="C215" s="9">
        <v>338374</v>
      </c>
      <c r="D215" s="9" t="s">
        <v>3057</v>
      </c>
      <c r="E215" s="9" t="s">
        <v>68</v>
      </c>
      <c r="F215" s="6" t="s">
        <v>3064</v>
      </c>
      <c r="G215" s="7" t="e">
        <f t="shared" ca="1" si="0"/>
        <v>#NAME?</v>
      </c>
      <c r="H215" s="8" t="s">
        <v>195</v>
      </c>
      <c r="I215" s="46" t="s">
        <v>58</v>
      </c>
      <c r="J215" s="9" t="str">
        <f t="shared" si="3"/>
        <v>Não</v>
      </c>
      <c r="K215" s="126">
        <v>43567</v>
      </c>
      <c r="L215" s="261">
        <v>43782</v>
      </c>
      <c r="M215" s="6" t="s">
        <v>256</v>
      </c>
      <c r="N215" s="10">
        <v>0.01</v>
      </c>
      <c r="O215" s="9" t="s">
        <v>197</v>
      </c>
      <c r="P215" s="256">
        <v>0.1</v>
      </c>
      <c r="Q215" s="257"/>
      <c r="R215" s="127"/>
      <c r="S215" s="7" t="s">
        <v>199</v>
      </c>
      <c r="T215" s="6" t="s">
        <v>3421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3066</v>
      </c>
      <c r="BH215" s="129">
        <v>0</v>
      </c>
      <c r="BI215" s="129" t="s">
        <v>3066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3055</v>
      </c>
      <c r="B216" s="15" t="s">
        <v>3422</v>
      </c>
      <c r="C216" s="9">
        <v>437539</v>
      </c>
      <c r="D216" s="9" t="s">
        <v>3057</v>
      </c>
      <c r="E216" s="9" t="s">
        <v>68</v>
      </c>
      <c r="F216" s="6" t="s">
        <v>3058</v>
      </c>
      <c r="G216" s="7" t="e">
        <f t="shared" ca="1" si="0"/>
        <v>#NAME?</v>
      </c>
      <c r="H216" s="8" t="s">
        <v>195</v>
      </c>
      <c r="I216" s="46" t="s">
        <v>58</v>
      </c>
      <c r="J216" s="9" t="str">
        <f t="shared" si="3"/>
        <v>Não</v>
      </c>
      <c r="K216" s="126">
        <v>43732</v>
      </c>
      <c r="L216" s="261">
        <v>44484</v>
      </c>
      <c r="M216" s="6" t="s">
        <v>256</v>
      </c>
      <c r="N216" s="10">
        <v>0.01</v>
      </c>
      <c r="O216" s="9" t="s">
        <v>197</v>
      </c>
      <c r="P216" s="256">
        <v>0.1</v>
      </c>
      <c r="Q216" s="257"/>
      <c r="R216" s="127"/>
      <c r="S216" s="7" t="s">
        <v>199</v>
      </c>
      <c r="T216" s="6" t="s">
        <v>3423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3066</v>
      </c>
      <c r="BH216" s="129">
        <v>0</v>
      </c>
      <c r="BI216" s="129" t="s">
        <v>3066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3055</v>
      </c>
      <c r="B217" s="15" t="s">
        <v>3424</v>
      </c>
      <c r="C217" s="9">
        <v>629394</v>
      </c>
      <c r="D217" s="9" t="s">
        <v>19</v>
      </c>
      <c r="E217" s="9" t="s">
        <v>20</v>
      </c>
      <c r="F217" s="6" t="s">
        <v>321</v>
      </c>
      <c r="G217" s="7" t="e">
        <f t="shared" ca="1" si="0"/>
        <v>#NAME?</v>
      </c>
      <c r="H217" s="8" t="s">
        <v>195</v>
      </c>
      <c r="I217" s="46" t="s">
        <v>58</v>
      </c>
      <c r="J217" s="9" t="str">
        <f t="shared" si="3"/>
        <v>Não</v>
      </c>
      <c r="K217" s="126">
        <v>44440</v>
      </c>
      <c r="L217" s="126">
        <v>44658</v>
      </c>
      <c r="M217" s="6" t="s">
        <v>256</v>
      </c>
      <c r="N217" s="10">
        <v>1.4999999999999999E-2</v>
      </c>
      <c r="O217" s="9" t="s">
        <v>197</v>
      </c>
      <c r="P217" s="256">
        <v>0.1</v>
      </c>
      <c r="Q217" s="50"/>
      <c r="R217" s="50"/>
      <c r="S217" s="7" t="s">
        <v>199</v>
      </c>
      <c r="T217" s="6" t="s">
        <v>3425</v>
      </c>
      <c r="U217" s="6" t="s">
        <v>273</v>
      </c>
      <c r="V217" s="46" t="e">
        <f t="shared" ca="1" si="2"/>
        <v>#NAME?</v>
      </c>
      <c r="W217" s="46"/>
      <c r="X217" s="46"/>
      <c r="Y217" s="6" t="s">
        <v>312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3066</v>
      </c>
      <c r="BH217" s="129">
        <v>0</v>
      </c>
      <c r="BI217" s="129" t="s">
        <v>3066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3055</v>
      </c>
      <c r="B218" s="15" t="s">
        <v>1667</v>
      </c>
      <c r="C218" s="9">
        <v>32879</v>
      </c>
      <c r="D218" s="9" t="s">
        <v>19</v>
      </c>
      <c r="E218" s="9" t="s">
        <v>20</v>
      </c>
      <c r="F218" s="9" t="s">
        <v>270</v>
      </c>
      <c r="G218" s="7" t="e">
        <f t="shared" ca="1" si="0"/>
        <v>#NAME?</v>
      </c>
      <c r="H218" s="8" t="s">
        <v>216</v>
      </c>
      <c r="I218" s="46" t="s">
        <v>217</v>
      </c>
      <c r="J218" s="9" t="str">
        <f t="shared" si="3"/>
        <v>Não</v>
      </c>
      <c r="K218" s="254">
        <v>44273</v>
      </c>
      <c r="L218" s="6"/>
      <c r="M218" s="6" t="s">
        <v>256</v>
      </c>
      <c r="N218" s="10">
        <v>1.4999999999999999E-2</v>
      </c>
      <c r="O218" s="9" t="s">
        <v>197</v>
      </c>
      <c r="P218" s="256">
        <v>0.1</v>
      </c>
      <c r="Q218" s="127"/>
      <c r="R218" s="127"/>
      <c r="S218" s="7" t="s">
        <v>199</v>
      </c>
      <c r="T218" s="6" t="s">
        <v>1669</v>
      </c>
      <c r="U218" s="6" t="s">
        <v>273</v>
      </c>
      <c r="V218" s="46" t="e">
        <f t="shared" ca="1" si="2"/>
        <v>#NAME?</v>
      </c>
      <c r="W218" s="46"/>
      <c r="X218" s="46"/>
      <c r="Y218" s="6" t="s">
        <v>312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3055</v>
      </c>
      <c r="B219" s="125" t="s">
        <v>3426</v>
      </c>
      <c r="C219" s="9">
        <v>33154</v>
      </c>
      <c r="D219" s="9" t="s">
        <v>19</v>
      </c>
      <c r="E219" s="9" t="s">
        <v>20</v>
      </c>
      <c r="F219" s="9" t="s">
        <v>3104</v>
      </c>
      <c r="G219" s="7" t="e">
        <f t="shared" ca="1" si="0"/>
        <v>#NAME?</v>
      </c>
      <c r="H219" s="8" t="s">
        <v>216</v>
      </c>
      <c r="I219" s="46" t="s">
        <v>217</v>
      </c>
      <c r="J219" s="9" t="str">
        <f t="shared" si="3"/>
        <v>Não</v>
      </c>
      <c r="K219" s="254">
        <v>44263</v>
      </c>
      <c r="L219" s="6"/>
      <c r="M219" s="6" t="s">
        <v>196</v>
      </c>
      <c r="N219" s="255">
        <v>1.2E-2</v>
      </c>
      <c r="O219" s="9" t="s">
        <v>58</v>
      </c>
      <c r="P219" s="256">
        <v>0</v>
      </c>
      <c r="Q219" s="127"/>
      <c r="R219" s="127"/>
      <c r="S219" s="7" t="s">
        <v>199</v>
      </c>
      <c r="T219" s="9" t="s">
        <v>1683</v>
      </c>
      <c r="U219" s="6" t="s">
        <v>273</v>
      </c>
      <c r="V219" s="46" t="e">
        <f t="shared" ca="1" si="2"/>
        <v>#NAME?</v>
      </c>
      <c r="W219" s="46"/>
      <c r="X219" s="46"/>
      <c r="Y219" s="6" t="s">
        <v>312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3055</v>
      </c>
      <c r="B220" s="125" t="s">
        <v>3427</v>
      </c>
      <c r="C220" s="9">
        <v>34322</v>
      </c>
      <c r="D220" s="9" t="s">
        <v>19</v>
      </c>
      <c r="E220" s="9" t="s">
        <v>20</v>
      </c>
      <c r="F220" s="9" t="s">
        <v>270</v>
      </c>
      <c r="G220" s="7" t="e">
        <f t="shared" ca="1" si="0"/>
        <v>#NAME?</v>
      </c>
      <c r="H220" s="8" t="s">
        <v>216</v>
      </c>
      <c r="I220" s="46" t="s">
        <v>217</v>
      </c>
      <c r="J220" s="9" t="str">
        <f t="shared" si="3"/>
        <v>Não</v>
      </c>
      <c r="K220" s="254">
        <v>44263</v>
      </c>
      <c r="L220" s="6"/>
      <c r="M220" s="6" t="s">
        <v>412</v>
      </c>
      <c r="N220" s="255">
        <v>0.02</v>
      </c>
      <c r="O220" s="9" t="s">
        <v>197</v>
      </c>
      <c r="P220" s="256">
        <v>0.2</v>
      </c>
      <c r="Q220" s="66"/>
      <c r="R220" s="127" t="s">
        <v>3428</v>
      </c>
      <c r="S220" s="7" t="s">
        <v>199</v>
      </c>
      <c r="T220" s="9" t="s">
        <v>1701</v>
      </c>
      <c r="U220" s="6" t="s">
        <v>273</v>
      </c>
      <c r="V220" s="46" t="e">
        <f t="shared" ca="1" si="2"/>
        <v>#NAME?</v>
      </c>
      <c r="W220" s="46"/>
      <c r="X220" s="46"/>
      <c r="Y220" s="6" t="s">
        <v>312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3055</v>
      </c>
      <c r="B221" s="125" t="s">
        <v>3427</v>
      </c>
      <c r="C221" s="9">
        <v>34368</v>
      </c>
      <c r="D221" s="266" t="s">
        <v>19</v>
      </c>
      <c r="E221" s="266" t="s">
        <v>20</v>
      </c>
      <c r="F221" s="266" t="s">
        <v>270</v>
      </c>
      <c r="G221" s="7" t="e">
        <f t="shared" ca="1" si="0"/>
        <v>#NAME?</v>
      </c>
      <c r="H221" s="267" t="s">
        <v>216</v>
      </c>
      <c r="I221" s="46" t="s">
        <v>217</v>
      </c>
      <c r="J221" s="9" t="str">
        <f t="shared" si="3"/>
        <v>Não</v>
      </c>
      <c r="K221" s="268">
        <v>44390</v>
      </c>
      <c r="L221" s="269"/>
      <c r="M221" s="269" t="s">
        <v>256</v>
      </c>
      <c r="N221" s="273">
        <v>1.4999999999999999E-2</v>
      </c>
      <c r="O221" s="273"/>
      <c r="P221" s="271"/>
      <c r="Q221" s="66"/>
      <c r="R221" s="127" t="s">
        <v>3429</v>
      </c>
      <c r="S221" s="7" t="s">
        <v>199</v>
      </c>
      <c r="T221" s="9" t="s">
        <v>1701</v>
      </c>
      <c r="U221" s="6" t="s">
        <v>273</v>
      </c>
      <c r="V221" s="46" t="e">
        <f t="shared" ca="1" si="2"/>
        <v>#NAME?</v>
      </c>
      <c r="W221" s="46"/>
      <c r="X221" s="46"/>
      <c r="Y221" s="6" t="s">
        <v>312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3055</v>
      </c>
      <c r="B222" s="15" t="s">
        <v>1729</v>
      </c>
      <c r="C222" s="9">
        <v>649332</v>
      </c>
      <c r="D222" s="9" t="s">
        <v>19</v>
      </c>
      <c r="E222" s="9" t="s">
        <v>20</v>
      </c>
      <c r="F222" s="9" t="s">
        <v>321</v>
      </c>
      <c r="G222" s="7" t="e">
        <f t="shared" ca="1" si="0"/>
        <v>#NAME?</v>
      </c>
      <c r="H222" s="8" t="s">
        <v>216</v>
      </c>
      <c r="I222" s="46" t="s">
        <v>217</v>
      </c>
      <c r="J222" s="9" t="str">
        <f t="shared" si="3"/>
        <v>Não</v>
      </c>
      <c r="K222" s="254">
        <v>44715</v>
      </c>
      <c r="L222" s="7"/>
      <c r="M222" s="6" t="s">
        <v>196</v>
      </c>
      <c r="N222" s="48">
        <v>1.2E-2</v>
      </c>
      <c r="O222" s="9" t="s">
        <v>58</v>
      </c>
      <c r="P222" s="256">
        <v>0</v>
      </c>
      <c r="Q222" s="50"/>
      <c r="R222" s="50"/>
      <c r="S222" s="7" t="s">
        <v>199</v>
      </c>
      <c r="T222" s="6" t="s">
        <v>1731</v>
      </c>
      <c r="U222" s="6" t="s">
        <v>73</v>
      </c>
      <c r="V222" s="46" t="e">
        <f t="shared" ca="1" si="2"/>
        <v>#NAME?</v>
      </c>
      <c r="W222" s="46"/>
      <c r="X222" s="46"/>
      <c r="Y222" s="6" t="s">
        <v>312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3055</v>
      </c>
      <c r="B223" s="15" t="s">
        <v>3430</v>
      </c>
      <c r="C223" s="9">
        <v>448575</v>
      </c>
      <c r="D223" s="9" t="s">
        <v>19</v>
      </c>
      <c r="E223" s="9" t="s">
        <v>20</v>
      </c>
      <c r="F223" s="9" t="s">
        <v>270</v>
      </c>
      <c r="G223" s="7" t="e">
        <f t="shared" ca="1" si="0"/>
        <v>#NAME?</v>
      </c>
      <c r="H223" s="8" t="s">
        <v>216</v>
      </c>
      <c r="I223" s="46" t="s">
        <v>217</v>
      </c>
      <c r="J223" s="9" t="str">
        <f t="shared" si="3"/>
        <v>Não</v>
      </c>
      <c r="K223" s="254">
        <v>44298</v>
      </c>
      <c r="L223" s="7"/>
      <c r="M223" s="6" t="s">
        <v>57</v>
      </c>
      <c r="N223" s="48">
        <v>7.0000000000000001E-3</v>
      </c>
      <c r="O223" s="9" t="s">
        <v>58</v>
      </c>
      <c r="P223" s="256">
        <v>0</v>
      </c>
      <c r="Q223" s="50"/>
      <c r="R223" s="257" t="s">
        <v>3431</v>
      </c>
      <c r="S223" s="7" t="s">
        <v>199</v>
      </c>
      <c r="T223" s="6" t="s">
        <v>3432</v>
      </c>
      <c r="U223" s="6" t="s">
        <v>273</v>
      </c>
      <c r="V223" s="46" t="e">
        <f t="shared" ca="1" si="2"/>
        <v>#NAME?</v>
      </c>
      <c r="W223" s="46"/>
      <c r="X223" s="46"/>
      <c r="Y223" s="6" t="s">
        <v>312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3055</v>
      </c>
      <c r="B224" s="59" t="s">
        <v>3433</v>
      </c>
      <c r="C224" s="9">
        <v>580912</v>
      </c>
      <c r="D224" s="9" t="s">
        <v>3057</v>
      </c>
      <c r="E224" s="9" t="s">
        <v>68</v>
      </c>
      <c r="F224" s="9" t="s">
        <v>3058</v>
      </c>
      <c r="G224" s="7" t="e">
        <f t="shared" ca="1" si="0"/>
        <v>#NAME?</v>
      </c>
      <c r="H224" s="8" t="s">
        <v>216</v>
      </c>
      <c r="I224" s="46" t="s">
        <v>217</v>
      </c>
      <c r="J224" s="9" t="str">
        <f t="shared" si="3"/>
        <v>Não</v>
      </c>
      <c r="K224" s="254">
        <v>43620</v>
      </c>
      <c r="L224" s="6"/>
      <c r="M224" s="6" t="s">
        <v>256</v>
      </c>
      <c r="N224" s="255">
        <v>1.4999999999999999E-2</v>
      </c>
      <c r="O224" s="9" t="s">
        <v>197</v>
      </c>
      <c r="P224" s="256">
        <v>0.1</v>
      </c>
      <c r="Q224" s="59"/>
      <c r="R224" s="127" t="s">
        <v>3434</v>
      </c>
      <c r="S224" s="7" t="s">
        <v>199</v>
      </c>
      <c r="T224" s="9" t="s">
        <v>3435</v>
      </c>
      <c r="U224" s="6" t="s">
        <v>68</v>
      </c>
      <c r="V224" s="46" t="e">
        <f t="shared" ca="1" si="2"/>
        <v>#NAME?</v>
      </c>
      <c r="W224" s="46"/>
      <c r="X224" s="46"/>
      <c r="Y224" s="6" t="s">
        <v>312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3055</v>
      </c>
      <c r="B225" s="15" t="s">
        <v>1764</v>
      </c>
      <c r="C225" s="9">
        <v>382026</v>
      </c>
      <c r="D225" s="9" t="s">
        <v>19</v>
      </c>
      <c r="E225" s="9" t="s">
        <v>68</v>
      </c>
      <c r="F225" s="9" t="s">
        <v>3436</v>
      </c>
      <c r="G225" s="7" t="e">
        <f t="shared" ca="1" si="0"/>
        <v>#NAME?</v>
      </c>
      <c r="H225" s="8" t="s">
        <v>216</v>
      </c>
      <c r="I225" s="46" t="s">
        <v>217</v>
      </c>
      <c r="J225" s="9" t="str">
        <f t="shared" si="3"/>
        <v>Não</v>
      </c>
      <c r="K225" s="254">
        <v>45098</v>
      </c>
      <c r="L225" s="6"/>
      <c r="M225" s="6" t="s">
        <v>57</v>
      </c>
      <c r="N225" s="255">
        <v>1.2E-2</v>
      </c>
      <c r="O225" s="9" t="s">
        <v>58</v>
      </c>
      <c r="P225" s="256">
        <v>0</v>
      </c>
      <c r="Q225" s="127"/>
      <c r="R225" s="127"/>
      <c r="S225" s="7" t="s">
        <v>199</v>
      </c>
      <c r="T225" s="6" t="s">
        <v>1767</v>
      </c>
      <c r="U225" s="6" t="s">
        <v>68</v>
      </c>
      <c r="V225" s="46" t="e">
        <f t="shared" ca="1" si="2"/>
        <v>#NAME?</v>
      </c>
      <c r="W225" s="46"/>
      <c r="X225" s="46"/>
      <c r="Y225" s="6" t="s">
        <v>312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3055</v>
      </c>
      <c r="B226" s="15" t="s">
        <v>3437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205</v>
      </c>
      <c r="I226" s="46" t="s">
        <v>58</v>
      </c>
      <c r="J226" s="9" t="str">
        <f t="shared" si="3"/>
        <v>Não</v>
      </c>
      <c r="K226" s="254">
        <v>45414</v>
      </c>
      <c r="L226" s="6"/>
      <c r="M226" s="6" t="s">
        <v>57</v>
      </c>
      <c r="N226" s="255">
        <v>0.01</v>
      </c>
      <c r="O226" s="9" t="s">
        <v>58</v>
      </c>
      <c r="P226" s="256">
        <v>0</v>
      </c>
      <c r="Q226" s="127"/>
      <c r="R226" s="127"/>
      <c r="S226" s="7" t="s">
        <v>199</v>
      </c>
      <c r="T226" s="12" t="s">
        <v>3438</v>
      </c>
      <c r="U226" s="6" t="s">
        <v>135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3055</v>
      </c>
      <c r="B227" s="3" t="s">
        <v>3439</v>
      </c>
      <c r="C227" s="9">
        <v>425269</v>
      </c>
      <c r="D227" s="9" t="s">
        <v>19</v>
      </c>
      <c r="E227" s="9" t="s">
        <v>20</v>
      </c>
      <c r="F227" s="6" t="s">
        <v>321</v>
      </c>
      <c r="G227" s="7" t="e">
        <f t="shared" ca="1" si="0"/>
        <v>#NAME?</v>
      </c>
      <c r="H227" s="8" t="s">
        <v>195</v>
      </c>
      <c r="I227" s="46" t="s">
        <v>58</v>
      </c>
      <c r="J227" s="9" t="str">
        <f t="shared" si="3"/>
        <v>Não</v>
      </c>
      <c r="K227" s="126">
        <v>44600</v>
      </c>
      <c r="L227" s="47">
        <v>44783</v>
      </c>
      <c r="M227" s="6" t="s">
        <v>196</v>
      </c>
      <c r="N227" s="10">
        <v>1.2E-2</v>
      </c>
      <c r="O227" s="9" t="s">
        <v>58</v>
      </c>
      <c r="P227" s="256">
        <v>0</v>
      </c>
      <c r="Q227" s="127"/>
      <c r="R227" s="127"/>
      <c r="S227" s="7" t="s">
        <v>199</v>
      </c>
      <c r="T227" s="6" t="s">
        <v>3440</v>
      </c>
      <c r="U227" s="6" t="s">
        <v>273</v>
      </c>
      <c r="V227" s="46" t="e">
        <f t="shared" ca="1" si="2"/>
        <v>#NAME?</v>
      </c>
      <c r="W227" s="46"/>
      <c r="X227" s="46"/>
      <c r="Y227" s="6" t="s">
        <v>312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3055</v>
      </c>
      <c r="B228" s="3" t="s">
        <v>3441</v>
      </c>
      <c r="C228" s="9">
        <v>584239</v>
      </c>
      <c r="D228" s="9" t="s">
        <v>3057</v>
      </c>
      <c r="E228" s="9" t="s">
        <v>68</v>
      </c>
      <c r="F228" s="6" t="s">
        <v>3064</v>
      </c>
      <c r="G228" s="7" t="e">
        <f t="shared" ca="1" si="0"/>
        <v>#NAME?</v>
      </c>
      <c r="H228" s="8" t="s">
        <v>195</v>
      </c>
      <c r="I228" s="46" t="s">
        <v>58</v>
      </c>
      <c r="J228" s="9" t="str">
        <f t="shared" si="3"/>
        <v>Não</v>
      </c>
      <c r="K228" s="126">
        <v>43606</v>
      </c>
      <c r="L228" s="261">
        <v>44484</v>
      </c>
      <c r="M228" s="6" t="s">
        <v>196</v>
      </c>
      <c r="N228" s="10">
        <v>5.0000000000000001E-3</v>
      </c>
      <c r="O228" s="9" t="s">
        <v>58</v>
      </c>
      <c r="P228" s="256">
        <v>0</v>
      </c>
      <c r="Q228" s="127"/>
      <c r="R228" s="127"/>
      <c r="S228" s="7" t="s">
        <v>242</v>
      </c>
      <c r="T228" s="6" t="s">
        <v>3442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3066</v>
      </c>
      <c r="BH228" s="129">
        <v>0</v>
      </c>
      <c r="BI228" s="129" t="s">
        <v>3066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3055</v>
      </c>
      <c r="B229" s="3" t="s">
        <v>3443</v>
      </c>
      <c r="C229" s="9">
        <v>272112</v>
      </c>
      <c r="D229" s="9" t="s">
        <v>3057</v>
      </c>
      <c r="E229" s="9" t="s">
        <v>68</v>
      </c>
      <c r="F229" s="6" t="s">
        <v>3064</v>
      </c>
      <c r="G229" s="7" t="e">
        <f t="shared" ca="1" si="0"/>
        <v>#NAME?</v>
      </c>
      <c r="H229" s="8" t="s">
        <v>195</v>
      </c>
      <c r="I229" s="46" t="s">
        <v>58</v>
      </c>
      <c r="J229" s="9" t="str">
        <f t="shared" si="3"/>
        <v>Não</v>
      </c>
      <c r="K229" s="126">
        <v>43853</v>
      </c>
      <c r="L229" s="126">
        <v>43997</v>
      </c>
      <c r="M229" s="6" t="s">
        <v>196</v>
      </c>
      <c r="N229" s="10">
        <v>1.2E-2</v>
      </c>
      <c r="O229" s="9" t="s">
        <v>58</v>
      </c>
      <c r="P229" s="256">
        <v>0</v>
      </c>
      <c r="Q229" s="127"/>
      <c r="R229" s="127"/>
      <c r="S229" s="7" t="s">
        <v>199</v>
      </c>
      <c r="T229" s="6" t="s">
        <v>3444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3066</v>
      </c>
      <c r="BH229" s="129">
        <v>0</v>
      </c>
      <c r="BI229" s="129" t="s">
        <v>3066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3055</v>
      </c>
      <c r="B230" s="59" t="s">
        <v>3445</v>
      </c>
      <c r="C230" s="9">
        <v>254177</v>
      </c>
      <c r="D230" s="9" t="s">
        <v>19</v>
      </c>
      <c r="E230" s="9" t="s">
        <v>68</v>
      </c>
      <c r="F230" s="9" t="s">
        <v>255</v>
      </c>
      <c r="G230" s="7" t="e">
        <f t="shared" ca="1" si="0"/>
        <v>#NAME?</v>
      </c>
      <c r="H230" s="8" t="s">
        <v>205</v>
      </c>
      <c r="I230" s="46" t="s">
        <v>58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236</v>
      </c>
      <c r="P230" s="256">
        <v>0.2</v>
      </c>
      <c r="Q230" s="127"/>
      <c r="R230" s="127" t="s">
        <v>3446</v>
      </c>
      <c r="S230" s="7" t="s">
        <v>199</v>
      </c>
      <c r="T230" s="9" t="s">
        <v>3447</v>
      </c>
      <c r="U230" s="6" t="s">
        <v>68</v>
      </c>
      <c r="V230" s="46" t="e">
        <f t="shared" ca="1" si="2"/>
        <v>#NAME?</v>
      </c>
      <c r="W230" s="46"/>
      <c r="X230" s="46"/>
      <c r="Y230" s="6" t="s">
        <v>312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3055</v>
      </c>
      <c r="B231" s="3" t="s">
        <v>3445</v>
      </c>
      <c r="C231" s="9">
        <v>33371</v>
      </c>
      <c r="D231" s="9" t="s">
        <v>19</v>
      </c>
      <c r="E231" s="9" t="s">
        <v>68</v>
      </c>
      <c r="F231" s="9" t="s">
        <v>255</v>
      </c>
      <c r="G231" s="7" t="e">
        <f t="shared" ca="1" si="0"/>
        <v>#NAME?</v>
      </c>
      <c r="H231" s="8" t="s">
        <v>205</v>
      </c>
      <c r="I231" s="46" t="s">
        <v>58</v>
      </c>
      <c r="J231" s="9" t="str">
        <f t="shared" si="3"/>
        <v>Não</v>
      </c>
      <c r="K231" s="254">
        <v>45225</v>
      </c>
      <c r="L231" s="6"/>
      <c r="M231" s="9" t="s">
        <v>196</v>
      </c>
      <c r="N231" s="48">
        <v>1.2E-2</v>
      </c>
      <c r="O231" s="6" t="s">
        <v>197</v>
      </c>
      <c r="P231" s="256">
        <v>0.1</v>
      </c>
      <c r="Q231" s="127"/>
      <c r="R231" s="127" t="s">
        <v>3448</v>
      </c>
      <c r="S231" s="7" t="s">
        <v>199</v>
      </c>
      <c r="T231" s="6" t="s">
        <v>3447</v>
      </c>
      <c r="U231" s="6" t="s">
        <v>68</v>
      </c>
      <c r="V231" s="46" t="e">
        <f t="shared" ca="1" si="2"/>
        <v>#NAME?</v>
      </c>
      <c r="W231" s="46"/>
      <c r="X231" s="46"/>
      <c r="Y231" s="6" t="s">
        <v>312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3055</v>
      </c>
      <c r="B232" s="59" t="s">
        <v>3449</v>
      </c>
      <c r="C232" s="9">
        <v>439655</v>
      </c>
      <c r="D232" s="9" t="s">
        <v>19</v>
      </c>
      <c r="E232" s="9" t="s">
        <v>68</v>
      </c>
      <c r="F232" s="9" t="s">
        <v>255</v>
      </c>
      <c r="G232" s="7" t="e">
        <f t="shared" ca="1" si="0"/>
        <v>#NAME?</v>
      </c>
      <c r="H232" s="8" t="s">
        <v>205</v>
      </c>
      <c r="I232" s="46" t="s">
        <v>58</v>
      </c>
      <c r="J232" s="9" t="str">
        <f t="shared" si="3"/>
        <v>Não</v>
      </c>
      <c r="K232" s="254">
        <v>43881</v>
      </c>
      <c r="L232" s="6"/>
      <c r="M232" s="6" t="s">
        <v>256</v>
      </c>
      <c r="N232" s="10">
        <v>1.4999999999999999E-2</v>
      </c>
      <c r="O232" s="9" t="s">
        <v>58</v>
      </c>
      <c r="P232" s="256">
        <v>0</v>
      </c>
      <c r="Q232" s="127"/>
      <c r="R232" s="127" t="s">
        <v>3450</v>
      </c>
      <c r="S232" s="7" t="s">
        <v>199</v>
      </c>
      <c r="T232" s="9" t="s">
        <v>3451</v>
      </c>
      <c r="U232" s="6" t="s">
        <v>68</v>
      </c>
      <c r="V232" s="46" t="e">
        <f t="shared" ca="1" si="2"/>
        <v>#NAME?</v>
      </c>
      <c r="W232" s="46"/>
      <c r="X232" s="46"/>
      <c r="Y232" s="6" t="s">
        <v>201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3055</v>
      </c>
      <c r="B233" s="59" t="s">
        <v>3452</v>
      </c>
      <c r="C233" s="9">
        <v>33344</v>
      </c>
      <c r="D233" s="9" t="s">
        <v>19</v>
      </c>
      <c r="E233" s="9" t="s">
        <v>20</v>
      </c>
      <c r="F233" s="9" t="s">
        <v>697</v>
      </c>
      <c r="G233" s="7" t="e">
        <f t="shared" ca="1" si="0"/>
        <v>#NAME?</v>
      </c>
      <c r="H233" s="8" t="s">
        <v>216</v>
      </c>
      <c r="I233" s="46" t="s">
        <v>217</v>
      </c>
      <c r="J233" s="9" t="str">
        <f t="shared" si="3"/>
        <v>Não</v>
      </c>
      <c r="K233" s="254">
        <v>44680</v>
      </c>
      <c r="L233" s="6"/>
      <c r="M233" s="6" t="s">
        <v>57</v>
      </c>
      <c r="N233" s="10">
        <v>7.0000000000000001E-3</v>
      </c>
      <c r="O233" s="9" t="s">
        <v>58</v>
      </c>
      <c r="P233" s="256">
        <v>0</v>
      </c>
      <c r="Q233" s="59"/>
      <c r="R233" s="127"/>
      <c r="S233" s="7" t="s">
        <v>199</v>
      </c>
      <c r="T233" s="9" t="s">
        <v>3453</v>
      </c>
      <c r="U233" s="6" t="s">
        <v>73</v>
      </c>
      <c r="V233" s="46" t="e">
        <f t="shared" ca="1" si="2"/>
        <v>#NAME?</v>
      </c>
      <c r="W233" s="46"/>
      <c r="X233" s="46"/>
      <c r="Y233" s="6" t="s">
        <v>312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3055</v>
      </c>
      <c r="B234" s="3" t="s">
        <v>3452</v>
      </c>
      <c r="C234" s="9">
        <v>560930</v>
      </c>
      <c r="D234" s="9" t="s">
        <v>19</v>
      </c>
      <c r="E234" s="9" t="s">
        <v>20</v>
      </c>
      <c r="F234" s="6" t="s">
        <v>697</v>
      </c>
      <c r="G234" s="7" t="e">
        <f t="shared" ca="1" si="0"/>
        <v>#NAME?</v>
      </c>
      <c r="H234" s="8" t="s">
        <v>195</v>
      </c>
      <c r="I234" s="46" t="s">
        <v>58</v>
      </c>
      <c r="J234" s="9" t="str">
        <f t="shared" si="3"/>
        <v>Não</v>
      </c>
      <c r="K234" s="47">
        <v>44628</v>
      </c>
      <c r="L234" s="47">
        <v>44638</v>
      </c>
      <c r="M234" s="6" t="s">
        <v>57</v>
      </c>
      <c r="N234" s="10">
        <v>7.0000000000000001E-3</v>
      </c>
      <c r="O234" s="9" t="s">
        <v>58</v>
      </c>
      <c r="P234" s="256">
        <v>0</v>
      </c>
      <c r="Q234" s="50"/>
      <c r="R234" s="50"/>
      <c r="S234" s="7" t="s">
        <v>199</v>
      </c>
      <c r="T234" s="6" t="s">
        <v>3453</v>
      </c>
      <c r="U234" s="6" t="s">
        <v>73</v>
      </c>
      <c r="V234" s="46" t="e">
        <f t="shared" ca="1" si="2"/>
        <v>#NAME?</v>
      </c>
      <c r="W234" s="46"/>
      <c r="X234" s="46"/>
      <c r="Y234" s="6" t="s">
        <v>312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3066</v>
      </c>
      <c r="BH234" s="129">
        <v>0</v>
      </c>
      <c r="BI234" s="129" t="s">
        <v>3066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3055</v>
      </c>
      <c r="B235" s="15" t="s">
        <v>1864</v>
      </c>
      <c r="C235" s="9">
        <v>47841</v>
      </c>
      <c r="D235" s="9" t="s">
        <v>19</v>
      </c>
      <c r="E235" s="9" t="s">
        <v>20</v>
      </c>
      <c r="F235" s="6" t="s">
        <v>270</v>
      </c>
      <c r="G235" s="7" t="e">
        <f t="shared" ca="1" si="0"/>
        <v>#NAME?</v>
      </c>
      <c r="H235" s="8" t="s">
        <v>216</v>
      </c>
      <c r="I235" s="46" t="s">
        <v>217</v>
      </c>
      <c r="J235" s="9" t="str">
        <f t="shared" si="3"/>
        <v>Não</v>
      </c>
      <c r="K235" s="47">
        <v>44357</v>
      </c>
      <c r="L235" s="6"/>
      <c r="M235" s="6" t="s">
        <v>256</v>
      </c>
      <c r="N235" s="10">
        <v>1.4999999999999999E-2</v>
      </c>
      <c r="O235" s="9" t="s">
        <v>197</v>
      </c>
      <c r="P235" s="256">
        <v>0.1</v>
      </c>
      <c r="Q235" s="50"/>
      <c r="R235" s="50"/>
      <c r="S235" s="7" t="s">
        <v>199</v>
      </c>
      <c r="T235" s="6" t="s">
        <v>1866</v>
      </c>
      <c r="U235" s="6" t="s">
        <v>273</v>
      </c>
      <c r="V235" s="46" t="e">
        <f t="shared" ca="1" si="2"/>
        <v>#NAME?</v>
      </c>
      <c r="W235" s="46"/>
      <c r="X235" s="46"/>
      <c r="Y235" s="6" t="s">
        <v>312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3055</v>
      </c>
      <c r="B236" s="59" t="s">
        <v>3454</v>
      </c>
      <c r="C236" s="9">
        <v>451710</v>
      </c>
      <c r="D236" s="9" t="s">
        <v>3122</v>
      </c>
      <c r="E236" s="9" t="s">
        <v>68</v>
      </c>
      <c r="F236" s="9" t="s">
        <v>3122</v>
      </c>
      <c r="G236" s="7" t="e">
        <f t="shared" ca="1" si="0"/>
        <v>#NAME?</v>
      </c>
      <c r="H236" s="8" t="s">
        <v>216</v>
      </c>
      <c r="I236" s="46" t="s">
        <v>1854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236</v>
      </c>
      <c r="P236" s="256">
        <v>0.2</v>
      </c>
      <c r="Q236" s="127"/>
      <c r="R236" s="127"/>
      <c r="S236" s="7" t="s">
        <v>199</v>
      </c>
      <c r="T236" s="9" t="s">
        <v>3455</v>
      </c>
      <c r="U236" s="6" t="s">
        <v>68</v>
      </c>
      <c r="V236" s="46" t="e">
        <f t="shared" ca="1" si="2"/>
        <v>#NAME?</v>
      </c>
      <c r="W236" s="46"/>
      <c r="X236" s="46"/>
      <c r="Y236" s="6" t="s">
        <v>312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3055</v>
      </c>
      <c r="B237" s="15" t="s">
        <v>3456</v>
      </c>
      <c r="C237" s="9">
        <v>465277</v>
      </c>
      <c r="D237" s="9" t="s">
        <v>19</v>
      </c>
      <c r="E237" s="9" t="s">
        <v>20</v>
      </c>
      <c r="F237" s="6" t="s">
        <v>3104</v>
      </c>
      <c r="G237" s="7" t="e">
        <f t="shared" ca="1" si="0"/>
        <v>#NAME?</v>
      </c>
      <c r="H237" s="8" t="s">
        <v>195</v>
      </c>
      <c r="I237" s="46" t="s">
        <v>58</v>
      </c>
      <c r="J237" s="9" t="str">
        <f t="shared" si="3"/>
        <v>Não</v>
      </c>
      <c r="K237" s="261">
        <v>44559</v>
      </c>
      <c r="L237" s="47">
        <v>44777</v>
      </c>
      <c r="M237" s="6" t="s">
        <v>57</v>
      </c>
      <c r="N237" s="10">
        <v>7.0000000000000001E-3</v>
      </c>
      <c r="O237" s="9" t="s">
        <v>58</v>
      </c>
      <c r="P237" s="256">
        <v>0</v>
      </c>
      <c r="Q237" s="50"/>
      <c r="R237" s="50"/>
      <c r="S237" s="7" t="s">
        <v>199</v>
      </c>
      <c r="T237" s="6" t="s">
        <v>3457</v>
      </c>
      <c r="U237" s="6" t="s">
        <v>273</v>
      </c>
      <c r="V237" s="46" t="e">
        <f t="shared" ca="1" si="2"/>
        <v>#NAME?</v>
      </c>
      <c r="W237" s="46"/>
      <c r="X237" s="46"/>
      <c r="Y237" s="6" t="s">
        <v>312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3055</v>
      </c>
      <c r="B238" s="59" t="s">
        <v>3458</v>
      </c>
      <c r="C238" s="9">
        <v>356345</v>
      </c>
      <c r="D238" s="9" t="s">
        <v>19</v>
      </c>
      <c r="E238" s="9" t="s">
        <v>20</v>
      </c>
      <c r="F238" s="9" t="s">
        <v>270</v>
      </c>
      <c r="G238" s="7" t="e">
        <f t="shared" ca="1" si="0"/>
        <v>#NAME?</v>
      </c>
      <c r="H238" s="8" t="s">
        <v>216</v>
      </c>
      <c r="I238" s="46" t="s">
        <v>217</v>
      </c>
      <c r="J238" s="9" t="str">
        <f t="shared" si="3"/>
        <v>Não</v>
      </c>
      <c r="K238" s="254">
        <v>44797</v>
      </c>
      <c r="L238" s="6"/>
      <c r="M238" s="6" t="s">
        <v>196</v>
      </c>
      <c r="N238" s="255">
        <v>1.2E-2</v>
      </c>
      <c r="O238" s="9" t="s">
        <v>58</v>
      </c>
      <c r="P238" s="256">
        <v>0</v>
      </c>
      <c r="Q238" s="59"/>
      <c r="R238" s="257"/>
      <c r="S238" s="7" t="s">
        <v>199</v>
      </c>
      <c r="T238" s="9" t="s">
        <v>1893</v>
      </c>
      <c r="U238" s="9" t="s">
        <v>273</v>
      </c>
      <c r="V238" s="46" t="e">
        <f t="shared" ca="1" si="2"/>
        <v>#NAME?</v>
      </c>
      <c r="W238" s="46"/>
      <c r="X238" s="46"/>
      <c r="Y238" s="6" t="s">
        <v>312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3055</v>
      </c>
      <c r="B239" s="59" t="s">
        <v>3459</v>
      </c>
      <c r="C239" s="9">
        <v>86469</v>
      </c>
      <c r="D239" s="9" t="s">
        <v>3122</v>
      </c>
      <c r="E239" s="9" t="s">
        <v>68</v>
      </c>
      <c r="F239" s="9" t="s">
        <v>3122</v>
      </c>
      <c r="G239" s="7" t="e">
        <f t="shared" ca="1" si="0"/>
        <v>#NAME?</v>
      </c>
      <c r="H239" s="8" t="s">
        <v>216</v>
      </c>
      <c r="I239" s="46" t="s">
        <v>217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236</v>
      </c>
      <c r="P239" s="256">
        <v>0.2</v>
      </c>
      <c r="Q239" s="127"/>
      <c r="R239" s="127"/>
      <c r="S239" s="7" t="s">
        <v>199</v>
      </c>
      <c r="T239" s="9" t="s">
        <v>3460</v>
      </c>
      <c r="U239" s="9" t="s">
        <v>68</v>
      </c>
      <c r="V239" s="46" t="e">
        <f t="shared" ca="1" si="2"/>
        <v>#NAME?</v>
      </c>
      <c r="W239" s="46"/>
      <c r="X239" s="46"/>
      <c r="Y239" s="6" t="s">
        <v>312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3055</v>
      </c>
      <c r="B240" s="59" t="s">
        <v>3461</v>
      </c>
      <c r="C240" s="9">
        <v>338375</v>
      </c>
      <c r="D240" s="9" t="s">
        <v>3057</v>
      </c>
      <c r="E240" s="9" t="s">
        <v>68</v>
      </c>
      <c r="F240" s="9" t="s">
        <v>3058</v>
      </c>
      <c r="G240" s="7" t="e">
        <f t="shared" ca="1" si="0"/>
        <v>#NAME?</v>
      </c>
      <c r="H240" s="8" t="s">
        <v>216</v>
      </c>
      <c r="I240" s="46" t="s">
        <v>217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236</v>
      </c>
      <c r="P240" s="256">
        <v>0.2</v>
      </c>
      <c r="Q240" s="127"/>
      <c r="R240" s="127"/>
      <c r="S240" s="7" t="s">
        <v>199</v>
      </c>
      <c r="T240" s="9" t="s">
        <v>3462</v>
      </c>
      <c r="U240" s="6" t="s">
        <v>68</v>
      </c>
      <c r="V240" s="46" t="e">
        <f t="shared" ca="1" si="2"/>
        <v>#NAME?</v>
      </c>
      <c r="W240" s="46"/>
      <c r="X240" s="46"/>
      <c r="Y240" s="6" t="s">
        <v>312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3055</v>
      </c>
      <c r="B241" s="15" t="s">
        <v>3463</v>
      </c>
      <c r="C241" s="9">
        <v>472226</v>
      </c>
      <c r="D241" s="9" t="s">
        <v>19</v>
      </c>
      <c r="E241" s="9" t="s">
        <v>20</v>
      </c>
      <c r="F241" s="6" t="s">
        <v>321</v>
      </c>
      <c r="G241" s="7" t="e">
        <f t="shared" ca="1" si="0"/>
        <v>#NAME?</v>
      </c>
      <c r="H241" s="8" t="s">
        <v>195</v>
      </c>
      <c r="I241" s="46" t="s">
        <v>58</v>
      </c>
      <c r="J241" s="9" t="str">
        <f t="shared" si="3"/>
        <v>Não</v>
      </c>
      <c r="K241" s="126">
        <v>44322</v>
      </c>
      <c r="L241" s="126">
        <v>44652</v>
      </c>
      <c r="M241" s="6" t="s">
        <v>256</v>
      </c>
      <c r="N241" s="10">
        <v>1.4999999999999999E-2</v>
      </c>
      <c r="O241" s="9" t="s">
        <v>197</v>
      </c>
      <c r="P241" s="256">
        <v>0.1</v>
      </c>
      <c r="Q241" s="50"/>
      <c r="R241" s="50"/>
      <c r="S241" s="7" t="s">
        <v>199</v>
      </c>
      <c r="T241" s="6" t="s">
        <v>3464</v>
      </c>
      <c r="U241" s="6" t="s">
        <v>273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3066</v>
      </c>
      <c r="BH241" s="129">
        <v>0</v>
      </c>
      <c r="BI241" s="129" t="s">
        <v>3066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3055</v>
      </c>
      <c r="B242" s="15" t="s">
        <v>3465</v>
      </c>
      <c r="C242" s="9">
        <v>441280</v>
      </c>
      <c r="D242" s="9" t="s">
        <v>19</v>
      </c>
      <c r="E242" s="9" t="s">
        <v>20</v>
      </c>
      <c r="F242" s="6" t="s">
        <v>3104</v>
      </c>
      <c r="G242" s="7" t="e">
        <f t="shared" ca="1" si="0"/>
        <v>#NAME?</v>
      </c>
      <c r="H242" s="8" t="s">
        <v>195</v>
      </c>
      <c r="I242" s="46" t="s">
        <v>58</v>
      </c>
      <c r="J242" s="9" t="str">
        <f t="shared" si="3"/>
        <v>Não</v>
      </c>
      <c r="K242" s="126">
        <v>44279</v>
      </c>
      <c r="L242" s="47">
        <v>44473</v>
      </c>
      <c r="M242" s="6" t="s">
        <v>412</v>
      </c>
      <c r="N242" s="10">
        <v>0.02</v>
      </c>
      <c r="O242" s="9" t="s">
        <v>197</v>
      </c>
      <c r="P242" s="256">
        <v>0.2</v>
      </c>
      <c r="Q242" s="127"/>
      <c r="R242" s="127"/>
      <c r="S242" s="7" t="s">
        <v>199</v>
      </c>
      <c r="T242" s="6" t="s">
        <v>3466</v>
      </c>
      <c r="U242" s="6" t="s">
        <v>273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3066</v>
      </c>
      <c r="BH242" s="129">
        <v>0</v>
      </c>
      <c r="BI242" s="129" t="s">
        <v>3066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3055</v>
      </c>
      <c r="B243" s="15" t="s">
        <v>3467</v>
      </c>
      <c r="C243" s="9">
        <v>355808</v>
      </c>
      <c r="D243" s="9" t="s">
        <v>19</v>
      </c>
      <c r="E243" s="9" t="s">
        <v>68</v>
      </c>
      <c r="F243" s="9" t="s">
        <v>3468</v>
      </c>
      <c r="G243" s="7" t="e">
        <f t="shared" ca="1" si="0"/>
        <v>#NAME?</v>
      </c>
      <c r="H243" s="8" t="s">
        <v>216</v>
      </c>
      <c r="I243" s="46" t="s">
        <v>217</v>
      </c>
      <c r="J243" s="9" t="str">
        <f t="shared" si="3"/>
        <v>Não</v>
      </c>
      <c r="K243" s="254"/>
      <c r="L243" s="7"/>
      <c r="M243" s="6" t="s">
        <v>57</v>
      </c>
      <c r="N243" s="48">
        <v>7.0000000000000001E-3</v>
      </c>
      <c r="O243" s="9" t="s">
        <v>58</v>
      </c>
      <c r="P243" s="256">
        <v>0</v>
      </c>
      <c r="Q243" s="50"/>
      <c r="R243" s="50"/>
      <c r="S243" s="7" t="s">
        <v>199</v>
      </c>
      <c r="T243" s="6" t="s">
        <v>3469</v>
      </c>
      <c r="U243" s="6" t="s">
        <v>68</v>
      </c>
      <c r="V243" s="46" t="e">
        <f t="shared" ca="1" si="2"/>
        <v>#NAME?</v>
      </c>
      <c r="W243" s="46"/>
      <c r="X243" s="46"/>
      <c r="Y243" s="6" t="s">
        <v>312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3055</v>
      </c>
      <c r="B244" s="15" t="s">
        <v>3470</v>
      </c>
      <c r="C244" s="9">
        <v>466367</v>
      </c>
      <c r="D244" s="9" t="s">
        <v>19</v>
      </c>
      <c r="E244" s="9" t="s">
        <v>20</v>
      </c>
      <c r="F244" s="9" t="s">
        <v>270</v>
      </c>
      <c r="G244" s="7" t="e">
        <f t="shared" ca="1" si="0"/>
        <v>#NAME?</v>
      </c>
      <c r="H244" s="8" t="s">
        <v>216</v>
      </c>
      <c r="I244" s="46" t="s">
        <v>217</v>
      </c>
      <c r="J244" s="9" t="str">
        <f t="shared" si="3"/>
        <v>Não</v>
      </c>
      <c r="K244" s="254">
        <v>44323</v>
      </c>
      <c r="L244" s="7"/>
      <c r="M244" s="6" t="s">
        <v>316</v>
      </c>
      <c r="N244" s="48">
        <v>8.0000000000000002E-3</v>
      </c>
      <c r="O244" s="9" t="s">
        <v>58</v>
      </c>
      <c r="P244" s="256">
        <v>0</v>
      </c>
      <c r="Q244" s="59"/>
      <c r="R244" s="50"/>
      <c r="S244" s="7" t="s">
        <v>242</v>
      </c>
      <c r="T244" s="6" t="s">
        <v>3471</v>
      </c>
      <c r="U244" s="6" t="s">
        <v>273</v>
      </c>
      <c r="V244" s="46" t="e">
        <f t="shared" ca="1" si="2"/>
        <v>#NAME?</v>
      </c>
      <c r="W244" s="46"/>
      <c r="X244" s="46"/>
      <c r="Y244" s="6" t="s">
        <v>312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3055</v>
      </c>
      <c r="B245" s="3" t="s">
        <v>3472</v>
      </c>
      <c r="C245" s="9">
        <v>78771</v>
      </c>
      <c r="D245" s="9" t="s">
        <v>3057</v>
      </c>
      <c r="E245" s="9" t="s">
        <v>68</v>
      </c>
      <c r="F245" s="6" t="s">
        <v>3064</v>
      </c>
      <c r="G245" s="7" t="e">
        <f t="shared" ca="1" si="0"/>
        <v>#NAME?</v>
      </c>
      <c r="H245" s="8" t="s">
        <v>195</v>
      </c>
      <c r="I245" s="46" t="s">
        <v>58</v>
      </c>
      <c r="J245" s="9" t="str">
        <f t="shared" si="3"/>
        <v>Não</v>
      </c>
      <c r="K245" s="126">
        <v>43570</v>
      </c>
      <c r="L245" s="126">
        <v>45007</v>
      </c>
      <c r="M245" s="6" t="s">
        <v>196</v>
      </c>
      <c r="N245" s="10">
        <v>5.0000000000000001E-3</v>
      </c>
      <c r="O245" s="9" t="s">
        <v>58</v>
      </c>
      <c r="P245" s="256">
        <v>0</v>
      </c>
      <c r="Q245" s="127"/>
      <c r="R245" s="127"/>
      <c r="S245" s="7" t="s">
        <v>199</v>
      </c>
      <c r="T245" s="6" t="s">
        <v>3473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3066</v>
      </c>
      <c r="BH245" s="129">
        <v>0</v>
      </c>
      <c r="BI245" s="129" t="s">
        <v>3066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3055</v>
      </c>
      <c r="B246" s="59" t="s">
        <v>3472</v>
      </c>
      <c r="C246" s="9">
        <v>298641</v>
      </c>
      <c r="D246" s="9" t="s">
        <v>3057</v>
      </c>
      <c r="E246" s="9" t="s">
        <v>68</v>
      </c>
      <c r="F246" s="9" t="s">
        <v>3064</v>
      </c>
      <c r="G246" s="7" t="e">
        <f t="shared" ca="1" si="0"/>
        <v>#NAME?</v>
      </c>
      <c r="H246" s="8" t="s">
        <v>195</v>
      </c>
      <c r="I246" s="46" t="s">
        <v>58</v>
      </c>
      <c r="J246" s="9" t="str">
        <f t="shared" si="3"/>
        <v>Não</v>
      </c>
      <c r="K246" s="254">
        <v>43570</v>
      </c>
      <c r="L246" s="126">
        <v>44972</v>
      </c>
      <c r="M246" s="6" t="s">
        <v>256</v>
      </c>
      <c r="N246" s="10">
        <v>1.4999999999999999E-2</v>
      </c>
      <c r="O246" s="9" t="s">
        <v>197</v>
      </c>
      <c r="P246" s="256">
        <v>0.1</v>
      </c>
      <c r="Q246" s="127"/>
      <c r="R246" s="127"/>
      <c r="S246" s="7" t="s">
        <v>199</v>
      </c>
      <c r="T246" s="9" t="s">
        <v>3473</v>
      </c>
      <c r="U246" s="6" t="s">
        <v>68</v>
      </c>
      <c r="V246" s="46" t="e">
        <f t="shared" ca="1" si="2"/>
        <v>#NAME?</v>
      </c>
      <c r="W246" s="46"/>
      <c r="X246" s="46"/>
      <c r="Y246" s="6" t="s">
        <v>312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3055</v>
      </c>
      <c r="B247" s="3" t="s">
        <v>3472</v>
      </c>
      <c r="C247" s="9">
        <v>298684</v>
      </c>
      <c r="D247" s="9" t="s">
        <v>3057</v>
      </c>
      <c r="E247" s="9" t="s">
        <v>68</v>
      </c>
      <c r="F247" s="6" t="s">
        <v>3064</v>
      </c>
      <c r="G247" s="7" t="e">
        <f t="shared" ca="1" si="0"/>
        <v>#NAME?</v>
      </c>
      <c r="H247" s="8" t="s">
        <v>195</v>
      </c>
      <c r="I247" s="46" t="s">
        <v>58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236</v>
      </c>
      <c r="P247" s="256">
        <v>0.2</v>
      </c>
      <c r="Q247" s="127"/>
      <c r="R247" s="127"/>
      <c r="S247" s="7" t="s">
        <v>199</v>
      </c>
      <c r="T247" s="6" t="s">
        <v>3473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3066</v>
      </c>
      <c r="BH247" s="129">
        <v>0</v>
      </c>
      <c r="BI247" s="129" t="s">
        <v>3066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3055</v>
      </c>
      <c r="B248" s="15" t="s">
        <v>1963</v>
      </c>
      <c r="C248" s="9">
        <v>32191</v>
      </c>
      <c r="D248" s="9" t="s">
        <v>19</v>
      </c>
      <c r="E248" s="9" t="s">
        <v>20</v>
      </c>
      <c r="F248" s="9" t="s">
        <v>321</v>
      </c>
      <c r="G248" s="7" t="e">
        <f t="shared" ca="1" si="0"/>
        <v>#NAME?</v>
      </c>
      <c r="H248" s="8" t="s">
        <v>195</v>
      </c>
      <c r="I248" s="46" t="s">
        <v>58</v>
      </c>
      <c r="J248" s="9" t="str">
        <f t="shared" si="3"/>
        <v>Não</v>
      </c>
      <c r="K248" s="47">
        <v>44382</v>
      </c>
      <c r="L248" s="47">
        <v>44705</v>
      </c>
      <c r="M248" s="6" t="s">
        <v>412</v>
      </c>
      <c r="N248" s="255">
        <v>0.02</v>
      </c>
      <c r="O248" s="9" t="s">
        <v>197</v>
      </c>
      <c r="P248" s="256">
        <v>0.2</v>
      </c>
      <c r="Q248" s="59"/>
      <c r="R248" s="50"/>
      <c r="S248" s="7" t="s">
        <v>199</v>
      </c>
      <c r="T248" s="6" t="s">
        <v>1966</v>
      </c>
      <c r="U248" s="6" t="s">
        <v>273</v>
      </c>
      <c r="V248" s="46" t="e">
        <f t="shared" ca="1" si="2"/>
        <v>#NAME?</v>
      </c>
      <c r="W248" s="46"/>
      <c r="X248" s="46"/>
      <c r="Y248" s="6" t="s">
        <v>312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3055</v>
      </c>
      <c r="B249" s="3" t="s">
        <v>3474</v>
      </c>
      <c r="C249" s="9">
        <v>450847</v>
      </c>
      <c r="D249" s="9" t="s">
        <v>19</v>
      </c>
      <c r="E249" s="9" t="s">
        <v>68</v>
      </c>
      <c r="F249" s="6" t="s">
        <v>3205</v>
      </c>
      <c r="G249" s="7" t="e">
        <f t="shared" ca="1" si="0"/>
        <v>#NAME?</v>
      </c>
      <c r="H249" s="8" t="s">
        <v>195</v>
      </c>
      <c r="I249" s="46" t="s">
        <v>58</v>
      </c>
      <c r="J249" s="9" t="str">
        <f t="shared" si="3"/>
        <v>Não</v>
      </c>
      <c r="K249" s="126">
        <v>43990</v>
      </c>
      <c r="L249" s="126">
        <v>44309</v>
      </c>
      <c r="M249" s="6" t="s">
        <v>256</v>
      </c>
      <c r="N249" s="10">
        <v>1.4999999999999999E-2</v>
      </c>
      <c r="O249" s="9" t="s">
        <v>197</v>
      </c>
      <c r="P249" s="256">
        <v>0.1</v>
      </c>
      <c r="Q249" s="127"/>
      <c r="R249" s="127"/>
      <c r="S249" s="7" t="s">
        <v>199</v>
      </c>
      <c r="T249" s="6" t="s">
        <v>3475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3066</v>
      </c>
      <c r="BH249" s="129">
        <v>0</v>
      </c>
      <c r="BI249" s="129" t="s">
        <v>3066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3055</v>
      </c>
      <c r="B250" s="15" t="s">
        <v>1967</v>
      </c>
      <c r="C250" s="9">
        <v>75774</v>
      </c>
      <c r="D250" s="9" t="s">
        <v>19</v>
      </c>
      <c r="E250" s="9" t="s">
        <v>20</v>
      </c>
      <c r="F250" s="9" t="s">
        <v>321</v>
      </c>
      <c r="G250" s="7" t="e">
        <f t="shared" ca="1" si="0"/>
        <v>#NAME?</v>
      </c>
      <c r="H250" s="8" t="s">
        <v>205</v>
      </c>
      <c r="I250" s="46" t="s">
        <v>58</v>
      </c>
      <c r="J250" s="9" t="str">
        <f t="shared" si="3"/>
        <v>Não</v>
      </c>
      <c r="K250" s="254">
        <v>44328</v>
      </c>
      <c r="L250" s="6"/>
      <c r="M250" s="6" t="s">
        <v>256</v>
      </c>
      <c r="N250" s="10">
        <v>1.4999999999999999E-2</v>
      </c>
      <c r="O250" s="9" t="s">
        <v>197</v>
      </c>
      <c r="P250" s="256">
        <v>0.1</v>
      </c>
      <c r="Q250" s="50"/>
      <c r="R250" s="50"/>
      <c r="S250" s="7" t="s">
        <v>199</v>
      </c>
      <c r="T250" s="6" t="s">
        <v>1969</v>
      </c>
      <c r="U250" s="6" t="s">
        <v>273</v>
      </c>
      <c r="V250" s="46" t="e">
        <f t="shared" ca="1" si="2"/>
        <v>#NAME?</v>
      </c>
      <c r="W250" s="46"/>
      <c r="X250" s="46"/>
      <c r="Y250" s="6" t="s">
        <v>312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3055</v>
      </c>
      <c r="B251" s="15" t="s">
        <v>3476</v>
      </c>
      <c r="C251" s="9">
        <v>451049</v>
      </c>
      <c r="D251" s="9" t="s">
        <v>3057</v>
      </c>
      <c r="E251" s="9" t="s">
        <v>68</v>
      </c>
      <c r="F251" s="6" t="s">
        <v>3057</v>
      </c>
      <c r="G251" s="7" t="e">
        <f t="shared" ca="1" si="0"/>
        <v>#NAME?</v>
      </c>
      <c r="H251" s="8" t="s">
        <v>195</v>
      </c>
      <c r="I251" s="46" t="s">
        <v>58</v>
      </c>
      <c r="J251" s="9" t="str">
        <f t="shared" si="3"/>
        <v>Não</v>
      </c>
      <c r="K251" s="126">
        <v>44036</v>
      </c>
      <c r="L251" s="261">
        <v>44484</v>
      </c>
      <c r="M251" s="6" t="s">
        <v>196</v>
      </c>
      <c r="N251" s="10">
        <v>1.2E-2</v>
      </c>
      <c r="O251" s="9" t="s">
        <v>58</v>
      </c>
      <c r="P251" s="256">
        <v>0</v>
      </c>
      <c r="Q251" s="127"/>
      <c r="R251" s="127"/>
      <c r="S251" s="7" t="s">
        <v>199</v>
      </c>
      <c r="T251" s="6" t="s">
        <v>3477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3066</v>
      </c>
      <c r="BH251" s="129">
        <v>0</v>
      </c>
      <c r="BI251" s="129" t="s">
        <v>3066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3055</v>
      </c>
      <c r="B252" s="125" t="s">
        <v>3478</v>
      </c>
      <c r="C252" s="9">
        <v>386951</v>
      </c>
      <c r="D252" s="9" t="s">
        <v>19</v>
      </c>
      <c r="E252" s="9" t="s">
        <v>68</v>
      </c>
      <c r="F252" s="6" t="s">
        <v>255</v>
      </c>
      <c r="G252" s="7" t="e">
        <f t="shared" ca="1" si="0"/>
        <v>#NAME?</v>
      </c>
      <c r="H252" s="8" t="s">
        <v>205</v>
      </c>
      <c r="I252" s="46" t="s">
        <v>58</v>
      </c>
      <c r="J252" s="9" t="str">
        <f t="shared" si="3"/>
        <v>Não</v>
      </c>
      <c r="K252" s="126">
        <v>45163</v>
      </c>
      <c r="L252" s="261"/>
      <c r="M252" s="6" t="s">
        <v>57</v>
      </c>
      <c r="N252" s="10">
        <v>0.01</v>
      </c>
      <c r="O252" s="9" t="s">
        <v>58</v>
      </c>
      <c r="P252" s="256">
        <v>0</v>
      </c>
      <c r="Q252" s="127"/>
      <c r="R252" s="127"/>
      <c r="S252" s="7" t="s">
        <v>199</v>
      </c>
      <c r="T252" s="9" t="s">
        <v>3479</v>
      </c>
      <c r="U252" s="6" t="s">
        <v>2171</v>
      </c>
      <c r="V252" s="46" t="e">
        <f t="shared" ca="1" si="2"/>
        <v>#NAME?</v>
      </c>
      <c r="W252" s="46"/>
      <c r="X252" s="46"/>
      <c r="Y252" s="6" t="s">
        <v>312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3055</v>
      </c>
      <c r="B253" s="3" t="s">
        <v>3480</v>
      </c>
      <c r="C253" s="9">
        <v>273822</v>
      </c>
      <c r="D253" s="9" t="s">
        <v>3057</v>
      </c>
      <c r="E253" s="9" t="s">
        <v>68</v>
      </c>
      <c r="F253" s="6" t="s">
        <v>3058</v>
      </c>
      <c r="G253" s="7" t="e">
        <f t="shared" ca="1" si="0"/>
        <v>#NAME?</v>
      </c>
      <c r="H253" s="8" t="s">
        <v>195</v>
      </c>
      <c r="I253" s="46" t="s">
        <v>58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236</v>
      </c>
      <c r="P253" s="256">
        <v>0.2</v>
      </c>
      <c r="Q253" s="127"/>
      <c r="R253" s="127"/>
      <c r="S253" s="7" t="s">
        <v>199</v>
      </c>
      <c r="T253" s="6" t="s">
        <v>3481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3066</v>
      </c>
      <c r="BH253" s="129">
        <v>0</v>
      </c>
      <c r="BI253" s="129" t="s">
        <v>3066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3055</v>
      </c>
      <c r="B254" s="15" t="s">
        <v>3480</v>
      </c>
      <c r="C254" s="9">
        <v>38503</v>
      </c>
      <c r="D254" s="9" t="s">
        <v>19</v>
      </c>
      <c r="E254" s="9" t="s">
        <v>68</v>
      </c>
      <c r="F254" s="9" t="s">
        <v>438</v>
      </c>
      <c r="G254" s="7" t="e">
        <f t="shared" ca="1" si="0"/>
        <v>#NAME?</v>
      </c>
      <c r="H254" s="8" t="s">
        <v>216</v>
      </c>
      <c r="I254" s="46" t="s">
        <v>217</v>
      </c>
      <c r="J254" s="9" t="str">
        <f t="shared" si="3"/>
        <v>Sim</v>
      </c>
      <c r="K254" s="260">
        <v>43811</v>
      </c>
      <c r="L254" s="6"/>
      <c r="M254" s="6" t="s">
        <v>196</v>
      </c>
      <c r="N254" s="10">
        <v>1.2E-2</v>
      </c>
      <c r="O254" s="9" t="s">
        <v>58</v>
      </c>
      <c r="P254" s="256">
        <v>0</v>
      </c>
      <c r="Q254" s="127" t="s">
        <v>3482</v>
      </c>
      <c r="R254" s="127" t="s">
        <v>3360</v>
      </c>
      <c r="S254" s="7" t="s">
        <v>199</v>
      </c>
      <c r="T254" s="6" t="s">
        <v>3481</v>
      </c>
      <c r="U254" s="9" t="s">
        <v>68</v>
      </c>
      <c r="V254" s="46" t="e">
        <f t="shared" ca="1" si="2"/>
        <v>#NAME?</v>
      </c>
      <c r="W254" s="46"/>
      <c r="X254" s="46"/>
      <c r="Y254" s="6" t="s">
        <v>201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3055</v>
      </c>
      <c r="B255" s="3" t="s">
        <v>1990</v>
      </c>
      <c r="C255" s="9">
        <v>34479</v>
      </c>
      <c r="D255" s="9" t="s">
        <v>19</v>
      </c>
      <c r="E255" s="9" t="s">
        <v>20</v>
      </c>
      <c r="F255" s="6" t="s">
        <v>3104</v>
      </c>
      <c r="G255" s="7" t="e">
        <f t="shared" ca="1" si="0"/>
        <v>#NAME?</v>
      </c>
      <c r="H255" s="8" t="s">
        <v>216</v>
      </c>
      <c r="I255" s="46" t="s">
        <v>217</v>
      </c>
      <c r="J255" s="9" t="str">
        <f t="shared" si="3"/>
        <v>Sim</v>
      </c>
      <c r="K255" s="126">
        <v>44761</v>
      </c>
      <c r="L255" s="126"/>
      <c r="M255" s="6" t="s">
        <v>57</v>
      </c>
      <c r="N255" s="10">
        <v>7.0000000000000001E-3</v>
      </c>
      <c r="O255" s="9" t="s">
        <v>58</v>
      </c>
      <c r="P255" s="256">
        <v>0</v>
      </c>
      <c r="Q255" s="127" t="s">
        <v>3483</v>
      </c>
      <c r="R255" s="127"/>
      <c r="S255" s="7" t="s">
        <v>199</v>
      </c>
      <c r="T255" s="6" t="s">
        <v>1993</v>
      </c>
      <c r="U255" s="6" t="s">
        <v>273</v>
      </c>
      <c r="V255" s="46" t="e">
        <f t="shared" ca="1" si="2"/>
        <v>#NAME?</v>
      </c>
      <c r="W255" s="46"/>
      <c r="X255" s="46"/>
      <c r="Y255" s="6" t="s">
        <v>312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3055</v>
      </c>
      <c r="B256" s="3" t="s">
        <v>3484</v>
      </c>
      <c r="C256" s="9">
        <v>297020</v>
      </c>
      <c r="D256" s="9" t="s">
        <v>19</v>
      </c>
      <c r="E256" s="9" t="s">
        <v>68</v>
      </c>
      <c r="F256" s="6" t="s">
        <v>255</v>
      </c>
      <c r="G256" s="7" t="e">
        <f t="shared" ca="1" si="0"/>
        <v>#NAME?</v>
      </c>
      <c r="H256" s="8" t="s">
        <v>195</v>
      </c>
      <c r="I256" s="46" t="s">
        <v>58</v>
      </c>
      <c r="J256" s="9" t="str">
        <f t="shared" si="3"/>
        <v>Não</v>
      </c>
      <c r="K256" s="126">
        <v>43475</v>
      </c>
      <c r="L256" s="126">
        <v>44309</v>
      </c>
      <c r="M256" s="6" t="s">
        <v>412</v>
      </c>
      <c r="N256" s="10">
        <v>1.4999999999999999E-2</v>
      </c>
      <c r="O256" s="9" t="s">
        <v>197</v>
      </c>
      <c r="P256" s="256">
        <v>0.2</v>
      </c>
      <c r="Q256" s="280"/>
      <c r="R256" s="280"/>
      <c r="S256" s="7" t="s">
        <v>199</v>
      </c>
      <c r="T256" s="6" t="s">
        <v>3485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3066</v>
      </c>
      <c r="BH256" s="129">
        <v>0</v>
      </c>
      <c r="BI256" s="129" t="s">
        <v>3066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3055</v>
      </c>
      <c r="B257" s="15" t="s">
        <v>3486</v>
      </c>
      <c r="C257" s="9">
        <v>32633</v>
      </c>
      <c r="D257" s="9" t="s">
        <v>19</v>
      </c>
      <c r="E257" s="9" t="s">
        <v>20</v>
      </c>
      <c r="F257" s="9" t="s">
        <v>270</v>
      </c>
      <c r="G257" s="7" t="e">
        <f t="shared" ca="1" si="0"/>
        <v>#NAME?</v>
      </c>
      <c r="H257" s="8" t="s">
        <v>195</v>
      </c>
      <c r="I257" s="46" t="s">
        <v>58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236</v>
      </c>
      <c r="P257" s="256">
        <v>0.2</v>
      </c>
      <c r="Q257" s="45"/>
      <c r="R257" s="50"/>
      <c r="S257" s="7" t="s">
        <v>199</v>
      </c>
      <c r="T257" s="6" t="s">
        <v>3487</v>
      </c>
      <c r="U257" s="6" t="s">
        <v>273</v>
      </c>
      <c r="V257" s="46" t="e">
        <f t="shared" ca="1" si="2"/>
        <v>#NAME?</v>
      </c>
      <c r="W257" s="46"/>
      <c r="X257" s="46"/>
      <c r="Y257" s="6" t="s">
        <v>312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3055</v>
      </c>
      <c r="B258" s="15" t="s">
        <v>3488</v>
      </c>
      <c r="C258" s="9">
        <v>454037</v>
      </c>
      <c r="D258" s="9" t="s">
        <v>19</v>
      </c>
      <c r="E258" s="9" t="s">
        <v>77</v>
      </c>
      <c r="F258" s="9" t="s">
        <v>340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216</v>
      </c>
      <c r="I258" s="46" t="s">
        <v>217</v>
      </c>
      <c r="J258" s="9" t="str">
        <f t="shared" si="3"/>
        <v>Não</v>
      </c>
      <c r="K258" s="254">
        <v>44818</v>
      </c>
      <c r="L258" s="6"/>
      <c r="M258" s="6" t="s">
        <v>196</v>
      </c>
      <c r="N258" s="10">
        <v>1.2E-2</v>
      </c>
      <c r="O258" s="9" t="s">
        <v>58</v>
      </c>
      <c r="P258" s="256">
        <v>0</v>
      </c>
      <c r="Q258" s="127"/>
      <c r="R258" s="127"/>
      <c r="S258" s="7" t="s">
        <v>199</v>
      </c>
      <c r="T258" s="6" t="s">
        <v>2028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201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3055</v>
      </c>
      <c r="B259" s="15" t="s">
        <v>2033</v>
      </c>
      <c r="C259" s="9">
        <v>448825</v>
      </c>
      <c r="D259" s="9" t="s">
        <v>19</v>
      </c>
      <c r="E259" s="9" t="s">
        <v>20</v>
      </c>
      <c r="F259" s="9" t="s">
        <v>321</v>
      </c>
      <c r="G259" s="7" t="e">
        <f t="shared" ca="1" si="4"/>
        <v>#NAME?</v>
      </c>
      <c r="H259" s="8" t="s">
        <v>216</v>
      </c>
      <c r="I259" s="46" t="s">
        <v>217</v>
      </c>
      <c r="J259" s="9" t="str">
        <f t="shared" si="3"/>
        <v>Não</v>
      </c>
      <c r="K259" s="254">
        <v>44287</v>
      </c>
      <c r="L259" s="6"/>
      <c r="M259" s="6" t="s">
        <v>196</v>
      </c>
      <c r="N259" s="10">
        <v>1.2E-2</v>
      </c>
      <c r="O259" s="9" t="s">
        <v>58</v>
      </c>
      <c r="P259" s="256">
        <v>0</v>
      </c>
      <c r="Q259" s="45"/>
      <c r="R259" s="127"/>
      <c r="S259" s="7" t="s">
        <v>199</v>
      </c>
      <c r="T259" s="6" t="s">
        <v>2035</v>
      </c>
      <c r="U259" s="6" t="s">
        <v>73</v>
      </c>
      <c r="V259" s="46" t="e">
        <f t="shared" ca="1" si="5"/>
        <v>#NAME?</v>
      </c>
      <c r="W259" s="46"/>
      <c r="X259" s="46"/>
      <c r="Y259" s="6" t="s">
        <v>201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3055</v>
      </c>
      <c r="B260" s="15" t="s">
        <v>3489</v>
      </c>
      <c r="C260" s="9">
        <v>86056</v>
      </c>
      <c r="D260" s="9" t="s">
        <v>19</v>
      </c>
      <c r="E260" s="9" t="s">
        <v>20</v>
      </c>
      <c r="F260" s="9" t="s">
        <v>321</v>
      </c>
      <c r="G260" s="7" t="e">
        <f t="shared" ca="1" si="4"/>
        <v>#NAME?</v>
      </c>
      <c r="H260" s="8" t="s">
        <v>216</v>
      </c>
      <c r="I260" s="46" t="s">
        <v>217</v>
      </c>
      <c r="J260" s="9" t="str">
        <f t="shared" si="3"/>
        <v>Não</v>
      </c>
      <c r="K260" s="254">
        <v>44321</v>
      </c>
      <c r="L260" s="6"/>
      <c r="M260" s="6" t="s">
        <v>57</v>
      </c>
      <c r="N260" s="10">
        <v>1.4999999999999999E-2</v>
      </c>
      <c r="O260" s="9" t="s">
        <v>58</v>
      </c>
      <c r="P260" s="256">
        <v>0</v>
      </c>
      <c r="Q260" s="45"/>
      <c r="R260" s="50"/>
      <c r="S260" s="7" t="s">
        <v>199</v>
      </c>
      <c r="T260" s="6" t="s">
        <v>3490</v>
      </c>
      <c r="U260" s="6" t="s">
        <v>273</v>
      </c>
      <c r="V260" s="46" t="e">
        <f t="shared" ca="1" si="5"/>
        <v>#NAME?</v>
      </c>
      <c r="W260" s="46"/>
      <c r="X260" s="46"/>
      <c r="Y260" s="6" t="s">
        <v>312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3055</v>
      </c>
      <c r="B261" s="15" t="s">
        <v>3491</v>
      </c>
      <c r="C261" s="9">
        <v>75471</v>
      </c>
      <c r="D261" s="9" t="s">
        <v>19</v>
      </c>
      <c r="E261" s="9" t="s">
        <v>20</v>
      </c>
      <c r="F261" s="9" t="s">
        <v>321</v>
      </c>
      <c r="G261" s="7" t="e">
        <f t="shared" ca="1" si="4"/>
        <v>#NAME?</v>
      </c>
      <c r="H261" s="8" t="s">
        <v>216</v>
      </c>
      <c r="I261" s="46" t="s">
        <v>217</v>
      </c>
      <c r="J261" s="9" t="str">
        <f t="shared" si="3"/>
        <v>Não</v>
      </c>
      <c r="K261" s="254">
        <v>44448</v>
      </c>
      <c r="L261" s="6"/>
      <c r="M261" s="6" t="s">
        <v>412</v>
      </c>
      <c r="N261" s="10">
        <v>0.02</v>
      </c>
      <c r="O261" s="9" t="s">
        <v>197</v>
      </c>
      <c r="P261" s="256">
        <v>0.2</v>
      </c>
      <c r="Q261" s="50"/>
      <c r="R261" s="50"/>
      <c r="S261" s="7" t="s">
        <v>199</v>
      </c>
      <c r="T261" s="6" t="s">
        <v>3492</v>
      </c>
      <c r="U261" s="6" t="s">
        <v>273</v>
      </c>
      <c r="V261" s="46" t="e">
        <f t="shared" ca="1" si="5"/>
        <v>#NAME?</v>
      </c>
      <c r="W261" s="46"/>
      <c r="X261" s="46"/>
      <c r="Y261" s="6" t="s">
        <v>312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3055</v>
      </c>
      <c r="B262" s="15" t="s">
        <v>3493</v>
      </c>
      <c r="C262" s="9">
        <v>447893</v>
      </c>
      <c r="D262" s="9" t="s">
        <v>3057</v>
      </c>
      <c r="E262" s="9" t="s">
        <v>68</v>
      </c>
      <c r="F262" s="6" t="s">
        <v>3058</v>
      </c>
      <c r="G262" s="7" t="e">
        <f t="shared" ca="1" si="4"/>
        <v>#NAME?</v>
      </c>
      <c r="H262" s="8" t="s">
        <v>195</v>
      </c>
      <c r="I262" s="46" t="s">
        <v>58</v>
      </c>
      <c r="J262" s="9" t="str">
        <f t="shared" si="3"/>
        <v>Não</v>
      </c>
      <c r="K262" s="126">
        <v>43873</v>
      </c>
      <c r="L262" s="126">
        <v>44473</v>
      </c>
      <c r="M262" s="6" t="s">
        <v>256</v>
      </c>
      <c r="N262" s="10">
        <v>1.4999999999999999E-2</v>
      </c>
      <c r="O262" s="9" t="s">
        <v>197</v>
      </c>
      <c r="P262" s="256">
        <v>0.1</v>
      </c>
      <c r="Q262" s="127"/>
      <c r="R262" s="127"/>
      <c r="S262" s="7" t="s">
        <v>199</v>
      </c>
      <c r="T262" s="6" t="s">
        <v>3494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3066</v>
      </c>
      <c r="BH262" s="129">
        <v>0</v>
      </c>
      <c r="BI262" s="129" t="s">
        <v>3066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3055</v>
      </c>
      <c r="B263" s="15" t="s">
        <v>3495</v>
      </c>
      <c r="C263" s="9">
        <v>76397</v>
      </c>
      <c r="D263" s="9" t="s">
        <v>19</v>
      </c>
      <c r="E263" s="9" t="s">
        <v>20</v>
      </c>
      <c r="F263" s="9" t="s">
        <v>321</v>
      </c>
      <c r="G263" s="7" t="e">
        <f t="shared" ca="1" si="4"/>
        <v>#NAME?</v>
      </c>
      <c r="H263" s="8" t="s">
        <v>216</v>
      </c>
      <c r="I263" s="46" t="s">
        <v>217</v>
      </c>
      <c r="J263" s="9" t="str">
        <f t="shared" si="3"/>
        <v>Não</v>
      </c>
      <c r="K263" s="126">
        <v>44789</v>
      </c>
      <c r="L263" s="261"/>
      <c r="M263" s="6" t="s">
        <v>57</v>
      </c>
      <c r="N263" s="10">
        <v>7.0000000000000001E-3</v>
      </c>
      <c r="O263" s="9" t="s">
        <v>58</v>
      </c>
      <c r="P263" s="256">
        <v>0</v>
      </c>
      <c r="Q263" s="127"/>
      <c r="R263" s="127"/>
      <c r="S263" s="7" t="s">
        <v>199</v>
      </c>
      <c r="T263" s="6" t="s">
        <v>3496</v>
      </c>
      <c r="U263" s="6" t="s">
        <v>273</v>
      </c>
      <c r="V263" s="46" t="e">
        <f t="shared" ca="1" si="5"/>
        <v>#NAME?</v>
      </c>
      <c r="W263" s="46"/>
      <c r="X263" s="46"/>
      <c r="Y263" s="6" t="s">
        <v>312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3055</v>
      </c>
      <c r="B264" s="15" t="s">
        <v>2048</v>
      </c>
      <c r="C264" s="9" t="s">
        <v>3497</v>
      </c>
      <c r="D264" s="9" t="s">
        <v>19</v>
      </c>
      <c r="E264" s="9" t="s">
        <v>20</v>
      </c>
      <c r="F264" s="6" t="s">
        <v>270</v>
      </c>
      <c r="G264" s="7" t="e">
        <f t="shared" ca="1" si="4"/>
        <v>#NAME?</v>
      </c>
      <c r="H264" s="8" t="s">
        <v>195</v>
      </c>
      <c r="I264" s="46" t="s">
        <v>58</v>
      </c>
      <c r="J264" s="9" t="str">
        <f t="shared" si="3"/>
        <v>Não</v>
      </c>
      <c r="K264" s="126">
        <v>44322</v>
      </c>
      <c r="L264" s="261">
        <v>44512</v>
      </c>
      <c r="M264" s="6" t="s">
        <v>256</v>
      </c>
      <c r="N264" s="10">
        <v>1.4999999999999999E-2</v>
      </c>
      <c r="O264" s="9" t="s">
        <v>197</v>
      </c>
      <c r="P264" s="256">
        <v>0.1</v>
      </c>
      <c r="Q264" s="127"/>
      <c r="R264" s="127"/>
      <c r="S264" s="7" t="s">
        <v>199</v>
      </c>
      <c r="T264" s="6" t="s">
        <v>2050</v>
      </c>
      <c r="U264" s="6" t="s">
        <v>273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3066</v>
      </c>
      <c r="BH264" s="129">
        <v>0</v>
      </c>
      <c r="BI264" s="129" t="s">
        <v>3066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3055</v>
      </c>
      <c r="B265" s="59" t="s">
        <v>2048</v>
      </c>
      <c r="C265" s="9">
        <v>78937</v>
      </c>
      <c r="D265" s="9" t="s">
        <v>19</v>
      </c>
      <c r="E265" s="9" t="s">
        <v>20</v>
      </c>
      <c r="F265" s="9" t="s">
        <v>270</v>
      </c>
      <c r="G265" s="7" t="e">
        <f t="shared" ca="1" si="4"/>
        <v>#NAME?</v>
      </c>
      <c r="H265" s="8" t="s">
        <v>216</v>
      </c>
      <c r="I265" s="46" t="s">
        <v>217</v>
      </c>
      <c r="J265" s="9" t="str">
        <f t="shared" si="3"/>
        <v>Sim</v>
      </c>
      <c r="K265" s="254">
        <v>44715</v>
      </c>
      <c r="L265" s="6"/>
      <c r="M265" s="6" t="s">
        <v>57</v>
      </c>
      <c r="N265" s="255">
        <v>7.0000000000000001E-3</v>
      </c>
      <c r="O265" s="9" t="s">
        <v>58</v>
      </c>
      <c r="P265" s="256">
        <v>0</v>
      </c>
      <c r="Q265" s="127" t="s">
        <v>3498</v>
      </c>
      <c r="R265" s="127"/>
      <c r="S265" s="7" t="s">
        <v>199</v>
      </c>
      <c r="T265" s="9" t="s">
        <v>2050</v>
      </c>
      <c r="U265" s="6" t="s">
        <v>273</v>
      </c>
      <c r="V265" s="46" t="e">
        <f t="shared" ca="1" si="5"/>
        <v>#NAME?</v>
      </c>
      <c r="W265" s="46"/>
      <c r="X265" s="46"/>
      <c r="Y265" s="6" t="s">
        <v>312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3055</v>
      </c>
      <c r="B266" s="59" t="s">
        <v>3499</v>
      </c>
      <c r="C266" s="9">
        <v>338433</v>
      </c>
      <c r="D266" s="9" t="s">
        <v>19</v>
      </c>
      <c r="E266" s="9" t="s">
        <v>68</v>
      </c>
      <c r="F266" s="9" t="s">
        <v>289</v>
      </c>
      <c r="G266" s="7" t="e">
        <f t="shared" ca="1" si="4"/>
        <v>#NAME?</v>
      </c>
      <c r="H266" s="8" t="s">
        <v>216</v>
      </c>
      <c r="I266" s="46" t="s">
        <v>217</v>
      </c>
      <c r="J266" s="9" t="str">
        <f t="shared" si="3"/>
        <v>Não</v>
      </c>
      <c r="K266" s="254">
        <v>43647</v>
      </c>
      <c r="L266" s="6"/>
      <c r="M266" s="6" t="s">
        <v>196</v>
      </c>
      <c r="N266" s="255">
        <v>5.0000000000000001E-3</v>
      </c>
      <c r="O266" s="9" t="s">
        <v>58</v>
      </c>
      <c r="P266" s="256">
        <v>0</v>
      </c>
      <c r="Q266" s="127"/>
      <c r="R266" s="127" t="s">
        <v>3500</v>
      </c>
      <c r="S266" s="7" t="s">
        <v>199</v>
      </c>
      <c r="T266" s="9" t="s">
        <v>3501</v>
      </c>
      <c r="U266" s="9" t="s">
        <v>68</v>
      </c>
      <c r="V266" s="46" t="e">
        <f t="shared" ca="1" si="5"/>
        <v>#NAME?</v>
      </c>
      <c r="W266" s="46"/>
      <c r="X266" s="46"/>
      <c r="Y266" s="6" t="s">
        <v>312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3055</v>
      </c>
      <c r="B267" s="15" t="s">
        <v>3502</v>
      </c>
      <c r="C267" s="9">
        <v>449558</v>
      </c>
      <c r="D267" s="9" t="s">
        <v>19</v>
      </c>
      <c r="E267" s="9" t="s">
        <v>20</v>
      </c>
      <c r="F267" s="6" t="s">
        <v>321</v>
      </c>
      <c r="G267" s="7" t="e">
        <f t="shared" ca="1" si="4"/>
        <v>#NAME?</v>
      </c>
      <c r="H267" s="8" t="s">
        <v>195</v>
      </c>
      <c r="I267" s="46" t="s">
        <v>58</v>
      </c>
      <c r="J267" s="9" t="str">
        <f t="shared" si="3"/>
        <v>Não</v>
      </c>
      <c r="K267" s="126">
        <v>44280</v>
      </c>
      <c r="L267" s="95">
        <v>44482</v>
      </c>
      <c r="M267" s="6" t="s">
        <v>412</v>
      </c>
      <c r="N267" s="10">
        <v>0.02</v>
      </c>
      <c r="O267" s="9" t="s">
        <v>197</v>
      </c>
      <c r="P267" s="256">
        <v>0.2</v>
      </c>
      <c r="Q267" s="127"/>
      <c r="R267" s="127"/>
      <c r="S267" s="7" t="s">
        <v>199</v>
      </c>
      <c r="T267" s="6" t="s">
        <v>3503</v>
      </c>
      <c r="U267" s="6" t="s">
        <v>273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3066</v>
      </c>
      <c r="BH267" s="129">
        <v>0</v>
      </c>
      <c r="BI267" s="129" t="s">
        <v>3066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3055</v>
      </c>
      <c r="B268" s="3" t="s">
        <v>3504</v>
      </c>
      <c r="C268" s="9">
        <v>267262</v>
      </c>
      <c r="D268" s="9" t="s">
        <v>3057</v>
      </c>
      <c r="E268" s="9" t="s">
        <v>68</v>
      </c>
      <c r="F268" s="6" t="s">
        <v>3064</v>
      </c>
      <c r="G268" s="7" t="e">
        <f t="shared" ca="1" si="4"/>
        <v>#NAME?</v>
      </c>
      <c r="H268" s="8" t="s">
        <v>195</v>
      </c>
      <c r="I268" s="46" t="s">
        <v>58</v>
      </c>
      <c r="J268" s="9" t="str">
        <f t="shared" si="3"/>
        <v>Não</v>
      </c>
      <c r="K268" s="126">
        <v>43622</v>
      </c>
      <c r="L268" s="261">
        <v>44484</v>
      </c>
      <c r="M268" s="6" t="s">
        <v>196</v>
      </c>
      <c r="N268" s="10">
        <v>1.2E-2</v>
      </c>
      <c r="O268" s="9" t="s">
        <v>58</v>
      </c>
      <c r="P268" s="256">
        <v>0</v>
      </c>
      <c r="Q268" s="127"/>
      <c r="R268" s="127"/>
      <c r="S268" s="7" t="s">
        <v>199</v>
      </c>
      <c r="T268" s="6" t="s">
        <v>3505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3066</v>
      </c>
      <c r="BH268" s="129">
        <v>0</v>
      </c>
      <c r="BI268" s="129" t="s">
        <v>3066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3055</v>
      </c>
      <c r="B269" s="3" t="s">
        <v>3504</v>
      </c>
      <c r="C269" s="9">
        <v>421828</v>
      </c>
      <c r="D269" s="9" t="s">
        <v>3057</v>
      </c>
      <c r="E269" s="9" t="s">
        <v>68</v>
      </c>
      <c r="F269" s="6" t="s">
        <v>3064</v>
      </c>
      <c r="G269" s="7" t="e">
        <f t="shared" ca="1" si="4"/>
        <v>#NAME?</v>
      </c>
      <c r="H269" s="8" t="s">
        <v>195</v>
      </c>
      <c r="I269" s="46" t="s">
        <v>58</v>
      </c>
      <c r="J269" s="9" t="str">
        <f t="shared" si="3"/>
        <v>Não</v>
      </c>
      <c r="K269" s="126">
        <v>43622</v>
      </c>
      <c r="L269" s="261">
        <v>44484</v>
      </c>
      <c r="M269" s="6" t="s">
        <v>256</v>
      </c>
      <c r="N269" s="10">
        <v>0.01</v>
      </c>
      <c r="O269" s="9" t="s">
        <v>197</v>
      </c>
      <c r="P269" s="256">
        <v>0.1</v>
      </c>
      <c r="Q269" s="127"/>
      <c r="R269" s="127"/>
      <c r="S269" s="7" t="s">
        <v>199</v>
      </c>
      <c r="T269" s="6" t="s">
        <v>3505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3066</v>
      </c>
      <c r="BH269" s="129">
        <v>0</v>
      </c>
      <c r="BI269" s="129" t="s">
        <v>3066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3055</v>
      </c>
      <c r="B270" s="15" t="s">
        <v>3506</v>
      </c>
      <c r="C270" s="9">
        <v>452835</v>
      </c>
      <c r="D270" s="9" t="s">
        <v>3057</v>
      </c>
      <c r="E270" s="9" t="s">
        <v>68</v>
      </c>
      <c r="F270" s="9" t="s">
        <v>3058</v>
      </c>
      <c r="G270" s="7" t="e">
        <f t="shared" ca="1" si="4"/>
        <v>#NAME?</v>
      </c>
      <c r="H270" s="8" t="s">
        <v>216</v>
      </c>
      <c r="I270" s="46" t="s">
        <v>58</v>
      </c>
      <c r="J270" s="9" t="str">
        <f t="shared" si="3"/>
        <v>Não</v>
      </c>
      <c r="K270" s="254">
        <v>43922</v>
      </c>
      <c r="L270" s="6"/>
      <c r="M270" s="6" t="s">
        <v>196</v>
      </c>
      <c r="N270" s="10">
        <v>1.2E-2</v>
      </c>
      <c r="O270" s="9" t="s">
        <v>58</v>
      </c>
      <c r="P270" s="256">
        <v>0</v>
      </c>
      <c r="Q270" s="257"/>
      <c r="R270" s="257"/>
      <c r="S270" s="7" t="s">
        <v>199</v>
      </c>
      <c r="T270" s="6" t="s">
        <v>3507</v>
      </c>
      <c r="U270" s="9" t="s">
        <v>68</v>
      </c>
      <c r="V270" s="46" t="e">
        <f t="shared" ca="1" si="5"/>
        <v>#NAME?</v>
      </c>
      <c r="W270" s="46"/>
      <c r="X270" s="46"/>
      <c r="Y270" s="6" t="s">
        <v>312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3055</v>
      </c>
      <c r="B271" s="15" t="s">
        <v>3508</v>
      </c>
      <c r="C271" s="9">
        <v>444263</v>
      </c>
      <c r="D271" s="9" t="s">
        <v>19</v>
      </c>
      <c r="E271" s="9" t="s">
        <v>20</v>
      </c>
      <c r="F271" s="6" t="s">
        <v>3104</v>
      </c>
      <c r="G271" s="7" t="e">
        <f t="shared" ca="1" si="4"/>
        <v>#NAME?</v>
      </c>
      <c r="H271" s="8" t="s">
        <v>195</v>
      </c>
      <c r="I271" s="46" t="s">
        <v>58</v>
      </c>
      <c r="J271" s="9" t="str">
        <f t="shared" si="3"/>
        <v>Não</v>
      </c>
      <c r="K271" s="126">
        <v>44280</v>
      </c>
      <c r="L271" s="126">
        <v>44281</v>
      </c>
      <c r="M271" s="6" t="s">
        <v>196</v>
      </c>
      <c r="N271" s="10">
        <v>1.2E-2</v>
      </c>
      <c r="O271" s="9" t="s">
        <v>58</v>
      </c>
      <c r="P271" s="256">
        <v>0</v>
      </c>
      <c r="Q271" s="127"/>
      <c r="R271" s="127"/>
      <c r="S271" s="7" t="s">
        <v>199</v>
      </c>
      <c r="T271" s="6" t="s">
        <v>3509</v>
      </c>
      <c r="U271" s="6" t="s">
        <v>273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3066</v>
      </c>
      <c r="BH271" s="129">
        <v>0</v>
      </c>
      <c r="BI271" s="129" t="s">
        <v>3066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3055</v>
      </c>
      <c r="B272" s="15" t="s">
        <v>2100</v>
      </c>
      <c r="C272" s="9">
        <v>287545</v>
      </c>
      <c r="D272" s="9" t="s">
        <v>19</v>
      </c>
      <c r="E272" s="9" t="s">
        <v>20</v>
      </c>
      <c r="F272" s="9" t="s">
        <v>321</v>
      </c>
      <c r="G272" s="7" t="e">
        <f t="shared" ca="1" si="4"/>
        <v>#NAME?</v>
      </c>
      <c r="H272" s="8" t="s">
        <v>216</v>
      </c>
      <c r="I272" s="46" t="s">
        <v>217</v>
      </c>
      <c r="J272" s="9" t="str">
        <f t="shared" si="3"/>
        <v>Não</v>
      </c>
      <c r="K272" s="254">
        <v>44679</v>
      </c>
      <c r="L272" s="7"/>
      <c r="M272" s="6" t="s">
        <v>196</v>
      </c>
      <c r="N272" s="48">
        <v>1.2E-2</v>
      </c>
      <c r="O272" s="9" t="s">
        <v>58</v>
      </c>
      <c r="P272" s="256">
        <v>0</v>
      </c>
      <c r="Q272" s="50"/>
      <c r="R272" s="50"/>
      <c r="S272" s="7" t="s">
        <v>199</v>
      </c>
      <c r="T272" s="6" t="s">
        <v>2102</v>
      </c>
      <c r="U272" s="6" t="s">
        <v>273</v>
      </c>
      <c r="V272" s="46" t="e">
        <f t="shared" ca="1" si="5"/>
        <v>#NAME?</v>
      </c>
      <c r="W272" s="46"/>
      <c r="X272" s="46"/>
      <c r="Y272" s="6" t="s">
        <v>312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3055</v>
      </c>
      <c r="B273" s="15" t="s">
        <v>3510</v>
      </c>
      <c r="C273" s="9">
        <v>269865</v>
      </c>
      <c r="D273" s="9" t="s">
        <v>3057</v>
      </c>
      <c r="E273" s="9" t="s">
        <v>68</v>
      </c>
      <c r="F273" s="6" t="s">
        <v>3064</v>
      </c>
      <c r="G273" s="7" t="e">
        <f t="shared" ca="1" si="4"/>
        <v>#NAME?</v>
      </c>
      <c r="H273" s="8" t="s">
        <v>195</v>
      </c>
      <c r="I273" s="46" t="s">
        <v>58</v>
      </c>
      <c r="J273" s="9" t="str">
        <f t="shared" si="3"/>
        <v>Não</v>
      </c>
      <c r="K273" s="261">
        <v>43795</v>
      </c>
      <c r="L273" s="126">
        <v>44342</v>
      </c>
      <c r="M273" s="6" t="s">
        <v>196</v>
      </c>
      <c r="N273" s="10">
        <v>0.01</v>
      </c>
      <c r="O273" s="9" t="s">
        <v>58</v>
      </c>
      <c r="P273" s="256">
        <v>0</v>
      </c>
      <c r="Q273" s="127"/>
      <c r="R273" s="127"/>
      <c r="S273" s="7" t="s">
        <v>199</v>
      </c>
      <c r="T273" s="6" t="s">
        <v>3511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3066</v>
      </c>
      <c r="BH273" s="129">
        <v>0</v>
      </c>
      <c r="BI273" s="129" t="s">
        <v>3066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3055</v>
      </c>
      <c r="B274" s="3" t="s">
        <v>2135</v>
      </c>
      <c r="C274" s="9">
        <v>559567</v>
      </c>
      <c r="D274" s="9" t="s">
        <v>19</v>
      </c>
      <c r="E274" s="9" t="s">
        <v>20</v>
      </c>
      <c r="F274" s="6" t="s">
        <v>270</v>
      </c>
      <c r="G274" s="7" t="e">
        <f t="shared" ca="1" si="4"/>
        <v>#NAME?</v>
      </c>
      <c r="H274" s="8" t="s">
        <v>195</v>
      </c>
      <c r="I274" s="46" t="s">
        <v>58</v>
      </c>
      <c r="J274" s="9" t="str">
        <f t="shared" si="3"/>
        <v>Não</v>
      </c>
      <c r="K274" s="126">
        <v>44627</v>
      </c>
      <c r="L274" s="47">
        <v>44637</v>
      </c>
      <c r="M274" s="6" t="s">
        <v>57</v>
      </c>
      <c r="N274" s="10">
        <v>7.0000000000000001E-3</v>
      </c>
      <c r="O274" s="9" t="s">
        <v>58</v>
      </c>
      <c r="P274" s="256">
        <v>0</v>
      </c>
      <c r="Q274" s="50"/>
      <c r="R274" s="50"/>
      <c r="S274" s="7" t="s">
        <v>199</v>
      </c>
      <c r="T274" s="6" t="s">
        <v>2137</v>
      </c>
      <c r="U274" s="6" t="s">
        <v>73</v>
      </c>
      <c r="V274" s="46" t="e">
        <f t="shared" ca="1" si="5"/>
        <v>#NAME?</v>
      </c>
      <c r="W274" s="46"/>
      <c r="X274" s="46"/>
      <c r="Y274" s="6" t="s">
        <v>312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3066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3055</v>
      </c>
      <c r="B275" s="3" t="s">
        <v>2135</v>
      </c>
      <c r="C275" s="9">
        <v>559581</v>
      </c>
      <c r="D275" s="9" t="s">
        <v>19</v>
      </c>
      <c r="E275" s="9" t="s">
        <v>20</v>
      </c>
      <c r="F275" s="6" t="s">
        <v>270</v>
      </c>
      <c r="G275" s="7" t="e">
        <f t="shared" ca="1" si="4"/>
        <v>#NAME?</v>
      </c>
      <c r="H275" s="8" t="s">
        <v>195</v>
      </c>
      <c r="I275" s="46" t="s">
        <v>58</v>
      </c>
      <c r="J275" s="9" t="str">
        <f t="shared" si="3"/>
        <v>Não</v>
      </c>
      <c r="K275" s="6"/>
      <c r="L275" s="47">
        <v>44637</v>
      </c>
      <c r="M275" s="7" t="s">
        <v>3279</v>
      </c>
      <c r="N275" s="10">
        <v>0.01</v>
      </c>
      <c r="O275" s="9" t="s">
        <v>58</v>
      </c>
      <c r="P275" s="256">
        <v>0</v>
      </c>
      <c r="Q275" s="50"/>
      <c r="R275" s="50"/>
      <c r="S275" s="7" t="s">
        <v>199</v>
      </c>
      <c r="T275" s="6" t="s">
        <v>2137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3066</v>
      </c>
      <c r="BH275" s="129">
        <v>0</v>
      </c>
      <c r="BI275" s="129" t="s">
        <v>3066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3055</v>
      </c>
      <c r="B276" s="3" t="s">
        <v>2135</v>
      </c>
      <c r="C276" s="9">
        <v>33838</v>
      </c>
      <c r="D276" s="9" t="s">
        <v>19</v>
      </c>
      <c r="E276" s="9" t="s">
        <v>20</v>
      </c>
      <c r="F276" s="9" t="s">
        <v>697</v>
      </c>
      <c r="G276" s="7" t="e">
        <f t="shared" ca="1" si="4"/>
        <v>#NAME?</v>
      </c>
      <c r="H276" s="8" t="s">
        <v>216</v>
      </c>
      <c r="I276" s="46" t="s">
        <v>1854</v>
      </c>
      <c r="J276" s="9" t="str">
        <f t="shared" si="3"/>
        <v>Não</v>
      </c>
      <c r="K276" s="254">
        <v>44649</v>
      </c>
      <c r="L276" s="6"/>
      <c r="M276" s="6" t="s">
        <v>57</v>
      </c>
      <c r="N276" s="10">
        <v>7.0000000000000001E-3</v>
      </c>
      <c r="O276" s="9" t="s">
        <v>58</v>
      </c>
      <c r="P276" s="256">
        <v>0</v>
      </c>
      <c r="Q276" s="50"/>
      <c r="R276" s="50"/>
      <c r="S276" s="7" t="s">
        <v>199</v>
      </c>
      <c r="T276" s="6" t="s">
        <v>2137</v>
      </c>
      <c r="U276" s="6" t="s">
        <v>73</v>
      </c>
      <c r="V276" s="46" t="e">
        <f t="shared" ca="1" si="5"/>
        <v>#NAME?</v>
      </c>
      <c r="W276" s="46"/>
      <c r="X276" s="46"/>
      <c r="Y276" s="6" t="s">
        <v>201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3055</v>
      </c>
      <c r="B277" s="3" t="s">
        <v>3512</v>
      </c>
      <c r="C277" s="9">
        <v>35627</v>
      </c>
      <c r="D277" s="9" t="s">
        <v>19</v>
      </c>
      <c r="E277" s="9" t="s">
        <v>20</v>
      </c>
      <c r="F277" s="9" t="s">
        <v>270</v>
      </c>
      <c r="G277" s="7" t="e">
        <f t="shared" ca="1" si="4"/>
        <v>#NAME?</v>
      </c>
      <c r="H277" s="8" t="s">
        <v>195</v>
      </c>
      <c r="I277" s="46" t="s">
        <v>58</v>
      </c>
      <c r="J277" s="9" t="str">
        <f t="shared" si="3"/>
        <v>Não</v>
      </c>
      <c r="K277" s="254">
        <v>44319</v>
      </c>
      <c r="L277" s="126">
        <v>44965</v>
      </c>
      <c r="M277" s="6" t="s">
        <v>256</v>
      </c>
      <c r="N277" s="10">
        <v>1.4999999999999999E-2</v>
      </c>
      <c r="O277" s="9" t="s">
        <v>197</v>
      </c>
      <c r="P277" s="256">
        <v>0.1</v>
      </c>
      <c r="Q277" s="50"/>
      <c r="R277" s="50"/>
      <c r="S277" s="7" t="s">
        <v>199</v>
      </c>
      <c r="T277" s="6" t="s">
        <v>3513</v>
      </c>
      <c r="U277" s="6" t="s">
        <v>273</v>
      </c>
      <c r="V277" s="46" t="e">
        <f t="shared" ca="1" si="5"/>
        <v>#NAME?</v>
      </c>
      <c r="W277" s="46"/>
      <c r="X277" s="46"/>
      <c r="Y277" s="6" t="s">
        <v>312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3055</v>
      </c>
      <c r="B278" s="15" t="s">
        <v>3514</v>
      </c>
      <c r="C278" s="9">
        <v>32684</v>
      </c>
      <c r="D278" s="9" t="s">
        <v>19</v>
      </c>
      <c r="E278" s="9" t="s">
        <v>20</v>
      </c>
      <c r="F278" s="9" t="s">
        <v>321</v>
      </c>
      <c r="G278" s="7" t="e">
        <f t="shared" ca="1" si="4"/>
        <v>#NAME?</v>
      </c>
      <c r="H278" s="8" t="s">
        <v>216</v>
      </c>
      <c r="I278" s="46" t="s">
        <v>217</v>
      </c>
      <c r="J278" s="9" t="str">
        <f t="shared" si="3"/>
        <v>Não</v>
      </c>
      <c r="K278" s="254">
        <v>44585</v>
      </c>
      <c r="L278" s="7"/>
      <c r="M278" s="6" t="s">
        <v>57</v>
      </c>
      <c r="N278" s="10">
        <v>7.0000000000000001E-3</v>
      </c>
      <c r="O278" s="9" t="s">
        <v>58</v>
      </c>
      <c r="P278" s="256">
        <v>0</v>
      </c>
      <c r="Q278" s="50"/>
      <c r="R278" s="50"/>
      <c r="S278" s="7" t="s">
        <v>199</v>
      </c>
      <c r="T278" s="6" t="s">
        <v>3515</v>
      </c>
      <c r="U278" s="6" t="s">
        <v>273</v>
      </c>
      <c r="V278" s="46" t="e">
        <f t="shared" ca="1" si="5"/>
        <v>#NAME?</v>
      </c>
      <c r="W278" s="46"/>
      <c r="X278" s="46"/>
      <c r="Y278" s="6" t="s">
        <v>312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3055</v>
      </c>
      <c r="B279" s="59" t="s">
        <v>3516</v>
      </c>
      <c r="C279" s="9">
        <v>85707</v>
      </c>
      <c r="D279" s="9" t="s">
        <v>3122</v>
      </c>
      <c r="E279" s="9" t="s">
        <v>68</v>
      </c>
      <c r="F279" s="9" t="s">
        <v>3122</v>
      </c>
      <c r="G279" s="7" t="e">
        <f t="shared" ca="1" si="4"/>
        <v>#NAME?</v>
      </c>
      <c r="H279" s="8" t="s">
        <v>205</v>
      </c>
      <c r="I279" s="46" t="s">
        <v>58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58</v>
      </c>
      <c r="P279" s="256">
        <v>0</v>
      </c>
      <c r="Q279" s="127"/>
      <c r="R279" s="127"/>
      <c r="S279" s="7" t="s">
        <v>199</v>
      </c>
      <c r="T279" s="9" t="s">
        <v>3517</v>
      </c>
      <c r="U279" s="9" t="s">
        <v>68</v>
      </c>
      <c r="V279" s="46" t="e">
        <f t="shared" ca="1" si="5"/>
        <v>#NAME?</v>
      </c>
      <c r="W279" s="46"/>
      <c r="X279" s="46"/>
      <c r="Y279" s="6" t="s">
        <v>312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3055</v>
      </c>
      <c r="B280" s="15" t="s">
        <v>3518</v>
      </c>
      <c r="C280" s="9">
        <v>378146</v>
      </c>
      <c r="D280" s="9" t="s">
        <v>19</v>
      </c>
      <c r="E280" s="9" t="s">
        <v>68</v>
      </c>
      <c r="F280" s="6" t="s">
        <v>255</v>
      </c>
      <c r="G280" s="7" t="e">
        <f t="shared" ca="1" si="4"/>
        <v>#NAME?</v>
      </c>
      <c r="H280" s="8" t="s">
        <v>205</v>
      </c>
      <c r="I280" s="46" t="s">
        <v>58</v>
      </c>
      <c r="J280" s="9" t="str">
        <f t="shared" si="3"/>
        <v>Não</v>
      </c>
      <c r="K280" s="126">
        <v>45013</v>
      </c>
      <c r="L280" s="281"/>
      <c r="M280" s="6" t="s">
        <v>57</v>
      </c>
      <c r="N280" s="255">
        <v>0.01</v>
      </c>
      <c r="O280" s="9" t="s">
        <v>58</v>
      </c>
      <c r="P280" s="256">
        <v>0</v>
      </c>
      <c r="Q280" s="127"/>
      <c r="R280" s="127"/>
      <c r="S280" s="7" t="s">
        <v>199</v>
      </c>
      <c r="T280" s="6" t="s">
        <v>2170</v>
      </c>
      <c r="U280" s="6" t="s">
        <v>2171</v>
      </c>
      <c r="V280" s="46" t="e">
        <f t="shared" ca="1" si="5"/>
        <v>#NAME?</v>
      </c>
      <c r="W280" s="46"/>
      <c r="X280" s="46"/>
      <c r="Y280" s="6" t="s">
        <v>312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3055</v>
      </c>
      <c r="B281" s="15" t="s">
        <v>3519</v>
      </c>
      <c r="C281" s="9">
        <v>583149</v>
      </c>
      <c r="D281" s="9" t="s">
        <v>3057</v>
      </c>
      <c r="E281" s="9" t="s">
        <v>68</v>
      </c>
      <c r="F281" s="6" t="s">
        <v>3057</v>
      </c>
      <c r="G281" s="7" t="e">
        <f t="shared" ca="1" si="4"/>
        <v>#NAME?</v>
      </c>
      <c r="H281" s="8" t="s">
        <v>195</v>
      </c>
      <c r="I281" s="46" t="s">
        <v>58</v>
      </c>
      <c r="J281" s="9" t="str">
        <f t="shared" si="3"/>
        <v>Não</v>
      </c>
      <c r="K281" s="10"/>
      <c r="L281" s="281">
        <v>44044</v>
      </c>
      <c r="M281" s="6" t="s">
        <v>3520</v>
      </c>
      <c r="N281" s="10">
        <v>0.02</v>
      </c>
      <c r="O281" s="9" t="s">
        <v>236</v>
      </c>
      <c r="P281" s="256">
        <v>0.2</v>
      </c>
      <c r="Q281" s="127"/>
      <c r="R281" s="127"/>
      <c r="S281" s="7" t="s">
        <v>199</v>
      </c>
      <c r="T281" s="6" t="s">
        <v>3521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3522</v>
      </c>
      <c r="AJ281" s="262" t="s">
        <v>3522</v>
      </c>
      <c r="AK281" s="262" t="s">
        <v>3522</v>
      </c>
      <c r="AL281" s="262" t="s">
        <v>3522</v>
      </c>
      <c r="AM281" s="129" t="s">
        <v>3522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3055</v>
      </c>
      <c r="B282" s="15" t="s">
        <v>3523</v>
      </c>
      <c r="C282" s="9">
        <v>80477</v>
      </c>
      <c r="D282" s="9" t="s">
        <v>3122</v>
      </c>
      <c r="E282" s="9" t="s">
        <v>68</v>
      </c>
      <c r="F282" s="9" t="s">
        <v>3122</v>
      </c>
      <c r="G282" s="7" t="e">
        <f t="shared" ca="1" si="4"/>
        <v>#NAME?</v>
      </c>
      <c r="H282" s="8" t="s">
        <v>216</v>
      </c>
      <c r="I282" s="46" t="s">
        <v>217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236</v>
      </c>
      <c r="P282" s="256">
        <v>0.2</v>
      </c>
      <c r="Q282" s="127"/>
      <c r="R282" s="127"/>
      <c r="S282" s="7" t="s">
        <v>199</v>
      </c>
      <c r="T282" s="6" t="s">
        <v>3524</v>
      </c>
      <c r="U282" s="6" t="s">
        <v>68</v>
      </c>
      <c r="V282" s="46" t="e">
        <f t="shared" ca="1" si="5"/>
        <v>#NAME?</v>
      </c>
      <c r="W282" s="46"/>
      <c r="X282" s="46"/>
      <c r="Y282" s="6" t="s">
        <v>312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3055</v>
      </c>
      <c r="B283" s="15" t="s">
        <v>3525</v>
      </c>
      <c r="C283" s="9">
        <v>36945</v>
      </c>
      <c r="D283" s="9" t="s">
        <v>19</v>
      </c>
      <c r="E283" s="9" t="s">
        <v>20</v>
      </c>
      <c r="F283" s="9" t="s">
        <v>321</v>
      </c>
      <c r="G283" s="7" t="e">
        <f t="shared" ca="1" si="4"/>
        <v>#NAME?</v>
      </c>
      <c r="H283" s="8" t="s">
        <v>216</v>
      </c>
      <c r="I283" s="46" t="s">
        <v>217</v>
      </c>
      <c r="J283" s="9" t="str">
        <f t="shared" si="3"/>
        <v>Não</v>
      </c>
      <c r="K283" s="254">
        <v>44280</v>
      </c>
      <c r="L283" s="6"/>
      <c r="M283" s="6" t="s">
        <v>256</v>
      </c>
      <c r="N283" s="255">
        <v>1.4999999999999999E-2</v>
      </c>
      <c r="O283" s="9" t="s">
        <v>197</v>
      </c>
      <c r="P283" s="256">
        <v>0.1</v>
      </c>
      <c r="Q283" s="127"/>
      <c r="R283" s="127"/>
      <c r="S283" s="7" t="s">
        <v>199</v>
      </c>
      <c r="T283" s="6" t="s">
        <v>3526</v>
      </c>
      <c r="U283" s="6" t="s">
        <v>273</v>
      </c>
      <c r="V283" s="46" t="e">
        <f t="shared" ca="1" si="5"/>
        <v>#NAME?</v>
      </c>
      <c r="W283" s="46"/>
      <c r="X283" s="46"/>
      <c r="Y283" s="6" t="s">
        <v>312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3055</v>
      </c>
      <c r="B284" s="15" t="s">
        <v>3527</v>
      </c>
      <c r="C284" s="9">
        <v>89180</v>
      </c>
      <c r="D284" s="9" t="s">
        <v>19</v>
      </c>
      <c r="E284" s="9" t="s">
        <v>20</v>
      </c>
      <c r="F284" s="6" t="s">
        <v>321</v>
      </c>
      <c r="G284" s="7" t="e">
        <f t="shared" ca="1" si="4"/>
        <v>#NAME?</v>
      </c>
      <c r="H284" s="8" t="s">
        <v>195</v>
      </c>
      <c r="I284" s="46" t="s">
        <v>58</v>
      </c>
      <c r="J284" s="9" t="str">
        <f t="shared" si="3"/>
        <v>Não</v>
      </c>
      <c r="K284" s="47">
        <v>44391</v>
      </c>
      <c r="L284" s="126">
        <v>44701</v>
      </c>
      <c r="M284" s="6" t="s">
        <v>256</v>
      </c>
      <c r="N284" s="10">
        <v>1.4999999999999999E-2</v>
      </c>
      <c r="O284" s="9" t="s">
        <v>197</v>
      </c>
      <c r="P284" s="256">
        <v>0.1</v>
      </c>
      <c r="Q284" s="50"/>
      <c r="R284" s="50"/>
      <c r="S284" s="7" t="s">
        <v>242</v>
      </c>
      <c r="T284" s="6" t="s">
        <v>3528</v>
      </c>
      <c r="U284" s="6" t="s">
        <v>273</v>
      </c>
      <c r="V284" s="46" t="e">
        <f t="shared" ca="1" si="5"/>
        <v>#NAME?</v>
      </c>
      <c r="W284" s="46"/>
      <c r="X284" s="46"/>
      <c r="Y284" s="6" t="s">
        <v>312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3066</v>
      </c>
      <c r="BH284" s="129">
        <v>0</v>
      </c>
      <c r="BI284" s="129" t="s">
        <v>3066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3055</v>
      </c>
      <c r="B285" s="15" t="s">
        <v>3529</v>
      </c>
      <c r="C285" s="9">
        <v>434339</v>
      </c>
      <c r="D285" s="9" t="s">
        <v>3057</v>
      </c>
      <c r="E285" s="9" t="s">
        <v>68</v>
      </c>
      <c r="F285" s="6" t="s">
        <v>3058</v>
      </c>
      <c r="G285" s="7" t="e">
        <f t="shared" ca="1" si="4"/>
        <v>#NAME?</v>
      </c>
      <c r="H285" s="8" t="s">
        <v>195</v>
      </c>
      <c r="I285" s="46" t="s">
        <v>58</v>
      </c>
      <c r="J285" s="9" t="str">
        <f t="shared" si="3"/>
        <v>Não</v>
      </c>
      <c r="K285" s="126">
        <v>43710</v>
      </c>
      <c r="L285" s="126">
        <v>44327</v>
      </c>
      <c r="M285" s="6" t="s">
        <v>256</v>
      </c>
      <c r="N285" s="10">
        <v>0.01</v>
      </c>
      <c r="O285" s="9" t="s">
        <v>197</v>
      </c>
      <c r="P285" s="256">
        <v>0.1</v>
      </c>
      <c r="Q285" s="257"/>
      <c r="R285" s="257"/>
      <c r="S285" s="7" t="s">
        <v>199</v>
      </c>
      <c r="T285" s="6" t="s">
        <v>3530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3066</v>
      </c>
      <c r="BH285" s="129">
        <v>0</v>
      </c>
      <c r="BI285" s="129" t="s">
        <v>3066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3055</v>
      </c>
      <c r="B286" s="3" t="s">
        <v>2246</v>
      </c>
      <c r="C286" s="9">
        <v>32359</v>
      </c>
      <c r="D286" s="9" t="s">
        <v>19</v>
      </c>
      <c r="E286" s="9" t="s">
        <v>20</v>
      </c>
      <c r="F286" s="9" t="s">
        <v>270</v>
      </c>
      <c r="G286" s="7" t="e">
        <f t="shared" ca="1" si="4"/>
        <v>#NAME?</v>
      </c>
      <c r="H286" s="8" t="s">
        <v>216</v>
      </c>
      <c r="I286" s="46" t="s">
        <v>217</v>
      </c>
      <c r="J286" s="9" t="str">
        <f t="shared" si="3"/>
        <v>Não</v>
      </c>
      <c r="K286" s="47">
        <v>44477</v>
      </c>
      <c r="L286" s="7"/>
      <c r="M286" s="6" t="s">
        <v>57</v>
      </c>
      <c r="N286" s="255">
        <v>7.0000000000000001E-3</v>
      </c>
      <c r="O286" s="9" t="s">
        <v>58</v>
      </c>
      <c r="P286" s="256">
        <v>0</v>
      </c>
      <c r="Q286" s="50"/>
      <c r="R286" s="50"/>
      <c r="S286" s="7" t="s">
        <v>199</v>
      </c>
      <c r="T286" s="6" t="s">
        <v>2249</v>
      </c>
      <c r="U286" s="6" t="s">
        <v>273</v>
      </c>
      <c r="V286" s="46" t="e">
        <f t="shared" ca="1" si="5"/>
        <v>#NAME?</v>
      </c>
      <c r="W286" s="46"/>
      <c r="X286" s="46"/>
      <c r="Y286" s="6" t="s">
        <v>312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3055</v>
      </c>
      <c r="B287" s="125" t="s">
        <v>2250</v>
      </c>
      <c r="C287" s="9">
        <v>453188</v>
      </c>
      <c r="D287" s="9" t="s">
        <v>19</v>
      </c>
      <c r="E287" s="9" t="s">
        <v>20</v>
      </c>
      <c r="F287" s="9" t="s">
        <v>270</v>
      </c>
      <c r="G287" s="7" t="e">
        <f t="shared" ca="1" si="4"/>
        <v>#NAME?</v>
      </c>
      <c r="H287" s="8" t="s">
        <v>216</v>
      </c>
      <c r="I287" s="46" t="s">
        <v>217</v>
      </c>
      <c r="J287" s="9" t="str">
        <f t="shared" si="3"/>
        <v>Não</v>
      </c>
      <c r="K287" s="126">
        <v>44263</v>
      </c>
      <c r="L287" s="6"/>
      <c r="M287" s="6" t="s">
        <v>196</v>
      </c>
      <c r="N287" s="10">
        <v>2.5000000000000001E-2</v>
      </c>
      <c r="O287" s="9" t="s">
        <v>58</v>
      </c>
      <c r="P287" s="256">
        <v>0</v>
      </c>
      <c r="Q287" s="45"/>
      <c r="R287" s="127"/>
      <c r="S287" s="7" t="s">
        <v>199</v>
      </c>
      <c r="T287" s="9" t="s">
        <v>2252</v>
      </c>
      <c r="U287" s="6" t="s">
        <v>273</v>
      </c>
      <c r="V287" s="46" t="e">
        <f t="shared" ca="1" si="5"/>
        <v>#NAME?</v>
      </c>
      <c r="W287" s="46"/>
      <c r="X287" s="46"/>
      <c r="Y287" s="6" t="s">
        <v>312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3055</v>
      </c>
      <c r="B288" s="3" t="s">
        <v>3531</v>
      </c>
      <c r="C288" s="9">
        <v>273075</v>
      </c>
      <c r="D288" s="9" t="s">
        <v>3057</v>
      </c>
      <c r="E288" s="9" t="s">
        <v>68</v>
      </c>
      <c r="F288" s="6" t="s">
        <v>3058</v>
      </c>
      <c r="G288" s="7" t="e">
        <f t="shared" ca="1" si="4"/>
        <v>#NAME?</v>
      </c>
      <c r="H288" s="8" t="s">
        <v>195</v>
      </c>
      <c r="I288" s="46" t="s">
        <v>58</v>
      </c>
      <c r="J288" s="9" t="str">
        <f t="shared" si="3"/>
        <v>Não</v>
      </c>
      <c r="K288" s="126">
        <v>43699</v>
      </c>
      <c r="L288" s="282">
        <v>44105</v>
      </c>
      <c r="M288" s="6" t="s">
        <v>256</v>
      </c>
      <c r="N288" s="10">
        <v>0.01</v>
      </c>
      <c r="O288" s="9" t="s">
        <v>197</v>
      </c>
      <c r="P288" s="256">
        <v>0.1</v>
      </c>
      <c r="Q288" s="280"/>
      <c r="R288" s="280"/>
      <c r="S288" s="7" t="s">
        <v>199</v>
      </c>
      <c r="T288" s="6" t="s">
        <v>3532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3066</v>
      </c>
      <c r="BH288" s="129">
        <v>0</v>
      </c>
      <c r="BI288" s="129" t="s">
        <v>3066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3055</v>
      </c>
      <c r="B289" s="125" t="s">
        <v>2270</v>
      </c>
      <c r="C289" s="9">
        <v>32067</v>
      </c>
      <c r="D289" s="9" t="s">
        <v>19</v>
      </c>
      <c r="E289" s="9" t="s">
        <v>20</v>
      </c>
      <c r="F289" s="9" t="s">
        <v>270</v>
      </c>
      <c r="G289" s="7" t="e">
        <f t="shared" ca="1" si="4"/>
        <v>#NAME?</v>
      </c>
      <c r="H289" s="8" t="s">
        <v>216</v>
      </c>
      <c r="I289" s="46" t="s">
        <v>217</v>
      </c>
      <c r="J289" s="9" t="str">
        <f t="shared" si="3"/>
        <v>Sim</v>
      </c>
      <c r="K289" s="254">
        <v>44263</v>
      </c>
      <c r="L289" s="7"/>
      <c r="M289" s="6" t="s">
        <v>256</v>
      </c>
      <c r="N289" s="10">
        <v>1.4999999999999999E-2</v>
      </c>
      <c r="O289" s="9" t="s">
        <v>197</v>
      </c>
      <c r="P289" s="256">
        <v>0.1</v>
      </c>
      <c r="Q289" s="127" t="s">
        <v>3533</v>
      </c>
      <c r="R289" s="127"/>
      <c r="S289" s="7" t="s">
        <v>199</v>
      </c>
      <c r="T289" s="9" t="s">
        <v>2273</v>
      </c>
      <c r="U289" s="6" t="s">
        <v>273</v>
      </c>
      <c r="V289" s="46" t="e">
        <f t="shared" ca="1" si="5"/>
        <v>#NAME?</v>
      </c>
      <c r="W289" s="46"/>
      <c r="X289" s="46"/>
      <c r="Y289" s="6" t="s">
        <v>312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3055</v>
      </c>
      <c r="B290" s="3" t="s">
        <v>3534</v>
      </c>
      <c r="C290" s="9">
        <v>367566</v>
      </c>
      <c r="D290" s="9" t="s">
        <v>19</v>
      </c>
      <c r="E290" s="9" t="s">
        <v>20</v>
      </c>
      <c r="F290" s="9" t="s">
        <v>270</v>
      </c>
      <c r="G290" s="7" t="e">
        <f t="shared" ca="1" si="4"/>
        <v>#NAME?</v>
      </c>
      <c r="H290" s="8" t="s">
        <v>216</v>
      </c>
      <c r="I290" s="46" t="s">
        <v>217</v>
      </c>
      <c r="J290" s="9" t="str">
        <f t="shared" si="3"/>
        <v>Sim</v>
      </c>
      <c r="K290" s="126">
        <v>44781</v>
      </c>
      <c r="L290" s="126"/>
      <c r="M290" s="6" t="s">
        <v>57</v>
      </c>
      <c r="N290" s="10">
        <v>0.01</v>
      </c>
      <c r="O290" s="9" t="s">
        <v>58</v>
      </c>
      <c r="P290" s="256">
        <v>0</v>
      </c>
      <c r="Q290" s="127" t="s">
        <v>3533</v>
      </c>
      <c r="R290" s="127"/>
      <c r="S290" s="7" t="s">
        <v>199</v>
      </c>
      <c r="T290" s="6" t="s">
        <v>2273</v>
      </c>
      <c r="U290" s="6" t="s">
        <v>273</v>
      </c>
      <c r="V290" s="46" t="e">
        <f t="shared" ca="1" si="5"/>
        <v>#NAME?</v>
      </c>
      <c r="W290" s="46"/>
      <c r="X290" s="46"/>
      <c r="Y290" s="6" t="s">
        <v>312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3055</v>
      </c>
      <c r="B291" s="3" t="s">
        <v>3535</v>
      </c>
      <c r="C291" s="9">
        <v>338435</v>
      </c>
      <c r="D291" s="9" t="s">
        <v>3057</v>
      </c>
      <c r="E291" s="9" t="s">
        <v>68</v>
      </c>
      <c r="F291" s="6" t="s">
        <v>3064</v>
      </c>
      <c r="G291" s="7" t="e">
        <f t="shared" ca="1" si="4"/>
        <v>#NAME?</v>
      </c>
      <c r="H291" s="8" t="s">
        <v>195</v>
      </c>
      <c r="I291" s="46" t="s">
        <v>58</v>
      </c>
      <c r="J291" s="9" t="str">
        <f t="shared" si="3"/>
        <v>Não</v>
      </c>
      <c r="K291" s="126">
        <v>43531</v>
      </c>
      <c r="L291" s="126">
        <v>44287</v>
      </c>
      <c r="M291" s="6" t="s">
        <v>256</v>
      </c>
      <c r="N291" s="10">
        <v>0.01</v>
      </c>
      <c r="O291" s="9" t="s">
        <v>197</v>
      </c>
      <c r="P291" s="256">
        <v>0.1</v>
      </c>
      <c r="Q291" s="257"/>
      <c r="R291" s="257"/>
      <c r="S291" s="7" t="s">
        <v>199</v>
      </c>
      <c r="T291" s="6" t="s">
        <v>3536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3066</v>
      </c>
      <c r="BH291" s="129">
        <v>0</v>
      </c>
      <c r="BI291" s="129" t="s">
        <v>3066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3055</v>
      </c>
      <c r="B292" s="3" t="s">
        <v>3535</v>
      </c>
      <c r="C292" s="9">
        <v>577330</v>
      </c>
      <c r="D292" s="9" t="s">
        <v>3057</v>
      </c>
      <c r="E292" s="9" t="s">
        <v>68</v>
      </c>
      <c r="F292" s="6" t="s">
        <v>3064</v>
      </c>
      <c r="G292" s="7" t="e">
        <f t="shared" ca="1" si="4"/>
        <v>#NAME?</v>
      </c>
      <c r="H292" s="8" t="s">
        <v>195</v>
      </c>
      <c r="I292" s="46" t="s">
        <v>58</v>
      </c>
      <c r="J292" s="9" t="str">
        <f t="shared" si="3"/>
        <v>Não</v>
      </c>
      <c r="K292" s="126">
        <v>43566</v>
      </c>
      <c r="L292" s="126">
        <v>44287</v>
      </c>
      <c r="M292" s="6" t="s">
        <v>196</v>
      </c>
      <c r="N292" s="10">
        <v>5.0000000000000001E-3</v>
      </c>
      <c r="O292" s="9" t="s">
        <v>58</v>
      </c>
      <c r="P292" s="256">
        <v>0</v>
      </c>
      <c r="Q292" s="127"/>
      <c r="R292" s="127"/>
      <c r="S292" s="7" t="s">
        <v>199</v>
      </c>
      <c r="T292" s="6" t="s">
        <v>3536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3066</v>
      </c>
      <c r="BH292" s="129">
        <v>0</v>
      </c>
      <c r="BI292" s="129" t="s">
        <v>3066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3055</v>
      </c>
      <c r="B293" s="15" t="s">
        <v>3537</v>
      </c>
      <c r="C293" s="9">
        <v>466334</v>
      </c>
      <c r="D293" s="9" t="s">
        <v>19</v>
      </c>
      <c r="E293" s="9" t="s">
        <v>20</v>
      </c>
      <c r="F293" s="6" t="s">
        <v>270</v>
      </c>
      <c r="G293" s="7" t="e">
        <f t="shared" ca="1" si="4"/>
        <v>#NAME?</v>
      </c>
      <c r="H293" s="8" t="s">
        <v>195</v>
      </c>
      <c r="I293" s="46" t="s">
        <v>58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236</v>
      </c>
      <c r="P293" s="256">
        <v>0.2</v>
      </c>
      <c r="Q293" s="127"/>
      <c r="R293" s="127"/>
      <c r="S293" s="7" t="s">
        <v>242</v>
      </c>
      <c r="T293" s="6" t="s">
        <v>3538</v>
      </c>
      <c r="U293" s="6" t="s">
        <v>273</v>
      </c>
      <c r="V293" s="46" t="e">
        <f t="shared" ca="1" si="5"/>
        <v>#NAME?</v>
      </c>
      <c r="W293" s="46"/>
      <c r="X293" s="46"/>
      <c r="Y293" s="6" t="s">
        <v>312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3066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3055</v>
      </c>
      <c r="B294" s="125" t="s">
        <v>3539</v>
      </c>
      <c r="C294" s="9">
        <v>465880</v>
      </c>
      <c r="D294" s="9" t="s">
        <v>19</v>
      </c>
      <c r="E294" s="9" t="s">
        <v>20</v>
      </c>
      <c r="F294" s="9" t="s">
        <v>270</v>
      </c>
      <c r="G294" s="7" t="e">
        <f t="shared" ca="1" si="4"/>
        <v>#NAME?</v>
      </c>
      <c r="H294" s="8" t="s">
        <v>216</v>
      </c>
      <c r="I294" s="46" t="s">
        <v>217</v>
      </c>
      <c r="J294" s="9" t="str">
        <f t="shared" si="3"/>
        <v>Não</v>
      </c>
      <c r="K294" s="254">
        <v>44280</v>
      </c>
      <c r="L294" s="6"/>
      <c r="M294" s="6" t="s">
        <v>412</v>
      </c>
      <c r="N294" s="10">
        <v>0.02</v>
      </c>
      <c r="O294" s="9" t="s">
        <v>197</v>
      </c>
      <c r="P294" s="256">
        <v>0.2</v>
      </c>
      <c r="Q294" s="127"/>
      <c r="R294" s="127"/>
      <c r="S294" s="7" t="s">
        <v>199</v>
      </c>
      <c r="T294" s="9" t="s">
        <v>3540</v>
      </c>
      <c r="U294" s="6" t="s">
        <v>273</v>
      </c>
      <c r="V294" s="46" t="e">
        <f t="shared" ca="1" si="5"/>
        <v>#NAME?</v>
      </c>
      <c r="W294" s="46"/>
      <c r="X294" s="46"/>
      <c r="Y294" s="6" t="s">
        <v>312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3055</v>
      </c>
      <c r="B295" s="15" t="s">
        <v>2294</v>
      </c>
      <c r="C295" s="9">
        <v>74276</v>
      </c>
      <c r="D295" s="9" t="s">
        <v>19</v>
      </c>
      <c r="E295" s="9" t="s">
        <v>20</v>
      </c>
      <c r="F295" s="9" t="s">
        <v>321</v>
      </c>
      <c r="G295" s="7" t="e">
        <f t="shared" ca="1" si="4"/>
        <v>#NAME?</v>
      </c>
      <c r="H295" s="8" t="s">
        <v>216</v>
      </c>
      <c r="I295" s="46" t="s">
        <v>217</v>
      </c>
      <c r="J295" s="9" t="str">
        <f t="shared" si="3"/>
        <v>Não</v>
      </c>
      <c r="K295" s="47">
        <v>44362</v>
      </c>
      <c r="L295" s="7"/>
      <c r="M295" s="6" t="s">
        <v>256</v>
      </c>
      <c r="N295" s="255">
        <v>1.4999999999999999E-2</v>
      </c>
      <c r="O295" s="9" t="s">
        <v>197</v>
      </c>
      <c r="P295" s="256">
        <v>0.1</v>
      </c>
      <c r="Q295" s="127"/>
      <c r="R295" s="127"/>
      <c r="S295" s="7" t="s">
        <v>242</v>
      </c>
      <c r="T295" s="6" t="s">
        <v>2297</v>
      </c>
      <c r="U295" s="6" t="s">
        <v>273</v>
      </c>
      <c r="V295" s="46" t="e">
        <f t="shared" ca="1" si="5"/>
        <v>#NAME?</v>
      </c>
      <c r="W295" s="46"/>
      <c r="X295" s="46"/>
      <c r="Y295" s="6" t="s">
        <v>312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3055</v>
      </c>
      <c r="B296" s="3" t="s">
        <v>3541</v>
      </c>
      <c r="C296" s="9">
        <v>84645</v>
      </c>
      <c r="D296" s="9" t="s">
        <v>3122</v>
      </c>
      <c r="E296" s="9" t="s">
        <v>68</v>
      </c>
      <c r="F296" s="6" t="s">
        <v>3122</v>
      </c>
      <c r="G296" s="7" t="e">
        <f t="shared" ca="1" si="4"/>
        <v>#NAME?</v>
      </c>
      <c r="H296" s="8" t="s">
        <v>195</v>
      </c>
      <c r="I296" s="46" t="s">
        <v>58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236</v>
      </c>
      <c r="P296" s="256">
        <v>0.2</v>
      </c>
      <c r="Q296" s="127"/>
      <c r="R296" s="127"/>
      <c r="S296" s="7" t="s">
        <v>242</v>
      </c>
      <c r="T296" s="6" t="s">
        <v>3542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3066</v>
      </c>
      <c r="BH296" s="129">
        <v>0</v>
      </c>
      <c r="BI296" s="129" t="s">
        <v>3066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3055</v>
      </c>
      <c r="B297" s="15" t="s">
        <v>3543</v>
      </c>
      <c r="C297" s="9">
        <v>435785</v>
      </c>
      <c r="D297" s="9" t="s">
        <v>3057</v>
      </c>
      <c r="E297" s="9" t="s">
        <v>68</v>
      </c>
      <c r="F297" s="6" t="s">
        <v>3058</v>
      </c>
      <c r="G297" s="7" t="e">
        <f t="shared" ca="1" si="4"/>
        <v>#NAME?</v>
      </c>
      <c r="H297" s="8" t="s">
        <v>195</v>
      </c>
      <c r="I297" s="46" t="s">
        <v>58</v>
      </c>
      <c r="J297" s="9" t="str">
        <f t="shared" si="3"/>
        <v>Não</v>
      </c>
      <c r="K297" s="261">
        <v>43816</v>
      </c>
      <c r="L297" s="126">
        <v>43944</v>
      </c>
      <c r="M297" s="6" t="s">
        <v>196</v>
      </c>
      <c r="N297" s="10">
        <v>1.2E-2</v>
      </c>
      <c r="O297" s="9" t="s">
        <v>58</v>
      </c>
      <c r="P297" s="256">
        <v>0</v>
      </c>
      <c r="Q297" s="127"/>
      <c r="R297" s="127"/>
      <c r="S297" s="7" t="s">
        <v>199</v>
      </c>
      <c r="T297" s="6" t="s">
        <v>3544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3066</v>
      </c>
      <c r="BH297" s="129">
        <v>0</v>
      </c>
      <c r="BI297" s="129" t="s">
        <v>3066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3055</v>
      </c>
      <c r="B298" s="3" t="s">
        <v>3545</v>
      </c>
      <c r="C298" s="9">
        <v>344424</v>
      </c>
      <c r="D298" s="9" t="s">
        <v>19</v>
      </c>
      <c r="E298" s="9" t="s">
        <v>68</v>
      </c>
      <c r="F298" s="6" t="s">
        <v>879</v>
      </c>
      <c r="G298" s="7" t="e">
        <f t="shared" ca="1" si="4"/>
        <v>#NAME?</v>
      </c>
      <c r="H298" s="8" t="s">
        <v>216</v>
      </c>
      <c r="I298" s="46" t="s">
        <v>217</v>
      </c>
      <c r="J298" s="9" t="str">
        <f t="shared" si="3"/>
        <v>Sim</v>
      </c>
      <c r="K298" s="126">
        <v>45019</v>
      </c>
      <c r="L298" s="126"/>
      <c r="M298" s="6" t="s">
        <v>412</v>
      </c>
      <c r="N298" s="10">
        <v>0.02</v>
      </c>
      <c r="O298" s="9" t="s">
        <v>197</v>
      </c>
      <c r="P298" s="256">
        <v>0.2</v>
      </c>
      <c r="Q298" s="127" t="s">
        <v>3546</v>
      </c>
      <c r="R298" s="127"/>
      <c r="S298" s="7" t="s">
        <v>199</v>
      </c>
      <c r="T298" s="6" t="s">
        <v>3547</v>
      </c>
      <c r="U298" s="6" t="s">
        <v>77</v>
      </c>
      <c r="V298" s="46" t="e">
        <f t="shared" ca="1" si="5"/>
        <v>#NAME?</v>
      </c>
      <c r="W298" s="46"/>
      <c r="X298" s="46"/>
      <c r="Y298" s="6" t="s">
        <v>312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3066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3055</v>
      </c>
      <c r="B299" s="3" t="s">
        <v>3548</v>
      </c>
      <c r="C299" s="9">
        <v>259113</v>
      </c>
      <c r="D299" s="9" t="s">
        <v>3057</v>
      </c>
      <c r="E299" s="9" t="s">
        <v>68</v>
      </c>
      <c r="F299" s="6" t="s">
        <v>3058</v>
      </c>
      <c r="G299" s="7" t="e">
        <f t="shared" ca="1" si="4"/>
        <v>#NAME?</v>
      </c>
      <c r="H299" s="8" t="s">
        <v>195</v>
      </c>
      <c r="I299" s="46" t="s">
        <v>58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236</v>
      </c>
      <c r="P299" s="256">
        <v>0.2</v>
      </c>
      <c r="Q299" s="127"/>
      <c r="R299" s="127"/>
      <c r="S299" s="7" t="s">
        <v>242</v>
      </c>
      <c r="T299" s="6" t="s">
        <v>3549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3066</v>
      </c>
      <c r="BH299" s="129">
        <v>0</v>
      </c>
      <c r="BI299" s="129" t="s">
        <v>3066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3055</v>
      </c>
      <c r="B300" s="59" t="s">
        <v>3550</v>
      </c>
      <c r="C300" s="9">
        <v>319435</v>
      </c>
      <c r="D300" s="9" t="s">
        <v>19</v>
      </c>
      <c r="E300" s="9" t="s">
        <v>68</v>
      </c>
      <c r="F300" s="9" t="s">
        <v>255</v>
      </c>
      <c r="G300" s="7" t="e">
        <f t="shared" ca="1" si="4"/>
        <v>#NAME?</v>
      </c>
      <c r="H300" s="8" t="s">
        <v>216</v>
      </c>
      <c r="I300" s="46" t="s">
        <v>217</v>
      </c>
      <c r="J300" s="9" t="str">
        <f t="shared" si="3"/>
        <v>Sim</v>
      </c>
      <c r="K300" s="254">
        <v>43473</v>
      </c>
      <c r="L300" s="6"/>
      <c r="M300" s="6" t="s">
        <v>196</v>
      </c>
      <c r="N300" s="255">
        <v>5.0000000000000001E-3</v>
      </c>
      <c r="O300" s="9" t="s">
        <v>58</v>
      </c>
      <c r="P300" s="256">
        <v>0</v>
      </c>
      <c r="Q300" s="127" t="s">
        <v>3551</v>
      </c>
      <c r="R300" s="127"/>
      <c r="S300" s="7" t="s">
        <v>242</v>
      </c>
      <c r="T300" s="9" t="s">
        <v>3552</v>
      </c>
      <c r="U300" s="6" t="s">
        <v>68</v>
      </c>
      <c r="V300" s="46" t="e">
        <f t="shared" ca="1" si="5"/>
        <v>#NAME?</v>
      </c>
      <c r="W300" s="46"/>
      <c r="X300" s="46"/>
      <c r="Y300" s="6" t="s">
        <v>312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3055</v>
      </c>
      <c r="B301" s="59" t="s">
        <v>3550</v>
      </c>
      <c r="C301" s="9">
        <v>577357</v>
      </c>
      <c r="D301" s="9" t="s">
        <v>19</v>
      </c>
      <c r="E301" s="9" t="s">
        <v>68</v>
      </c>
      <c r="F301" s="9" t="s">
        <v>255</v>
      </c>
      <c r="G301" s="7" t="e">
        <f t="shared" ca="1" si="4"/>
        <v>#NAME?</v>
      </c>
      <c r="H301" s="8" t="s">
        <v>216</v>
      </c>
      <c r="I301" s="46" t="s">
        <v>217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236</v>
      </c>
      <c r="P301" s="256">
        <v>0.2</v>
      </c>
      <c r="Q301" s="127" t="s">
        <v>3551</v>
      </c>
      <c r="R301" s="127"/>
      <c r="S301" s="7" t="s">
        <v>242</v>
      </c>
      <c r="T301" s="9" t="s">
        <v>3552</v>
      </c>
      <c r="U301" s="6" t="s">
        <v>68</v>
      </c>
      <c r="V301" s="46" t="e">
        <f t="shared" ca="1" si="5"/>
        <v>#NAME?</v>
      </c>
      <c r="W301" s="46"/>
      <c r="X301" s="46"/>
      <c r="Y301" s="6" t="s">
        <v>312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3055</v>
      </c>
      <c r="B302" s="3" t="s">
        <v>3553</v>
      </c>
      <c r="C302" s="9">
        <v>379728</v>
      </c>
      <c r="D302" s="9" t="s">
        <v>19</v>
      </c>
      <c r="E302" s="9" t="s">
        <v>68</v>
      </c>
      <c r="F302" s="9" t="s">
        <v>3290</v>
      </c>
      <c r="G302" s="7" t="e">
        <f t="shared" ca="1" si="4"/>
        <v>#NAME?</v>
      </c>
      <c r="H302" s="8" t="s">
        <v>205</v>
      </c>
      <c r="I302" s="46" t="s">
        <v>58</v>
      </c>
      <c r="J302" s="9" t="str">
        <f t="shared" si="3"/>
        <v>Não</v>
      </c>
      <c r="K302" s="126">
        <v>45021</v>
      </c>
      <c r="L302" s="6"/>
      <c r="M302" s="6" t="s">
        <v>256</v>
      </c>
      <c r="N302" s="255">
        <v>1.4999999999999999E-2</v>
      </c>
      <c r="O302" s="9" t="s">
        <v>197</v>
      </c>
      <c r="P302" s="256">
        <v>0.1</v>
      </c>
      <c r="Q302" s="50"/>
      <c r="R302" s="50"/>
      <c r="S302" s="7" t="s">
        <v>199</v>
      </c>
      <c r="T302" s="6" t="s">
        <v>3554</v>
      </c>
      <c r="U302" s="6" t="s">
        <v>114</v>
      </c>
      <c r="V302" s="46" t="e">
        <f t="shared" ca="1" si="5"/>
        <v>#NAME?</v>
      </c>
      <c r="W302" s="46"/>
      <c r="X302" s="46"/>
      <c r="Y302" s="6" t="s">
        <v>312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3055</v>
      </c>
      <c r="B303" s="3" t="s">
        <v>3555</v>
      </c>
      <c r="C303" s="9">
        <v>270174</v>
      </c>
      <c r="D303" s="9" t="s">
        <v>3057</v>
      </c>
      <c r="E303" s="9" t="s">
        <v>68</v>
      </c>
      <c r="F303" s="6" t="s">
        <v>3058</v>
      </c>
      <c r="G303" s="7" t="e">
        <f t="shared" ca="1" si="4"/>
        <v>#NAME?</v>
      </c>
      <c r="H303" s="8" t="s">
        <v>195</v>
      </c>
      <c r="I303" s="46" t="s">
        <v>58</v>
      </c>
      <c r="J303" s="9" t="str">
        <f t="shared" si="3"/>
        <v>Não</v>
      </c>
      <c r="K303" s="126">
        <v>43700</v>
      </c>
      <c r="L303" s="126">
        <v>44061</v>
      </c>
      <c r="M303" s="6" t="s">
        <v>256</v>
      </c>
      <c r="N303" s="10">
        <v>0.01</v>
      </c>
      <c r="O303" s="9" t="s">
        <v>197</v>
      </c>
      <c r="P303" s="256">
        <v>0.1</v>
      </c>
      <c r="Q303" s="69"/>
      <c r="R303" s="69"/>
      <c r="S303" s="7" t="s">
        <v>199</v>
      </c>
      <c r="T303" s="6" t="s">
        <v>3556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3066</v>
      </c>
      <c r="BH303" s="129">
        <v>0</v>
      </c>
      <c r="BI303" s="129" t="s">
        <v>3066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3055</v>
      </c>
      <c r="B304" s="15" t="s">
        <v>2356</v>
      </c>
      <c r="C304" s="9">
        <v>31954</v>
      </c>
      <c r="D304" s="9" t="s">
        <v>19</v>
      </c>
      <c r="E304" s="9" t="s">
        <v>20</v>
      </c>
      <c r="F304" s="9" t="s">
        <v>270</v>
      </c>
      <c r="G304" s="7" t="e">
        <f t="shared" ca="1" si="4"/>
        <v>#NAME?</v>
      </c>
      <c r="H304" s="8" t="s">
        <v>216</v>
      </c>
      <c r="I304" s="46" t="s">
        <v>217</v>
      </c>
      <c r="J304" s="9" t="str">
        <f t="shared" si="3"/>
        <v>Não</v>
      </c>
      <c r="K304" s="254">
        <v>44266</v>
      </c>
      <c r="L304" s="7"/>
      <c r="M304" s="6" t="s">
        <v>196</v>
      </c>
      <c r="N304" s="10">
        <v>1.2E-2</v>
      </c>
      <c r="O304" s="9" t="s">
        <v>58</v>
      </c>
      <c r="P304" s="256">
        <v>0</v>
      </c>
      <c r="Q304" s="45"/>
      <c r="R304" s="127"/>
      <c r="S304" s="7" t="s">
        <v>199</v>
      </c>
      <c r="T304" s="6" t="s">
        <v>2359</v>
      </c>
      <c r="U304" s="6" t="s">
        <v>273</v>
      </c>
      <c r="V304" s="46" t="e">
        <f t="shared" ca="1" si="5"/>
        <v>#NAME?</v>
      </c>
      <c r="W304" s="46"/>
      <c r="X304" s="46"/>
      <c r="Y304" s="6" t="s">
        <v>312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3055</v>
      </c>
      <c r="B305" s="3" t="s">
        <v>3557</v>
      </c>
      <c r="C305" s="9">
        <v>559569</v>
      </c>
      <c r="D305" s="266" t="s">
        <v>19</v>
      </c>
      <c r="E305" s="266" t="s">
        <v>20</v>
      </c>
      <c r="F305" s="266" t="s">
        <v>697</v>
      </c>
      <c r="G305" s="7" t="e">
        <f t="shared" ca="1" si="4"/>
        <v>#NAME?</v>
      </c>
      <c r="H305" s="267" t="s">
        <v>216</v>
      </c>
      <c r="I305" s="46" t="s">
        <v>1854</v>
      </c>
      <c r="J305" s="9" t="str">
        <f t="shared" si="3"/>
        <v>Sim</v>
      </c>
      <c r="K305" s="268">
        <v>44599</v>
      </c>
      <c r="L305" s="269"/>
      <c r="M305" s="6" t="s">
        <v>57</v>
      </c>
      <c r="N305" s="273">
        <v>7.0000000000000001E-3</v>
      </c>
      <c r="O305" s="9" t="s">
        <v>58</v>
      </c>
      <c r="P305" s="271">
        <v>0</v>
      </c>
      <c r="Q305" s="127" t="s">
        <v>3558</v>
      </c>
      <c r="R305" s="127"/>
      <c r="S305" s="7" t="s">
        <v>199</v>
      </c>
      <c r="T305" s="6" t="s">
        <v>2368</v>
      </c>
      <c r="U305" s="6" t="s">
        <v>73</v>
      </c>
      <c r="V305" s="46" t="e">
        <f t="shared" ca="1" si="5"/>
        <v>#NAME?</v>
      </c>
      <c r="W305" s="46"/>
      <c r="X305" s="46"/>
      <c r="Y305" s="6" t="s">
        <v>312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3055</v>
      </c>
      <c r="B306" s="3" t="s">
        <v>3557</v>
      </c>
      <c r="C306" s="9">
        <v>33814</v>
      </c>
      <c r="D306" s="9" t="s">
        <v>19</v>
      </c>
      <c r="E306" s="9" t="s">
        <v>20</v>
      </c>
      <c r="F306" s="9" t="s">
        <v>697</v>
      </c>
      <c r="G306" s="7" t="e">
        <f t="shared" ca="1" si="4"/>
        <v>#NAME?</v>
      </c>
      <c r="H306" s="8" t="s">
        <v>216</v>
      </c>
      <c r="I306" s="46" t="s">
        <v>1854</v>
      </c>
      <c r="J306" s="9" t="str">
        <f t="shared" si="3"/>
        <v>Sim</v>
      </c>
      <c r="K306" s="254">
        <v>44677</v>
      </c>
      <c r="L306" s="7"/>
      <c r="M306" s="6" t="s">
        <v>57</v>
      </c>
      <c r="N306" s="255">
        <v>7.0000000000000001E-3</v>
      </c>
      <c r="O306" s="9" t="s">
        <v>58</v>
      </c>
      <c r="P306" s="256">
        <v>0</v>
      </c>
      <c r="Q306" s="127" t="s">
        <v>3558</v>
      </c>
      <c r="R306" s="127"/>
      <c r="S306" s="7" t="s">
        <v>199</v>
      </c>
      <c r="T306" s="6" t="s">
        <v>2368</v>
      </c>
      <c r="U306" s="6" t="s">
        <v>73</v>
      </c>
      <c r="V306" s="46" t="e">
        <f t="shared" ca="1" si="5"/>
        <v>#NAME?</v>
      </c>
      <c r="W306" s="46"/>
      <c r="X306" s="46"/>
      <c r="Y306" s="6" t="s">
        <v>312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3055</v>
      </c>
      <c r="B307" s="3" t="s">
        <v>3557</v>
      </c>
      <c r="C307" s="9">
        <v>559582</v>
      </c>
      <c r="D307" s="9" t="s">
        <v>19</v>
      </c>
      <c r="E307" s="9" t="s">
        <v>20</v>
      </c>
      <c r="F307" s="6" t="s">
        <v>697</v>
      </c>
      <c r="G307" s="7" t="e">
        <f t="shared" ca="1" si="4"/>
        <v>#NAME?</v>
      </c>
      <c r="H307" s="8" t="s">
        <v>195</v>
      </c>
      <c r="I307" s="46" t="s">
        <v>58</v>
      </c>
      <c r="J307" s="9" t="str">
        <f t="shared" si="3"/>
        <v>Não</v>
      </c>
      <c r="K307" s="6"/>
      <c r="L307" s="126">
        <v>44637</v>
      </c>
      <c r="M307" s="7" t="s">
        <v>3279</v>
      </c>
      <c r="N307" s="10">
        <v>0.01</v>
      </c>
      <c r="O307" s="9" t="s">
        <v>58</v>
      </c>
      <c r="P307" s="256">
        <v>0</v>
      </c>
      <c r="Q307" s="127"/>
      <c r="R307" s="127"/>
      <c r="S307" s="7" t="s">
        <v>199</v>
      </c>
      <c r="T307" s="6" t="s">
        <v>2368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3066</v>
      </c>
      <c r="BH307" s="129">
        <v>0</v>
      </c>
      <c r="BI307" s="129" t="s">
        <v>3066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3055</v>
      </c>
      <c r="B308" s="3" t="s">
        <v>3559</v>
      </c>
      <c r="C308" s="9">
        <v>343643</v>
      </c>
      <c r="D308" s="9" t="s">
        <v>19</v>
      </c>
      <c r="E308" s="9" t="s">
        <v>20</v>
      </c>
      <c r="F308" s="6" t="s">
        <v>3104</v>
      </c>
      <c r="G308" s="7" t="e">
        <f t="shared" ca="1" si="4"/>
        <v>#NAME?</v>
      </c>
      <c r="H308" s="8" t="s">
        <v>195</v>
      </c>
      <c r="I308" s="46" t="s">
        <v>58</v>
      </c>
      <c r="J308" s="9" t="str">
        <f t="shared" si="3"/>
        <v>Não</v>
      </c>
      <c r="K308" s="254">
        <v>44733</v>
      </c>
      <c r="L308" s="126">
        <v>44907</v>
      </c>
      <c r="M308" s="6" t="s">
        <v>57</v>
      </c>
      <c r="N308" s="10">
        <v>7.0000000000000001E-3</v>
      </c>
      <c r="O308" s="9" t="s">
        <v>58</v>
      </c>
      <c r="P308" s="256">
        <v>0</v>
      </c>
      <c r="Q308" s="127"/>
      <c r="R308" s="127"/>
      <c r="S308" s="7" t="s">
        <v>199</v>
      </c>
      <c r="T308" s="6" t="s">
        <v>3560</v>
      </c>
      <c r="U308" s="6" t="s">
        <v>3561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3055</v>
      </c>
      <c r="B309" s="3" t="s">
        <v>3562</v>
      </c>
      <c r="C309" s="9" t="s">
        <v>3563</v>
      </c>
      <c r="D309" s="9" t="s">
        <v>19</v>
      </c>
      <c r="E309" s="9" t="s">
        <v>68</v>
      </c>
      <c r="F309" s="6" t="s">
        <v>3205</v>
      </c>
      <c r="G309" s="7" t="e">
        <f t="shared" ca="1" si="4"/>
        <v>#NAME?</v>
      </c>
      <c r="H309" s="8" t="s">
        <v>195</v>
      </c>
      <c r="I309" s="46" t="s">
        <v>58</v>
      </c>
      <c r="J309" s="9" t="str">
        <f t="shared" si="3"/>
        <v>Não</v>
      </c>
      <c r="K309" s="261">
        <v>43417</v>
      </c>
      <c r="L309" s="126">
        <v>44309</v>
      </c>
      <c r="M309" s="6" t="s">
        <v>412</v>
      </c>
      <c r="N309" s="10">
        <v>0.02</v>
      </c>
      <c r="O309" s="9" t="s">
        <v>197</v>
      </c>
      <c r="P309" s="256">
        <v>0.2</v>
      </c>
      <c r="Q309" s="69"/>
      <c r="R309" s="69"/>
      <c r="S309" s="7" t="s">
        <v>199</v>
      </c>
      <c r="T309" s="6" t="s">
        <v>3564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3066</v>
      </c>
      <c r="BH309" s="129">
        <v>0</v>
      </c>
      <c r="BI309" s="129" t="s">
        <v>3066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3055</v>
      </c>
      <c r="B310" s="3" t="s">
        <v>3562</v>
      </c>
      <c r="C310" s="9">
        <v>296589</v>
      </c>
      <c r="D310" s="9" t="s">
        <v>19</v>
      </c>
      <c r="E310" s="9" t="s">
        <v>68</v>
      </c>
      <c r="F310" s="6" t="s">
        <v>255</v>
      </c>
      <c r="G310" s="7" t="e">
        <f t="shared" ca="1" si="4"/>
        <v>#NAME?</v>
      </c>
      <c r="H310" s="8" t="s">
        <v>205</v>
      </c>
      <c r="I310" s="46" t="s">
        <v>58</v>
      </c>
      <c r="J310" s="9" t="str">
        <f t="shared" si="3"/>
        <v>Não</v>
      </c>
      <c r="K310" s="261">
        <v>45013</v>
      </c>
      <c r="L310" s="126"/>
      <c r="M310" s="6" t="s">
        <v>256</v>
      </c>
      <c r="N310" s="10">
        <v>1.4999999999999999E-2</v>
      </c>
      <c r="O310" s="9" t="s">
        <v>197</v>
      </c>
      <c r="P310" s="256">
        <v>0.1</v>
      </c>
      <c r="Q310" s="45"/>
      <c r="R310" s="127"/>
      <c r="S310" s="7" t="s">
        <v>199</v>
      </c>
      <c r="T310" s="6" t="s">
        <v>3564</v>
      </c>
      <c r="U310" s="6" t="s">
        <v>68</v>
      </c>
      <c r="V310" s="46" t="e">
        <f t="shared" ca="1" si="5"/>
        <v>#NAME?</v>
      </c>
      <c r="W310" s="46"/>
      <c r="X310" s="46"/>
      <c r="Y310" s="6" t="s">
        <v>201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3055</v>
      </c>
      <c r="B311" s="59" t="s">
        <v>3565</v>
      </c>
      <c r="C311" s="9">
        <v>376731</v>
      </c>
      <c r="D311" s="9" t="s">
        <v>19</v>
      </c>
      <c r="E311" s="9" t="s">
        <v>68</v>
      </c>
      <c r="F311" s="6" t="s">
        <v>255</v>
      </c>
      <c r="G311" s="7" t="e">
        <f t="shared" ca="1" si="4"/>
        <v>#NAME?</v>
      </c>
      <c r="H311" s="8" t="s">
        <v>205</v>
      </c>
      <c r="I311" s="46" t="s">
        <v>58</v>
      </c>
      <c r="J311" s="9" t="str">
        <f t="shared" si="3"/>
        <v>Sim</v>
      </c>
      <c r="K311" s="261">
        <v>44998</v>
      </c>
      <c r="L311" s="126"/>
      <c r="M311" s="6" t="s">
        <v>57</v>
      </c>
      <c r="N311" s="10">
        <v>1.2E-2</v>
      </c>
      <c r="O311" s="9" t="s">
        <v>58</v>
      </c>
      <c r="P311" s="256">
        <v>0</v>
      </c>
      <c r="Q311" s="127" t="s">
        <v>3566</v>
      </c>
      <c r="R311" s="127"/>
      <c r="S311" s="7" t="s">
        <v>199</v>
      </c>
      <c r="T311" s="9" t="s">
        <v>3564</v>
      </c>
      <c r="U311" s="6" t="s">
        <v>68</v>
      </c>
      <c r="V311" s="46" t="e">
        <f t="shared" ca="1" si="5"/>
        <v>#NAME?</v>
      </c>
      <c r="W311" s="46"/>
      <c r="X311" s="46"/>
      <c r="Y311" s="6" t="s">
        <v>201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3055</v>
      </c>
      <c r="B312" s="59" t="s">
        <v>2383</v>
      </c>
      <c r="C312" s="9">
        <v>253486</v>
      </c>
      <c r="D312" s="9" t="s">
        <v>19</v>
      </c>
      <c r="E312" s="9" t="s">
        <v>68</v>
      </c>
      <c r="F312" s="9" t="s">
        <v>1082</v>
      </c>
      <c r="G312" s="7" t="e">
        <f t="shared" ca="1" si="4"/>
        <v>#NAME?</v>
      </c>
      <c r="H312" s="8" t="s">
        <v>216</v>
      </c>
      <c r="I312" s="46" t="s">
        <v>217</v>
      </c>
      <c r="J312" s="9" t="str">
        <f t="shared" si="3"/>
        <v>Sim</v>
      </c>
      <c r="K312" s="254">
        <v>43620</v>
      </c>
      <c r="L312" s="7"/>
      <c r="M312" s="6" t="s">
        <v>256</v>
      </c>
      <c r="N312" s="10">
        <v>1.4999999999999999E-2</v>
      </c>
      <c r="O312" s="9" t="s">
        <v>58</v>
      </c>
      <c r="P312" s="256">
        <v>0</v>
      </c>
      <c r="Q312" s="127" t="s">
        <v>3567</v>
      </c>
      <c r="R312" s="127" t="s">
        <v>3148</v>
      </c>
      <c r="S312" s="7" t="s">
        <v>199</v>
      </c>
      <c r="T312" s="9" t="s">
        <v>2385</v>
      </c>
      <c r="U312" s="6" t="s">
        <v>68</v>
      </c>
      <c r="V312" s="46" t="e">
        <f t="shared" ca="1" si="5"/>
        <v>#NAME?</v>
      </c>
      <c r="W312" s="46"/>
      <c r="X312" s="46"/>
      <c r="Y312" s="6" t="s">
        <v>312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3055</v>
      </c>
      <c r="B313" s="15" t="s">
        <v>2401</v>
      </c>
      <c r="C313" s="9">
        <v>35132</v>
      </c>
      <c r="D313" s="9" t="s">
        <v>19</v>
      </c>
      <c r="E313" s="9" t="s">
        <v>20</v>
      </c>
      <c r="F313" s="9" t="s">
        <v>270</v>
      </c>
      <c r="G313" s="7" t="e">
        <f t="shared" ca="1" si="4"/>
        <v>#NAME?</v>
      </c>
      <c r="H313" s="8" t="s">
        <v>216</v>
      </c>
      <c r="I313" s="46" t="s">
        <v>217</v>
      </c>
      <c r="J313" s="9" t="str">
        <f t="shared" si="3"/>
        <v>Não</v>
      </c>
      <c r="K313" s="254">
        <v>44319</v>
      </c>
      <c r="L313" s="7"/>
      <c r="M313" s="6" t="s">
        <v>412</v>
      </c>
      <c r="N313" s="48">
        <v>0.02</v>
      </c>
      <c r="O313" s="9" t="s">
        <v>197</v>
      </c>
      <c r="P313" s="256">
        <v>0.2</v>
      </c>
      <c r="Q313" s="50"/>
      <c r="R313" s="50"/>
      <c r="S313" s="7" t="s">
        <v>199</v>
      </c>
      <c r="T313" s="6" t="s">
        <v>2403</v>
      </c>
      <c r="U313" s="6" t="s">
        <v>273</v>
      </c>
      <c r="V313" s="46" t="e">
        <f t="shared" ca="1" si="5"/>
        <v>#NAME?</v>
      </c>
      <c r="W313" s="46"/>
      <c r="X313" s="46"/>
      <c r="Y313" s="6" t="s">
        <v>201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3055</v>
      </c>
      <c r="B314" s="3" t="s">
        <v>3568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216</v>
      </c>
      <c r="I314" s="46" t="s">
        <v>217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236</v>
      </c>
      <c r="P314" s="256">
        <v>0.2</v>
      </c>
      <c r="Q314" s="127"/>
      <c r="R314" s="127"/>
      <c r="S314" s="7" t="s">
        <v>199</v>
      </c>
      <c r="T314" s="6" t="s">
        <v>3569</v>
      </c>
      <c r="U314" s="6" t="s">
        <v>135</v>
      </c>
      <c r="V314" s="46" t="e">
        <f t="shared" ca="1" si="5"/>
        <v>#NAME?</v>
      </c>
      <c r="W314" s="46"/>
      <c r="X314" s="46"/>
      <c r="Y314" s="6" t="s">
        <v>201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3055</v>
      </c>
      <c r="B315" s="3" t="s">
        <v>3568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216</v>
      </c>
      <c r="I315" s="46" t="s">
        <v>217</v>
      </c>
      <c r="J315" s="9" t="str">
        <f t="shared" si="3"/>
        <v>Não</v>
      </c>
      <c r="K315" s="254">
        <v>45013</v>
      </c>
      <c r="L315" s="7"/>
      <c r="M315" s="6" t="s">
        <v>57</v>
      </c>
      <c r="N315" s="10">
        <v>0.01</v>
      </c>
      <c r="O315" s="9" t="s">
        <v>58</v>
      </c>
      <c r="P315" s="256">
        <v>0</v>
      </c>
      <c r="Q315" s="127"/>
      <c r="R315" s="127"/>
      <c r="S315" s="7" t="s">
        <v>199</v>
      </c>
      <c r="T315" s="6" t="s">
        <v>3569</v>
      </c>
      <c r="U315" s="6" t="s">
        <v>135</v>
      </c>
      <c r="V315" s="46" t="e">
        <f t="shared" ca="1" si="5"/>
        <v>#NAME?</v>
      </c>
      <c r="W315" s="46"/>
      <c r="X315" s="46"/>
      <c r="Y315" s="6" t="s">
        <v>201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3055</v>
      </c>
      <c r="B316" s="15" t="s">
        <v>2424</v>
      </c>
      <c r="C316" s="9">
        <v>48619</v>
      </c>
      <c r="D316" s="9" t="s">
        <v>19</v>
      </c>
      <c r="E316" s="9" t="s">
        <v>20</v>
      </c>
      <c r="F316" s="9" t="s">
        <v>270</v>
      </c>
      <c r="G316" s="7" t="e">
        <f t="shared" ca="1" si="4"/>
        <v>#NAME?</v>
      </c>
      <c r="H316" s="8" t="s">
        <v>216</v>
      </c>
      <c r="I316" s="46" t="s">
        <v>217</v>
      </c>
      <c r="J316" s="9" t="str">
        <f t="shared" si="3"/>
        <v>Sim</v>
      </c>
      <c r="K316" s="254">
        <v>44280</v>
      </c>
      <c r="L316" s="7"/>
      <c r="M316" s="6" t="s">
        <v>256</v>
      </c>
      <c r="N316" s="10">
        <v>1.4999999999999999E-2</v>
      </c>
      <c r="O316" s="9" t="s">
        <v>197</v>
      </c>
      <c r="P316" s="256">
        <v>0.1</v>
      </c>
      <c r="Q316" s="127" t="s">
        <v>3570</v>
      </c>
      <c r="R316" s="127"/>
      <c r="S316" s="7" t="s">
        <v>199</v>
      </c>
      <c r="T316" s="6" t="s">
        <v>2427</v>
      </c>
      <c r="U316" s="6" t="s">
        <v>114</v>
      </c>
      <c r="V316" s="46" t="e">
        <f t="shared" ca="1" si="5"/>
        <v>#NAME?</v>
      </c>
      <c r="W316" s="46"/>
      <c r="X316" s="46"/>
      <c r="Y316" s="6" t="s">
        <v>201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3055</v>
      </c>
      <c r="B317" s="15" t="s">
        <v>2424</v>
      </c>
      <c r="C317" s="9">
        <v>85179</v>
      </c>
      <c r="D317" s="9" t="s">
        <v>19</v>
      </c>
      <c r="E317" s="9" t="s">
        <v>20</v>
      </c>
      <c r="F317" s="9" t="s">
        <v>270</v>
      </c>
      <c r="G317" s="7" t="e">
        <f t="shared" ca="1" si="4"/>
        <v>#NAME?</v>
      </c>
      <c r="H317" s="8" t="s">
        <v>216</v>
      </c>
      <c r="I317" s="46" t="s">
        <v>217</v>
      </c>
      <c r="J317" s="9" t="str">
        <f t="shared" si="3"/>
        <v>Não</v>
      </c>
      <c r="K317" s="47">
        <v>44382</v>
      </c>
      <c r="L317" s="7"/>
      <c r="M317" s="6" t="s">
        <v>256</v>
      </c>
      <c r="N317" s="10">
        <v>1.4999999999999999E-2</v>
      </c>
      <c r="O317" s="9" t="s">
        <v>197</v>
      </c>
      <c r="P317" s="256">
        <v>0.1</v>
      </c>
      <c r="Q317" s="66"/>
      <c r="R317" s="127" t="s">
        <v>3571</v>
      </c>
      <c r="S317" s="7" t="s">
        <v>199</v>
      </c>
      <c r="T317" s="6" t="s">
        <v>2427</v>
      </c>
      <c r="U317" s="6" t="s">
        <v>114</v>
      </c>
      <c r="V317" s="46" t="e">
        <f t="shared" ca="1" si="5"/>
        <v>#NAME?</v>
      </c>
      <c r="W317" s="46"/>
      <c r="X317" s="46"/>
      <c r="Y317" s="6" t="s">
        <v>312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3055</v>
      </c>
      <c r="B318" s="15" t="s">
        <v>3572</v>
      </c>
      <c r="C318" s="9">
        <v>334022</v>
      </c>
      <c r="D318" s="9" t="s">
        <v>19</v>
      </c>
      <c r="E318" s="9" t="s">
        <v>20</v>
      </c>
      <c r="F318" s="9" t="s">
        <v>321</v>
      </c>
      <c r="G318" s="7" t="e">
        <f t="shared" ca="1" si="4"/>
        <v>#NAME?</v>
      </c>
      <c r="H318" s="8" t="s">
        <v>216</v>
      </c>
      <c r="I318" s="46" t="s">
        <v>217</v>
      </c>
      <c r="J318" s="9" t="str">
        <f t="shared" si="3"/>
        <v>Não</v>
      </c>
      <c r="K318" s="47">
        <v>44389</v>
      </c>
      <c r="L318" s="7"/>
      <c r="M318" s="6" t="s">
        <v>256</v>
      </c>
      <c r="N318" s="10">
        <v>1.4999999999999999E-2</v>
      </c>
      <c r="O318" s="9" t="s">
        <v>197</v>
      </c>
      <c r="P318" s="256">
        <v>0.1</v>
      </c>
      <c r="Q318" s="50"/>
      <c r="R318" s="50"/>
      <c r="S318" s="7" t="s">
        <v>199</v>
      </c>
      <c r="T318" s="6" t="s">
        <v>2434</v>
      </c>
      <c r="U318" s="7" t="s">
        <v>135</v>
      </c>
      <c r="V318" s="46" t="e">
        <f t="shared" ca="1" si="5"/>
        <v>#NAME?</v>
      </c>
      <c r="W318" s="46"/>
      <c r="X318" s="46"/>
      <c r="Y318" s="6" t="s">
        <v>312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3055</v>
      </c>
      <c r="B319" s="15" t="s">
        <v>3573</v>
      </c>
      <c r="C319" s="9">
        <v>338425</v>
      </c>
      <c r="D319" s="266" t="s">
        <v>19</v>
      </c>
      <c r="E319" s="266" t="s">
        <v>68</v>
      </c>
      <c r="F319" s="9" t="s">
        <v>255</v>
      </c>
      <c r="G319" s="7" t="e">
        <f t="shared" ca="1" si="4"/>
        <v>#NAME?</v>
      </c>
      <c r="H319" s="267" t="s">
        <v>216</v>
      </c>
      <c r="I319" s="46" t="s">
        <v>217</v>
      </c>
      <c r="J319" s="9" t="str">
        <f t="shared" si="3"/>
        <v>Não</v>
      </c>
      <c r="K319" s="268">
        <v>43564</v>
      </c>
      <c r="L319" s="7"/>
      <c r="M319" s="269" t="s">
        <v>412</v>
      </c>
      <c r="N319" s="270">
        <v>0.02</v>
      </c>
      <c r="O319" s="266"/>
      <c r="P319" s="271"/>
      <c r="Q319" s="66"/>
      <c r="R319" s="127" t="s">
        <v>3574</v>
      </c>
      <c r="S319" s="7" t="s">
        <v>199</v>
      </c>
      <c r="T319" s="6" t="s">
        <v>3575</v>
      </c>
      <c r="U319" s="6" t="s">
        <v>68</v>
      </c>
      <c r="V319" s="46" t="e">
        <f t="shared" ca="1" si="5"/>
        <v>#NAME?</v>
      </c>
      <c r="W319" s="46"/>
      <c r="X319" s="46"/>
      <c r="Y319" s="6" t="s">
        <v>312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3055</v>
      </c>
      <c r="B320" s="15" t="s">
        <v>3576</v>
      </c>
      <c r="C320" s="9">
        <v>450254</v>
      </c>
      <c r="D320" s="9" t="s">
        <v>3057</v>
      </c>
      <c r="E320" s="9" t="s">
        <v>68</v>
      </c>
      <c r="F320" s="9" t="s">
        <v>3058</v>
      </c>
      <c r="G320" s="7" t="e">
        <f t="shared" ca="1" si="4"/>
        <v>#NAME?</v>
      </c>
      <c r="H320" s="8" t="s">
        <v>216</v>
      </c>
      <c r="I320" s="46" t="s">
        <v>217</v>
      </c>
      <c r="J320" s="9" t="str">
        <f t="shared" si="3"/>
        <v>Não</v>
      </c>
      <c r="K320" s="254">
        <v>43894</v>
      </c>
      <c r="L320" s="6"/>
      <c r="M320" s="6" t="s">
        <v>196</v>
      </c>
      <c r="N320" s="10">
        <v>1.2E-2</v>
      </c>
      <c r="O320" s="9" t="s">
        <v>58</v>
      </c>
      <c r="P320" s="256">
        <v>0</v>
      </c>
      <c r="Q320" s="127"/>
      <c r="R320" s="127"/>
      <c r="S320" s="7" t="s">
        <v>199</v>
      </c>
      <c r="T320" s="6" t="s">
        <v>3577</v>
      </c>
      <c r="U320" s="6" t="s">
        <v>68</v>
      </c>
      <c r="V320" s="46" t="e">
        <f t="shared" ca="1" si="5"/>
        <v>#NAME?</v>
      </c>
      <c r="W320" s="46"/>
      <c r="X320" s="46"/>
      <c r="Y320" s="6" t="s">
        <v>312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3055</v>
      </c>
      <c r="B321" s="15" t="s">
        <v>3578</v>
      </c>
      <c r="C321" s="9">
        <v>49251</v>
      </c>
      <c r="D321" s="9" t="s">
        <v>19</v>
      </c>
      <c r="E321" s="9" t="s">
        <v>20</v>
      </c>
      <c r="F321" s="6" t="s">
        <v>321</v>
      </c>
      <c r="G321" s="7" t="e">
        <f t="shared" ca="1" si="4"/>
        <v>#NAME?</v>
      </c>
      <c r="H321" s="8" t="s">
        <v>195</v>
      </c>
      <c r="I321" s="46" t="s">
        <v>58</v>
      </c>
      <c r="J321" s="9" t="str">
        <f t="shared" si="3"/>
        <v>Não</v>
      </c>
      <c r="K321" s="126">
        <v>44279</v>
      </c>
      <c r="L321" s="47">
        <v>44602</v>
      </c>
      <c r="M321" s="6" t="s">
        <v>256</v>
      </c>
      <c r="N321" s="10">
        <v>1.4999999999999999E-2</v>
      </c>
      <c r="O321" s="9" t="s">
        <v>197</v>
      </c>
      <c r="P321" s="256">
        <v>0.1</v>
      </c>
      <c r="Q321" s="127"/>
      <c r="R321" s="127"/>
      <c r="S321" s="7" t="s">
        <v>199</v>
      </c>
      <c r="T321" s="6" t="s">
        <v>3579</v>
      </c>
      <c r="U321" s="6" t="s">
        <v>273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3066</v>
      </c>
      <c r="BH321" s="129">
        <v>0</v>
      </c>
      <c r="BI321" s="129" t="s">
        <v>3066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3055</v>
      </c>
      <c r="B322" s="3" t="s">
        <v>3580</v>
      </c>
      <c r="C322" s="9">
        <v>424800</v>
      </c>
      <c r="D322" s="9" t="s">
        <v>3057</v>
      </c>
      <c r="E322" s="9" t="s">
        <v>68</v>
      </c>
      <c r="F322" s="6" t="s">
        <v>3058</v>
      </c>
      <c r="G322" s="7" t="e">
        <f t="shared" ca="1" si="4"/>
        <v>#NAME?</v>
      </c>
      <c r="H322" s="8" t="s">
        <v>195</v>
      </c>
      <c r="I322" s="46" t="s">
        <v>58</v>
      </c>
      <c r="J322" s="9" t="str">
        <f t="shared" si="3"/>
        <v>Não</v>
      </c>
      <c r="K322" s="126">
        <v>43668</v>
      </c>
      <c r="L322" s="283">
        <v>44044</v>
      </c>
      <c r="M322" s="6" t="s">
        <v>256</v>
      </c>
      <c r="N322" s="10">
        <v>0.01</v>
      </c>
      <c r="O322" s="9" t="s">
        <v>197</v>
      </c>
      <c r="P322" s="256">
        <v>0.1</v>
      </c>
      <c r="Q322" s="280"/>
      <c r="R322" s="127"/>
      <c r="S322" s="7" t="s">
        <v>199</v>
      </c>
      <c r="T322" s="6" t="s">
        <v>3581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3066</v>
      </c>
      <c r="BH322" s="129">
        <v>0</v>
      </c>
      <c r="BI322" s="129" t="s">
        <v>3066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3055</v>
      </c>
      <c r="B323" s="3" t="s">
        <v>2476</v>
      </c>
      <c r="C323" s="9">
        <v>362762</v>
      </c>
      <c r="D323" s="9" t="s">
        <v>19</v>
      </c>
      <c r="E323" s="9" t="s">
        <v>20</v>
      </c>
      <c r="F323" s="6" t="s">
        <v>270</v>
      </c>
      <c r="G323" s="7" t="e">
        <f t="shared" ca="1" si="4"/>
        <v>#NAME?</v>
      </c>
      <c r="H323" s="8" t="s">
        <v>216</v>
      </c>
      <c r="I323" s="46" t="s">
        <v>217</v>
      </c>
      <c r="J323" s="9" t="str">
        <f t="shared" si="3"/>
        <v>Não</v>
      </c>
      <c r="K323" s="126">
        <v>44844</v>
      </c>
      <c r="L323" s="283"/>
      <c r="M323" s="6" t="s">
        <v>57</v>
      </c>
      <c r="N323" s="10">
        <v>0.01</v>
      </c>
      <c r="O323" s="9" t="s">
        <v>58</v>
      </c>
      <c r="P323" s="256">
        <v>0</v>
      </c>
      <c r="Q323" s="127"/>
      <c r="R323" s="127"/>
      <c r="S323" s="7" t="s">
        <v>199</v>
      </c>
      <c r="T323" s="6" t="s">
        <v>2478</v>
      </c>
      <c r="U323" s="6" t="s">
        <v>273</v>
      </c>
      <c r="V323" s="46" t="e">
        <f t="shared" ca="1" si="5"/>
        <v>#NAME?</v>
      </c>
      <c r="W323" s="46"/>
      <c r="X323" s="46"/>
      <c r="Y323" s="6" t="s">
        <v>312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3055</v>
      </c>
      <c r="B324" s="125" t="s">
        <v>3582</v>
      </c>
      <c r="C324" s="9">
        <v>45860</v>
      </c>
      <c r="D324" s="9" t="s">
        <v>19</v>
      </c>
      <c r="E324" s="9" t="s">
        <v>20</v>
      </c>
      <c r="F324" s="9" t="s">
        <v>321</v>
      </c>
      <c r="G324" s="7" t="e">
        <f t="shared" ca="1" si="4"/>
        <v>#NAME?</v>
      </c>
      <c r="H324" s="8" t="s">
        <v>216</v>
      </c>
      <c r="I324" s="46" t="s">
        <v>217</v>
      </c>
      <c r="J324" s="9" t="str">
        <f t="shared" si="3"/>
        <v>Não</v>
      </c>
      <c r="K324" s="254">
        <v>44279</v>
      </c>
      <c r="L324" s="7"/>
      <c r="M324" s="6" t="s">
        <v>256</v>
      </c>
      <c r="N324" s="10">
        <v>1.4999999999999999E-2</v>
      </c>
      <c r="O324" s="9" t="s">
        <v>197</v>
      </c>
      <c r="P324" s="256">
        <v>0.1</v>
      </c>
      <c r="Q324" s="127"/>
      <c r="R324" s="127"/>
      <c r="S324" s="7" t="s">
        <v>199</v>
      </c>
      <c r="T324" s="9" t="s">
        <v>3583</v>
      </c>
      <c r="U324" s="6" t="s">
        <v>273</v>
      </c>
      <c r="V324" s="46" t="e">
        <f t="shared" ca="1" si="5"/>
        <v>#NAME?</v>
      </c>
      <c r="W324" s="46"/>
      <c r="X324" s="46"/>
      <c r="Y324" s="6" t="s">
        <v>312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3066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3055</v>
      </c>
      <c r="B325" s="3" t="s">
        <v>3584</v>
      </c>
      <c r="C325" s="9">
        <v>39176</v>
      </c>
      <c r="D325" s="9" t="s">
        <v>3057</v>
      </c>
      <c r="E325" s="9" t="s">
        <v>68</v>
      </c>
      <c r="F325" s="6" t="s">
        <v>3064</v>
      </c>
      <c r="G325" s="7" t="e">
        <f t="shared" ca="1" si="4"/>
        <v>#NAME?</v>
      </c>
      <c r="H325" s="8" t="s">
        <v>195</v>
      </c>
      <c r="I325" s="46" t="s">
        <v>58</v>
      </c>
      <c r="J325" s="9" t="str">
        <f t="shared" si="3"/>
        <v>Não</v>
      </c>
      <c r="K325" s="126">
        <v>43865</v>
      </c>
      <c r="L325" s="126">
        <v>44631</v>
      </c>
      <c r="M325" s="6" t="s">
        <v>256</v>
      </c>
      <c r="N325" s="10">
        <v>1.4999999999999999E-2</v>
      </c>
      <c r="O325" s="9" t="s">
        <v>197</v>
      </c>
      <c r="P325" s="256">
        <v>0.1</v>
      </c>
      <c r="Q325" s="127"/>
      <c r="R325" s="127"/>
      <c r="S325" s="7" t="s">
        <v>199</v>
      </c>
      <c r="T325" s="6" t="s">
        <v>3585</v>
      </c>
      <c r="U325" s="6" t="s">
        <v>68</v>
      </c>
      <c r="V325" s="46" t="e">
        <f t="shared" ca="1" si="5"/>
        <v>#NAME?</v>
      </c>
      <c r="W325" s="46"/>
      <c r="X325" s="46"/>
      <c r="Y325" s="6" t="s">
        <v>312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3055</v>
      </c>
      <c r="B326" s="3" t="s">
        <v>3586</v>
      </c>
      <c r="C326" s="9">
        <v>445568</v>
      </c>
      <c r="D326" s="9" t="s">
        <v>3057</v>
      </c>
      <c r="E326" s="9" t="s">
        <v>68</v>
      </c>
      <c r="F326" s="6" t="s">
        <v>3058</v>
      </c>
      <c r="G326" s="7" t="e">
        <f t="shared" ca="1" si="4"/>
        <v>#NAME?</v>
      </c>
      <c r="H326" s="8" t="s">
        <v>195</v>
      </c>
      <c r="I326" s="46" t="s">
        <v>58</v>
      </c>
      <c r="J326" s="9" t="str">
        <f t="shared" si="3"/>
        <v>Não</v>
      </c>
      <c r="K326" s="126">
        <v>43840</v>
      </c>
      <c r="L326" s="261">
        <v>44153</v>
      </c>
      <c r="M326" s="6" t="s">
        <v>196</v>
      </c>
      <c r="N326" s="10">
        <v>1.2E-2</v>
      </c>
      <c r="O326" s="9" t="s">
        <v>58</v>
      </c>
      <c r="P326" s="256">
        <v>0</v>
      </c>
      <c r="Q326" s="127"/>
      <c r="R326" s="127"/>
      <c r="S326" s="7" t="s">
        <v>199</v>
      </c>
      <c r="T326" s="6" t="s">
        <v>3212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3066</v>
      </c>
      <c r="BH326" s="129">
        <v>0</v>
      </c>
      <c r="BI326" s="129" t="s">
        <v>3066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3055</v>
      </c>
      <c r="B327" s="15" t="s">
        <v>3587</v>
      </c>
      <c r="C327" s="9">
        <v>445690</v>
      </c>
      <c r="D327" s="9" t="s">
        <v>3057</v>
      </c>
      <c r="E327" s="9" t="s">
        <v>68</v>
      </c>
      <c r="F327" s="9" t="s">
        <v>3058</v>
      </c>
      <c r="G327" s="7" t="e">
        <f t="shared" ca="1" si="4"/>
        <v>#NAME?</v>
      </c>
      <c r="H327" s="8" t="s">
        <v>205</v>
      </c>
      <c r="I327" s="46" t="s">
        <v>58</v>
      </c>
      <c r="J327" s="9" t="str">
        <f t="shared" si="3"/>
        <v>Não</v>
      </c>
      <c r="K327" s="254">
        <v>43867</v>
      </c>
      <c r="L327" s="6"/>
      <c r="M327" s="6" t="s">
        <v>196</v>
      </c>
      <c r="N327" s="10">
        <v>1.2E-2</v>
      </c>
      <c r="O327" s="9" t="s">
        <v>58</v>
      </c>
      <c r="P327" s="256">
        <v>0</v>
      </c>
      <c r="Q327" s="66"/>
      <c r="R327" s="127" t="s">
        <v>3588</v>
      </c>
      <c r="S327" s="7" t="s">
        <v>199</v>
      </c>
      <c r="T327" s="6" t="s">
        <v>3589</v>
      </c>
      <c r="U327" s="6" t="s">
        <v>68</v>
      </c>
      <c r="V327" s="46" t="e">
        <f t="shared" ca="1" si="5"/>
        <v>#NAME?</v>
      </c>
      <c r="W327" s="46"/>
      <c r="X327" s="46"/>
      <c r="Y327" s="6" t="s">
        <v>312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3055</v>
      </c>
      <c r="B328" s="59" t="s">
        <v>3590</v>
      </c>
      <c r="C328" s="9">
        <v>86748</v>
      </c>
      <c r="D328" s="9" t="s">
        <v>3122</v>
      </c>
      <c r="E328" s="9" t="s">
        <v>68</v>
      </c>
      <c r="F328" s="9" t="s">
        <v>3122</v>
      </c>
      <c r="G328" s="7" t="e">
        <f t="shared" ca="1" si="4"/>
        <v>#NAME?</v>
      </c>
      <c r="H328" s="8" t="s">
        <v>205</v>
      </c>
      <c r="I328" s="46" t="s">
        <v>58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58</v>
      </c>
      <c r="P328" s="256">
        <v>0</v>
      </c>
      <c r="Q328" s="127"/>
      <c r="R328" s="127"/>
      <c r="S328" s="7" t="s">
        <v>199</v>
      </c>
      <c r="T328" s="9" t="s">
        <v>3591</v>
      </c>
      <c r="U328" s="6" t="s">
        <v>68</v>
      </c>
      <c r="V328" s="46" t="e">
        <f t="shared" ca="1" si="5"/>
        <v>#NAME?</v>
      </c>
      <c r="W328" s="46"/>
      <c r="X328" s="46"/>
      <c r="Y328" s="6" t="s">
        <v>312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3055</v>
      </c>
      <c r="B329" s="15" t="s">
        <v>3592</v>
      </c>
      <c r="C329" s="9">
        <v>446896</v>
      </c>
      <c r="D329" s="9" t="s">
        <v>3057</v>
      </c>
      <c r="E329" s="9" t="s">
        <v>68</v>
      </c>
      <c r="F329" s="6" t="s">
        <v>3064</v>
      </c>
      <c r="G329" s="7" t="e">
        <f t="shared" ca="1" si="4"/>
        <v>#NAME?</v>
      </c>
      <c r="H329" s="8" t="s">
        <v>195</v>
      </c>
      <c r="I329" s="46" t="s">
        <v>58</v>
      </c>
      <c r="J329" s="9" t="str">
        <f t="shared" si="3"/>
        <v>Não</v>
      </c>
      <c r="K329" s="126">
        <v>43861</v>
      </c>
      <c r="L329" s="261">
        <v>44484</v>
      </c>
      <c r="M329" s="6" t="s">
        <v>196</v>
      </c>
      <c r="N329" s="10">
        <v>1.2E-2</v>
      </c>
      <c r="O329" s="9" t="s">
        <v>58</v>
      </c>
      <c r="P329" s="256">
        <v>0</v>
      </c>
      <c r="Q329" s="127"/>
      <c r="R329" s="127"/>
      <c r="S329" s="7" t="s">
        <v>199</v>
      </c>
      <c r="T329" s="6" t="s">
        <v>3593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3066</v>
      </c>
      <c r="BH329" s="129">
        <v>0</v>
      </c>
      <c r="BI329" s="129" t="s">
        <v>3066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3055</v>
      </c>
      <c r="B330" s="15" t="s">
        <v>2513</v>
      </c>
      <c r="C330" s="9">
        <v>582189</v>
      </c>
      <c r="D330" s="9" t="s">
        <v>19</v>
      </c>
      <c r="E330" s="9" t="s">
        <v>20</v>
      </c>
      <c r="F330" s="9" t="s">
        <v>270</v>
      </c>
      <c r="G330" s="7" t="e">
        <f t="shared" ca="1" si="4"/>
        <v>#NAME?</v>
      </c>
      <c r="H330" s="8" t="s">
        <v>216</v>
      </c>
      <c r="I330" s="46" t="s">
        <v>217</v>
      </c>
      <c r="J330" s="9" t="str">
        <f t="shared" si="3"/>
        <v>Não</v>
      </c>
      <c r="K330" s="254">
        <v>44321</v>
      </c>
      <c r="L330" s="7"/>
      <c r="M330" s="6" t="s">
        <v>256</v>
      </c>
      <c r="N330" s="10">
        <v>1.4999999999999999E-2</v>
      </c>
      <c r="O330" s="9" t="s">
        <v>197</v>
      </c>
      <c r="P330" s="256">
        <v>0.1</v>
      </c>
      <c r="Q330" s="50"/>
      <c r="R330" s="50"/>
      <c r="S330" s="7" t="s">
        <v>199</v>
      </c>
      <c r="T330" s="6" t="s">
        <v>2516</v>
      </c>
      <c r="U330" s="6" t="s">
        <v>273</v>
      </c>
      <c r="V330" s="46" t="e">
        <f t="shared" ca="1" si="5"/>
        <v>#NAME?</v>
      </c>
      <c r="W330" s="46"/>
      <c r="X330" s="46"/>
      <c r="Y330" s="6" t="s">
        <v>312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3055</v>
      </c>
      <c r="B331" s="15" t="s">
        <v>3594</v>
      </c>
      <c r="C331" s="9">
        <v>32725</v>
      </c>
      <c r="D331" s="9" t="s">
        <v>19</v>
      </c>
      <c r="E331" s="9" t="s">
        <v>20</v>
      </c>
      <c r="F331" s="9" t="s">
        <v>270</v>
      </c>
      <c r="G331" s="7" t="e">
        <f t="shared" ca="1" si="4"/>
        <v>#NAME?</v>
      </c>
      <c r="H331" s="8" t="s">
        <v>195</v>
      </c>
      <c r="I331" s="46" t="s">
        <v>58</v>
      </c>
      <c r="J331" s="9" t="str">
        <f t="shared" si="3"/>
        <v>Não</v>
      </c>
      <c r="K331" s="254">
        <v>44319</v>
      </c>
      <c r="L331" s="47">
        <v>45008</v>
      </c>
      <c r="M331" s="6" t="s">
        <v>256</v>
      </c>
      <c r="N331" s="10">
        <v>1.4999999999999999E-2</v>
      </c>
      <c r="O331" s="9" t="s">
        <v>197</v>
      </c>
      <c r="P331" s="256">
        <v>0.1</v>
      </c>
      <c r="Q331" s="50"/>
      <c r="R331" s="50"/>
      <c r="S331" s="7" t="s">
        <v>199</v>
      </c>
      <c r="T331" s="6" t="s">
        <v>3595</v>
      </c>
      <c r="U331" s="6" t="s">
        <v>273</v>
      </c>
      <c r="V331" s="46" t="e">
        <f t="shared" ca="1" si="5"/>
        <v>#NAME?</v>
      </c>
      <c r="W331" s="46"/>
      <c r="X331" s="46"/>
      <c r="Y331" s="6" t="s">
        <v>312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3055</v>
      </c>
      <c r="B332" s="15" t="s">
        <v>3596</v>
      </c>
      <c r="C332" s="9">
        <v>34745</v>
      </c>
      <c r="D332" s="9" t="s">
        <v>19</v>
      </c>
      <c r="E332" s="9" t="s">
        <v>20</v>
      </c>
      <c r="F332" s="9" t="s">
        <v>321</v>
      </c>
      <c r="G332" s="7" t="e">
        <f t="shared" ca="1" si="4"/>
        <v>#NAME?</v>
      </c>
      <c r="H332" s="8" t="s">
        <v>216</v>
      </c>
      <c r="I332" s="46" t="s">
        <v>217</v>
      </c>
      <c r="J332" s="9" t="str">
        <f t="shared" si="3"/>
        <v>Não</v>
      </c>
      <c r="K332" s="254">
        <v>44319</v>
      </c>
      <c r="L332" s="7"/>
      <c r="M332" s="6" t="s">
        <v>256</v>
      </c>
      <c r="N332" s="10">
        <v>1.4999999999999999E-2</v>
      </c>
      <c r="O332" s="9" t="s">
        <v>197</v>
      </c>
      <c r="P332" s="256">
        <v>0.1</v>
      </c>
      <c r="Q332" s="45"/>
      <c r="R332" s="50" t="s">
        <v>3597</v>
      </c>
      <c r="S332" s="7" t="s">
        <v>199</v>
      </c>
      <c r="T332" s="6" t="s">
        <v>2532</v>
      </c>
      <c r="U332" s="6" t="s">
        <v>273</v>
      </c>
      <c r="V332" s="46" t="e">
        <f t="shared" ca="1" si="5"/>
        <v>#NAME?</v>
      </c>
      <c r="W332" s="46"/>
      <c r="X332" s="46"/>
      <c r="Y332" s="6" t="s">
        <v>312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3055</v>
      </c>
      <c r="B333" s="3" t="s">
        <v>2536</v>
      </c>
      <c r="C333" s="9">
        <v>453470</v>
      </c>
      <c r="D333" s="9" t="s">
        <v>19</v>
      </c>
      <c r="E333" s="9" t="s">
        <v>20</v>
      </c>
      <c r="F333" s="9" t="s">
        <v>321</v>
      </c>
      <c r="G333" s="7" t="e">
        <f t="shared" ca="1" si="4"/>
        <v>#NAME?</v>
      </c>
      <c r="H333" s="8" t="s">
        <v>216</v>
      </c>
      <c r="I333" s="46" t="s">
        <v>217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236</v>
      </c>
      <c r="P333" s="256">
        <v>0.2</v>
      </c>
      <c r="Q333" s="45"/>
      <c r="R333" s="50" t="s">
        <v>3598</v>
      </c>
      <c r="S333" s="7" t="s">
        <v>199</v>
      </c>
      <c r="T333" s="6" t="s">
        <v>2538</v>
      </c>
      <c r="U333" s="7" t="s">
        <v>1070</v>
      </c>
      <c r="V333" s="46" t="e">
        <f t="shared" ca="1" si="5"/>
        <v>#NAME?</v>
      </c>
      <c r="W333" s="46"/>
      <c r="X333" s="46"/>
      <c r="Y333" s="6" t="s">
        <v>312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3055</v>
      </c>
      <c r="B334" s="288" t="s">
        <v>3599</v>
      </c>
      <c r="C334" s="9">
        <v>424158</v>
      </c>
      <c r="D334" s="9" t="s">
        <v>3057</v>
      </c>
      <c r="E334" s="9" t="s">
        <v>68</v>
      </c>
      <c r="F334" s="289" t="s">
        <v>3058</v>
      </c>
      <c r="G334" s="7" t="e">
        <f t="shared" ca="1" si="4"/>
        <v>#NAME?</v>
      </c>
      <c r="H334" s="8" t="s">
        <v>216</v>
      </c>
      <c r="I334" s="46" t="s">
        <v>217</v>
      </c>
      <c r="J334" s="9" t="str">
        <f t="shared" si="3"/>
        <v>Sim</v>
      </c>
      <c r="K334" s="290">
        <v>43675</v>
      </c>
      <c r="L334" s="289"/>
      <c r="M334" s="6" t="s">
        <v>256</v>
      </c>
      <c r="N334" s="291">
        <v>0.01</v>
      </c>
      <c r="O334" s="9" t="s">
        <v>197</v>
      </c>
      <c r="P334" s="256">
        <v>0.1</v>
      </c>
      <c r="Q334" s="292" t="s">
        <v>3081</v>
      </c>
      <c r="R334" s="45"/>
      <c r="S334" s="7" t="s">
        <v>199</v>
      </c>
      <c r="T334" s="289" t="s">
        <v>3600</v>
      </c>
      <c r="U334" s="289" t="s">
        <v>68</v>
      </c>
      <c r="V334" s="46" t="e">
        <f t="shared" ca="1" si="5"/>
        <v>#NAME?</v>
      </c>
      <c r="W334" s="46"/>
      <c r="X334" s="46"/>
      <c r="Y334" s="6" t="s">
        <v>312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3066</v>
      </c>
      <c r="BH334" s="259">
        <v>0</v>
      </c>
      <c r="BI334" s="259" t="s">
        <v>3066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3055</v>
      </c>
      <c r="B335" s="288" t="s">
        <v>3601</v>
      </c>
      <c r="C335" s="9">
        <v>343714</v>
      </c>
      <c r="D335" s="9" t="s">
        <v>109</v>
      </c>
      <c r="E335" s="9" t="s">
        <v>68</v>
      </c>
      <c r="F335" s="289" t="s">
        <v>3602</v>
      </c>
      <c r="G335" s="7" t="e">
        <f t="shared" ca="1" si="4"/>
        <v>#NAME?</v>
      </c>
      <c r="H335" s="8" t="s">
        <v>216</v>
      </c>
      <c r="I335" s="46" t="s">
        <v>217</v>
      </c>
      <c r="J335" s="9" t="str">
        <f t="shared" si="3"/>
        <v>Não</v>
      </c>
      <c r="K335" s="290"/>
      <c r="L335" s="289"/>
      <c r="M335" s="6" t="s">
        <v>196</v>
      </c>
      <c r="N335" s="291">
        <v>1.2E-2</v>
      </c>
      <c r="O335" s="9" t="s">
        <v>58</v>
      </c>
      <c r="P335" s="256">
        <v>0</v>
      </c>
      <c r="Q335" s="292"/>
      <c r="R335" s="292"/>
      <c r="S335" s="7" t="s">
        <v>199</v>
      </c>
      <c r="T335" s="289" t="s">
        <v>3603</v>
      </c>
      <c r="U335" s="289"/>
      <c r="V335" s="46" t="e">
        <f t="shared" ca="1" si="5"/>
        <v>#NAME?</v>
      </c>
      <c r="W335" s="46"/>
      <c r="X335" s="46"/>
      <c r="Y335" s="6" t="s">
        <v>312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3066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3055</v>
      </c>
      <c r="B336" s="15" t="s">
        <v>3604</v>
      </c>
      <c r="C336" s="9">
        <v>466217</v>
      </c>
      <c r="D336" s="9" t="s">
        <v>19</v>
      </c>
      <c r="E336" s="9" t="s">
        <v>20</v>
      </c>
      <c r="F336" s="6" t="s">
        <v>270</v>
      </c>
      <c r="G336" s="7" t="e">
        <f t="shared" ca="1" si="4"/>
        <v>#NAME?</v>
      </c>
      <c r="H336" s="8" t="s">
        <v>195</v>
      </c>
      <c r="I336" s="46" t="s">
        <v>58</v>
      </c>
      <c r="J336" s="9" t="str">
        <f t="shared" si="3"/>
        <v>Não</v>
      </c>
      <c r="K336" s="126">
        <v>44278</v>
      </c>
      <c r="L336" s="126">
        <v>44322</v>
      </c>
      <c r="M336" s="6" t="s">
        <v>256</v>
      </c>
      <c r="N336" s="10">
        <v>1.4999999999999999E-2</v>
      </c>
      <c r="O336" s="9" t="s">
        <v>197</v>
      </c>
      <c r="P336" s="256">
        <v>0.1</v>
      </c>
      <c r="Q336" s="127"/>
      <c r="R336" s="127"/>
      <c r="S336" s="7" t="s">
        <v>242</v>
      </c>
      <c r="T336" s="6" t="s">
        <v>3605</v>
      </c>
      <c r="U336" s="6" t="s">
        <v>273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3066</v>
      </c>
      <c r="BH336" s="129">
        <v>0</v>
      </c>
      <c r="BI336" s="129" t="s">
        <v>3066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3055</v>
      </c>
      <c r="B337" s="15" t="s">
        <v>3606</v>
      </c>
      <c r="C337" s="9">
        <v>459540</v>
      </c>
      <c r="D337" s="9" t="s">
        <v>19</v>
      </c>
      <c r="E337" s="9" t="s">
        <v>20</v>
      </c>
      <c r="F337" s="9" t="s">
        <v>321</v>
      </c>
      <c r="G337" s="7" t="e">
        <f t="shared" ca="1" si="4"/>
        <v>#NAME?</v>
      </c>
      <c r="H337" s="8" t="s">
        <v>216</v>
      </c>
      <c r="I337" s="46" t="s">
        <v>217</v>
      </c>
      <c r="J337" s="9" t="str">
        <f t="shared" si="3"/>
        <v>Não</v>
      </c>
      <c r="K337" s="254">
        <v>44280</v>
      </c>
      <c r="L337" s="7"/>
      <c r="M337" s="6" t="s">
        <v>57</v>
      </c>
      <c r="N337" s="255">
        <v>7.0000000000000001E-3</v>
      </c>
      <c r="O337" s="9" t="s">
        <v>58</v>
      </c>
      <c r="P337" s="256">
        <v>0</v>
      </c>
      <c r="Q337" s="45"/>
      <c r="R337" s="127" t="s">
        <v>3287</v>
      </c>
      <c r="S337" s="7" t="s">
        <v>242</v>
      </c>
      <c r="T337" s="6" t="s">
        <v>3607</v>
      </c>
      <c r="U337" s="6" t="s">
        <v>273</v>
      </c>
      <c r="V337" s="46" t="e">
        <f t="shared" ca="1" si="5"/>
        <v>#NAME?</v>
      </c>
      <c r="W337" s="46"/>
      <c r="X337" s="46"/>
      <c r="Y337" s="6" t="s">
        <v>312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3055</v>
      </c>
      <c r="B338" s="3" t="s">
        <v>2567</v>
      </c>
      <c r="C338" s="9">
        <v>34113</v>
      </c>
      <c r="D338" s="9" t="s">
        <v>19</v>
      </c>
      <c r="E338" s="9" t="s">
        <v>20</v>
      </c>
      <c r="F338" s="6" t="s">
        <v>270</v>
      </c>
      <c r="G338" s="7" t="e">
        <f t="shared" ca="1" si="4"/>
        <v>#NAME?</v>
      </c>
      <c r="H338" s="8" t="s">
        <v>205</v>
      </c>
      <c r="I338" s="46" t="s">
        <v>58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236</v>
      </c>
      <c r="P338" s="256">
        <v>0.2</v>
      </c>
      <c r="Q338" s="127"/>
      <c r="R338" s="127"/>
      <c r="S338" s="7" t="s">
        <v>199</v>
      </c>
      <c r="T338" s="6" t="s">
        <v>2569</v>
      </c>
      <c r="U338" s="6" t="s">
        <v>273</v>
      </c>
      <c r="V338" s="46" t="e">
        <f t="shared" ca="1" si="5"/>
        <v>#NAME?</v>
      </c>
      <c r="W338" s="46"/>
      <c r="X338" s="46"/>
      <c r="Y338" s="6" t="s">
        <v>312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3055</v>
      </c>
      <c r="B339" s="3" t="s">
        <v>2567</v>
      </c>
      <c r="C339" s="9">
        <v>32948</v>
      </c>
      <c r="D339" s="9" t="s">
        <v>19</v>
      </c>
      <c r="E339" s="9" t="s">
        <v>20</v>
      </c>
      <c r="F339" s="6" t="s">
        <v>270</v>
      </c>
      <c r="G339" s="7" t="e">
        <f t="shared" ca="1" si="4"/>
        <v>#NAME?</v>
      </c>
      <c r="H339" s="8" t="s">
        <v>205</v>
      </c>
      <c r="I339" s="46" t="s">
        <v>58</v>
      </c>
      <c r="J339" s="9" t="str">
        <f t="shared" si="3"/>
        <v>Não</v>
      </c>
      <c r="K339" s="47">
        <v>44644</v>
      </c>
      <c r="L339" s="7"/>
      <c r="M339" s="6" t="s">
        <v>196</v>
      </c>
      <c r="N339" s="255">
        <v>1.2E-2</v>
      </c>
      <c r="O339" s="9" t="s">
        <v>58</v>
      </c>
      <c r="P339" s="256">
        <v>0</v>
      </c>
      <c r="Q339" s="127"/>
      <c r="R339" s="127"/>
      <c r="S339" s="7" t="s">
        <v>199</v>
      </c>
      <c r="T339" s="6" t="s">
        <v>2569</v>
      </c>
      <c r="U339" s="6" t="s">
        <v>273</v>
      </c>
      <c r="V339" s="46" t="e">
        <f t="shared" ca="1" si="5"/>
        <v>#NAME?</v>
      </c>
      <c r="W339" s="46"/>
      <c r="X339" s="46"/>
      <c r="Y339" s="6" t="s">
        <v>312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3055</v>
      </c>
      <c r="B340" s="15" t="s">
        <v>2567</v>
      </c>
      <c r="C340" s="9">
        <v>738272</v>
      </c>
      <c r="D340" s="9" t="s">
        <v>19</v>
      </c>
      <c r="E340" s="9" t="s">
        <v>20</v>
      </c>
      <c r="F340" s="6" t="s">
        <v>270</v>
      </c>
      <c r="G340" s="7" t="e">
        <f t="shared" ca="1" si="4"/>
        <v>#NAME?</v>
      </c>
      <c r="H340" s="8" t="s">
        <v>205</v>
      </c>
      <c r="I340" s="46" t="s">
        <v>58</v>
      </c>
      <c r="J340" s="9" t="str">
        <f t="shared" si="3"/>
        <v>Não</v>
      </c>
      <c r="K340" s="47">
        <v>45363</v>
      </c>
      <c r="L340" s="7"/>
      <c r="M340" s="6" t="s">
        <v>541</v>
      </c>
      <c r="N340" s="255">
        <v>5.0000000000000001E-3</v>
      </c>
      <c r="O340" s="9" t="s">
        <v>58</v>
      </c>
      <c r="P340" s="256">
        <v>0</v>
      </c>
      <c r="Q340" s="127"/>
      <c r="R340" s="127" t="s">
        <v>3608</v>
      </c>
      <c r="S340" s="7" t="s">
        <v>199</v>
      </c>
      <c r="T340" s="6" t="s">
        <v>2569</v>
      </c>
      <c r="U340" s="6" t="s">
        <v>273</v>
      </c>
      <c r="V340" s="46" t="e">
        <f t="shared" ca="1" si="5"/>
        <v>#NAME?</v>
      </c>
      <c r="W340" s="46"/>
      <c r="X340" s="46"/>
      <c r="Y340" s="6" t="s">
        <v>312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3055</v>
      </c>
      <c r="B341" s="3" t="s">
        <v>3609</v>
      </c>
      <c r="C341" s="9">
        <v>34048</v>
      </c>
      <c r="D341" s="9" t="s">
        <v>3057</v>
      </c>
      <c r="E341" s="9" t="s">
        <v>68</v>
      </c>
      <c r="F341" s="6" t="s">
        <v>3064</v>
      </c>
      <c r="G341" s="7" t="e">
        <f t="shared" ca="1" si="4"/>
        <v>#NAME?</v>
      </c>
      <c r="H341" s="8" t="s">
        <v>195</v>
      </c>
      <c r="I341" s="46" t="s">
        <v>58</v>
      </c>
      <c r="J341" s="9" t="str">
        <f t="shared" si="3"/>
        <v>Não</v>
      </c>
      <c r="K341" s="126">
        <v>43607</v>
      </c>
      <c r="L341" s="126">
        <v>44448</v>
      </c>
      <c r="M341" s="6" t="s">
        <v>256</v>
      </c>
      <c r="N341" s="10">
        <v>0.01</v>
      </c>
      <c r="O341" s="9" t="s">
        <v>197</v>
      </c>
      <c r="P341" s="256">
        <v>0.1</v>
      </c>
      <c r="Q341" s="127"/>
      <c r="R341" s="66"/>
      <c r="S341" s="7" t="s">
        <v>199</v>
      </c>
      <c r="T341" s="6" t="s">
        <v>3610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3066</v>
      </c>
      <c r="BH341" s="129">
        <v>0</v>
      </c>
      <c r="BI341" s="129" t="s">
        <v>3066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3055</v>
      </c>
      <c r="B342" s="3" t="s">
        <v>2581</v>
      </c>
      <c r="C342" s="9">
        <v>32311</v>
      </c>
      <c r="D342" s="9" t="s">
        <v>19</v>
      </c>
      <c r="E342" s="9" t="s">
        <v>20</v>
      </c>
      <c r="F342" s="9" t="s">
        <v>270</v>
      </c>
      <c r="G342" s="7" t="e">
        <f t="shared" ca="1" si="4"/>
        <v>#NAME?</v>
      </c>
      <c r="H342" s="8" t="s">
        <v>216</v>
      </c>
      <c r="I342" s="46" t="s">
        <v>217</v>
      </c>
      <c r="J342" s="9" t="str">
        <f t="shared" si="3"/>
        <v>Não</v>
      </c>
      <c r="K342" s="254">
        <v>44595</v>
      </c>
      <c r="L342" s="7"/>
      <c r="M342" s="6" t="s">
        <v>256</v>
      </c>
      <c r="N342" s="255">
        <v>1.4999999999999999E-2</v>
      </c>
      <c r="O342" s="9" t="s">
        <v>197</v>
      </c>
      <c r="P342" s="256">
        <v>0.1</v>
      </c>
      <c r="Q342" s="66"/>
      <c r="R342" s="127" t="s">
        <v>3611</v>
      </c>
      <c r="S342" s="7" t="s">
        <v>199</v>
      </c>
      <c r="T342" s="6" t="s">
        <v>2583</v>
      </c>
      <c r="U342" s="6" t="s">
        <v>273</v>
      </c>
      <c r="V342" s="46" t="e">
        <f t="shared" ca="1" si="5"/>
        <v>#NAME?</v>
      </c>
      <c r="W342" s="46"/>
      <c r="X342" s="46"/>
      <c r="Y342" s="6" t="s">
        <v>312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3055</v>
      </c>
      <c r="B343" s="3" t="s">
        <v>2581</v>
      </c>
      <c r="C343" s="9">
        <v>476032</v>
      </c>
      <c r="D343" s="9" t="s">
        <v>19</v>
      </c>
      <c r="E343" s="9" t="s">
        <v>20</v>
      </c>
      <c r="F343" s="9" t="s">
        <v>270</v>
      </c>
      <c r="G343" s="7" t="e">
        <f t="shared" ca="1" si="4"/>
        <v>#NAME?</v>
      </c>
      <c r="H343" s="8" t="s">
        <v>216</v>
      </c>
      <c r="I343" s="46" t="s">
        <v>217</v>
      </c>
      <c r="J343" s="9" t="str">
        <f t="shared" si="3"/>
        <v>Não</v>
      </c>
      <c r="K343" s="9"/>
      <c r="L343" s="7"/>
      <c r="M343" s="7" t="s">
        <v>3279</v>
      </c>
      <c r="N343" s="255">
        <v>0.01</v>
      </c>
      <c r="O343" s="9" t="s">
        <v>58</v>
      </c>
      <c r="P343" s="256">
        <v>0</v>
      </c>
      <c r="Q343" s="127"/>
      <c r="R343" s="127"/>
      <c r="S343" s="7" t="s">
        <v>199</v>
      </c>
      <c r="T343" s="6" t="s">
        <v>2583</v>
      </c>
      <c r="U343" s="6" t="s">
        <v>273</v>
      </c>
      <c r="V343" s="46" t="e">
        <f t="shared" ca="1" si="5"/>
        <v>#NAME?</v>
      </c>
      <c r="W343" s="46"/>
      <c r="X343" s="46"/>
      <c r="Y343" s="6" t="s">
        <v>201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3066</v>
      </c>
      <c r="BH343" s="259">
        <v>0</v>
      </c>
      <c r="BI343" s="259" t="s">
        <v>3066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3055</v>
      </c>
      <c r="B344" s="15" t="s">
        <v>3612</v>
      </c>
      <c r="C344" s="9">
        <v>456920</v>
      </c>
      <c r="D344" s="9" t="s">
        <v>3122</v>
      </c>
      <c r="E344" s="9" t="s">
        <v>68</v>
      </c>
      <c r="F344" s="6" t="s">
        <v>3122</v>
      </c>
      <c r="G344" s="7" t="e">
        <f t="shared" ca="1" si="4"/>
        <v>#NAME?</v>
      </c>
      <c r="H344" s="8" t="s">
        <v>195</v>
      </c>
      <c r="I344" s="46" t="s">
        <v>58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236</v>
      </c>
      <c r="P344" s="256">
        <v>0.2</v>
      </c>
      <c r="Q344" s="127"/>
      <c r="R344" s="127"/>
      <c r="S344" s="7" t="s">
        <v>199</v>
      </c>
      <c r="T344" s="6" t="s">
        <v>3613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3066</v>
      </c>
      <c r="BH344" s="129">
        <v>0</v>
      </c>
      <c r="BI344" s="129" t="s">
        <v>3066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3055</v>
      </c>
      <c r="B345" s="15" t="s">
        <v>3614</v>
      </c>
      <c r="C345" s="9">
        <v>451228</v>
      </c>
      <c r="D345" s="9" t="s">
        <v>19</v>
      </c>
      <c r="E345" s="9" t="s">
        <v>20</v>
      </c>
      <c r="F345" s="6" t="s">
        <v>3104</v>
      </c>
      <c r="G345" s="7" t="e">
        <f t="shared" ca="1" si="4"/>
        <v>#NAME?</v>
      </c>
      <c r="H345" s="8" t="s">
        <v>195</v>
      </c>
      <c r="I345" s="46" t="s">
        <v>58</v>
      </c>
      <c r="J345" s="9" t="str">
        <f t="shared" si="3"/>
        <v>Não</v>
      </c>
      <c r="K345" s="126">
        <v>44322</v>
      </c>
      <c r="L345" s="47">
        <v>44634</v>
      </c>
      <c r="M345" s="6" t="s">
        <v>196</v>
      </c>
      <c r="N345" s="10">
        <v>1.2E-2</v>
      </c>
      <c r="O345" s="9" t="s">
        <v>58</v>
      </c>
      <c r="P345" s="256">
        <v>0</v>
      </c>
      <c r="Q345" s="59"/>
      <c r="R345" s="50" t="s">
        <v>3615</v>
      </c>
      <c r="S345" s="7" t="s">
        <v>199</v>
      </c>
      <c r="T345" s="6" t="s">
        <v>3616</v>
      </c>
      <c r="U345" s="6" t="s">
        <v>273</v>
      </c>
      <c r="V345" s="46" t="e">
        <f t="shared" ca="1" si="5"/>
        <v>#NAME?</v>
      </c>
      <c r="W345" s="46"/>
      <c r="X345" s="46"/>
      <c r="Y345" s="6" t="s">
        <v>312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3066</v>
      </c>
      <c r="BH345" s="129">
        <v>0</v>
      </c>
      <c r="BI345" s="129" t="s">
        <v>3066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3055</v>
      </c>
      <c r="B346" s="15" t="s">
        <v>2603</v>
      </c>
      <c r="C346" s="9">
        <v>32250</v>
      </c>
      <c r="D346" s="9" t="s">
        <v>19</v>
      </c>
      <c r="E346" s="9" t="s">
        <v>20</v>
      </c>
      <c r="F346" s="9" t="s">
        <v>270</v>
      </c>
      <c r="G346" s="7" t="e">
        <f t="shared" ca="1" si="4"/>
        <v>#NAME?</v>
      </c>
      <c r="H346" s="8" t="s">
        <v>216</v>
      </c>
      <c r="I346" s="46" t="s">
        <v>217</v>
      </c>
      <c r="J346" s="9" t="str">
        <f t="shared" si="3"/>
        <v>Não</v>
      </c>
      <c r="K346" s="254">
        <v>44280</v>
      </c>
      <c r="L346" s="7"/>
      <c r="M346" s="6" t="s">
        <v>412</v>
      </c>
      <c r="N346" s="10">
        <v>0.02</v>
      </c>
      <c r="O346" s="9" t="s">
        <v>197</v>
      </c>
      <c r="P346" s="256">
        <v>0.2</v>
      </c>
      <c r="Q346" s="45"/>
      <c r="R346" s="127" t="s">
        <v>3617</v>
      </c>
      <c r="S346" s="7" t="s">
        <v>199</v>
      </c>
      <c r="T346" s="6" t="s">
        <v>2605</v>
      </c>
      <c r="U346" s="6" t="s">
        <v>73</v>
      </c>
      <c r="V346" s="46" t="e">
        <f t="shared" ca="1" si="5"/>
        <v>#NAME?</v>
      </c>
      <c r="W346" s="46"/>
      <c r="X346" s="46"/>
      <c r="Y346" s="6" t="s">
        <v>312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3055</v>
      </c>
      <c r="B347" s="3" t="s">
        <v>2606</v>
      </c>
      <c r="C347" s="9">
        <v>559843</v>
      </c>
      <c r="D347" s="9" t="s">
        <v>19</v>
      </c>
      <c r="E347" s="9" t="s">
        <v>20</v>
      </c>
      <c r="F347" s="9" t="s">
        <v>321</v>
      </c>
      <c r="G347" s="7" t="e">
        <f t="shared" ca="1" si="4"/>
        <v>#NAME?</v>
      </c>
      <c r="H347" s="8" t="s">
        <v>216</v>
      </c>
      <c r="I347" s="46" t="s">
        <v>217</v>
      </c>
      <c r="J347" s="9" t="str">
        <f t="shared" si="3"/>
        <v>Não</v>
      </c>
      <c r="K347" s="254">
        <v>44615</v>
      </c>
      <c r="L347" s="7"/>
      <c r="M347" s="6" t="s">
        <v>196</v>
      </c>
      <c r="N347" s="10">
        <v>1.2E-2</v>
      </c>
      <c r="O347" s="9" t="s">
        <v>58</v>
      </c>
      <c r="P347" s="256">
        <v>0</v>
      </c>
      <c r="Q347" s="50"/>
      <c r="R347" s="50"/>
      <c r="S347" s="7" t="s">
        <v>199</v>
      </c>
      <c r="T347" s="6" t="s">
        <v>2609</v>
      </c>
      <c r="U347" s="7" t="s">
        <v>73</v>
      </c>
      <c r="V347" s="46" t="e">
        <f t="shared" ca="1" si="5"/>
        <v>#NAME?</v>
      </c>
      <c r="W347" s="46"/>
      <c r="X347" s="46"/>
      <c r="Y347" s="6" t="s">
        <v>312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3055</v>
      </c>
      <c r="B348" s="3" t="s">
        <v>3618</v>
      </c>
      <c r="C348" s="9">
        <v>434160</v>
      </c>
      <c r="D348" s="9" t="s">
        <v>19</v>
      </c>
      <c r="E348" s="9" t="s">
        <v>20</v>
      </c>
      <c r="F348" s="9" t="s">
        <v>321</v>
      </c>
      <c r="G348" s="7" t="e">
        <f t="shared" ca="1" si="4"/>
        <v>#NAME?</v>
      </c>
      <c r="H348" s="8" t="s">
        <v>216</v>
      </c>
      <c r="I348" s="46" t="s">
        <v>217</v>
      </c>
      <c r="J348" s="9" t="str">
        <f t="shared" si="3"/>
        <v>Não</v>
      </c>
      <c r="K348" s="47">
        <v>44462</v>
      </c>
      <c r="L348" s="7"/>
      <c r="M348" s="6" t="s">
        <v>412</v>
      </c>
      <c r="N348" s="10">
        <v>0.02</v>
      </c>
      <c r="O348" s="9" t="s">
        <v>197</v>
      </c>
      <c r="P348" s="256">
        <v>0.2</v>
      </c>
      <c r="Q348" s="50"/>
      <c r="R348" s="50"/>
      <c r="S348" s="7" t="s">
        <v>199</v>
      </c>
      <c r="T348" s="6" t="s">
        <v>2609</v>
      </c>
      <c r="U348" s="7" t="s">
        <v>73</v>
      </c>
      <c r="V348" s="46" t="e">
        <f t="shared" ca="1" si="5"/>
        <v>#NAME?</v>
      </c>
      <c r="W348" s="46"/>
      <c r="X348" s="46"/>
      <c r="Y348" s="6" t="s">
        <v>312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3055</v>
      </c>
      <c r="B349" s="59" t="s">
        <v>3619</v>
      </c>
      <c r="C349" s="9">
        <v>87493</v>
      </c>
      <c r="D349" s="9" t="s">
        <v>3122</v>
      </c>
      <c r="E349" s="9" t="s">
        <v>68</v>
      </c>
      <c r="F349" s="9" t="s">
        <v>3122</v>
      </c>
      <c r="G349" s="7" t="e">
        <f t="shared" ca="1" si="4"/>
        <v>#NAME?</v>
      </c>
      <c r="H349" s="8" t="s">
        <v>205</v>
      </c>
      <c r="I349" s="46" t="s">
        <v>58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58</v>
      </c>
      <c r="P349" s="256">
        <v>0</v>
      </c>
      <c r="Q349" s="127"/>
      <c r="R349" s="127"/>
      <c r="S349" s="7" t="s">
        <v>199</v>
      </c>
      <c r="T349" s="9" t="s">
        <v>3620</v>
      </c>
      <c r="U349" s="6" t="s">
        <v>68</v>
      </c>
      <c r="V349" s="46" t="e">
        <f t="shared" ca="1" si="5"/>
        <v>#NAME?</v>
      </c>
      <c r="W349" s="46"/>
      <c r="X349" s="46"/>
      <c r="Y349" s="6" t="s">
        <v>312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3055</v>
      </c>
      <c r="B350" s="3" t="s">
        <v>3621</v>
      </c>
      <c r="C350" s="9">
        <v>576290</v>
      </c>
      <c r="D350" s="9" t="s">
        <v>3057</v>
      </c>
      <c r="E350" s="9" t="s">
        <v>68</v>
      </c>
      <c r="F350" s="6" t="s">
        <v>3064</v>
      </c>
      <c r="G350" s="7" t="e">
        <f t="shared" ca="1" si="4"/>
        <v>#NAME?</v>
      </c>
      <c r="H350" s="8" t="s">
        <v>195</v>
      </c>
      <c r="I350" s="46" t="s">
        <v>58</v>
      </c>
      <c r="J350" s="9" t="str">
        <f t="shared" si="6"/>
        <v>Não</v>
      </c>
      <c r="K350" s="126">
        <v>43539</v>
      </c>
      <c r="L350" s="47">
        <v>44439</v>
      </c>
      <c r="M350" s="6" t="s">
        <v>256</v>
      </c>
      <c r="N350" s="10">
        <v>1.4999999999999999E-2</v>
      </c>
      <c r="O350" s="9" t="s">
        <v>197</v>
      </c>
      <c r="P350" s="256">
        <v>0.1</v>
      </c>
      <c r="Q350" s="127"/>
      <c r="R350" s="127"/>
      <c r="S350" s="7" t="s">
        <v>199</v>
      </c>
      <c r="T350" s="6" t="s">
        <v>3622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3066</v>
      </c>
      <c r="BH350" s="129">
        <v>0</v>
      </c>
      <c r="BI350" s="129" t="s">
        <v>3066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3055</v>
      </c>
      <c r="B351" s="3" t="s">
        <v>3621</v>
      </c>
      <c r="C351" s="9">
        <v>576301</v>
      </c>
      <c r="D351" s="9" t="s">
        <v>3057</v>
      </c>
      <c r="E351" s="9" t="s">
        <v>68</v>
      </c>
      <c r="F351" s="6" t="s">
        <v>3064</v>
      </c>
      <c r="G351" s="7" t="e">
        <f t="shared" ca="1" si="4"/>
        <v>#NAME?</v>
      </c>
      <c r="H351" s="8" t="s">
        <v>195</v>
      </c>
      <c r="I351" s="46" t="s">
        <v>58</v>
      </c>
      <c r="J351" s="9" t="str">
        <f t="shared" si="6"/>
        <v>Não</v>
      </c>
      <c r="K351" s="126">
        <v>44397</v>
      </c>
      <c r="L351" s="47">
        <v>44439</v>
      </c>
      <c r="M351" s="6" t="s">
        <v>316</v>
      </c>
      <c r="N351" s="10">
        <v>8.0000000000000002E-3</v>
      </c>
      <c r="O351" s="9" t="s">
        <v>58</v>
      </c>
      <c r="P351" s="256">
        <v>0</v>
      </c>
      <c r="Q351" s="127"/>
      <c r="R351" s="127"/>
      <c r="S351" s="7" t="s">
        <v>199</v>
      </c>
      <c r="T351" s="6" t="s">
        <v>3622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3066</v>
      </c>
      <c r="BH351" s="129">
        <v>0</v>
      </c>
      <c r="BI351" s="129" t="s">
        <v>3066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3055</v>
      </c>
      <c r="B352" s="15" t="s">
        <v>3623</v>
      </c>
      <c r="C352" s="9">
        <v>86956</v>
      </c>
      <c r="D352" s="9" t="s">
        <v>19</v>
      </c>
      <c r="E352" s="9" t="s">
        <v>20</v>
      </c>
      <c r="F352" s="9" t="s">
        <v>321</v>
      </c>
      <c r="G352" s="7" t="e">
        <f t="shared" ca="1" si="4"/>
        <v>#NAME?</v>
      </c>
      <c r="H352" s="8" t="s">
        <v>195</v>
      </c>
      <c r="I352" s="46" t="s">
        <v>58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236</v>
      </c>
      <c r="P352" s="256">
        <v>0.2</v>
      </c>
      <c r="Q352" s="127"/>
      <c r="R352" s="127"/>
      <c r="S352" s="7" t="s">
        <v>199</v>
      </c>
      <c r="T352" s="6" t="s">
        <v>3624</v>
      </c>
      <c r="U352" s="6" t="s">
        <v>273</v>
      </c>
      <c r="V352" s="46" t="e">
        <f t="shared" ca="1" si="5"/>
        <v>#NAME?</v>
      </c>
      <c r="W352" s="46"/>
      <c r="X352" s="46"/>
      <c r="Y352" s="6" t="s">
        <v>312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3055</v>
      </c>
      <c r="B353" s="15" t="s">
        <v>3625</v>
      </c>
      <c r="C353" s="9">
        <v>465187</v>
      </c>
      <c r="D353" s="9" t="s">
        <v>3057</v>
      </c>
      <c r="E353" s="9" t="s">
        <v>68</v>
      </c>
      <c r="F353" s="6" t="s">
        <v>3058</v>
      </c>
      <c r="G353" s="7" t="e">
        <f t="shared" ca="1" si="4"/>
        <v>#NAME?</v>
      </c>
      <c r="H353" s="8" t="s">
        <v>195</v>
      </c>
      <c r="I353" s="46" t="s">
        <v>58</v>
      </c>
      <c r="J353" s="9" t="str">
        <f t="shared" si="6"/>
        <v>Não</v>
      </c>
      <c r="K353" s="126">
        <v>44041</v>
      </c>
      <c r="L353" s="126">
        <v>44329</v>
      </c>
      <c r="M353" s="6" t="s">
        <v>256</v>
      </c>
      <c r="N353" s="10">
        <v>1.4999999999999999E-2</v>
      </c>
      <c r="O353" s="9" t="s">
        <v>197</v>
      </c>
      <c r="P353" s="256">
        <v>0.1</v>
      </c>
      <c r="Q353" s="127"/>
      <c r="R353" s="127"/>
      <c r="S353" s="7" t="s">
        <v>199</v>
      </c>
      <c r="T353" s="6" t="s">
        <v>3626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3066</v>
      </c>
      <c r="BH353" s="129">
        <v>0</v>
      </c>
      <c r="BI353" s="129" t="s">
        <v>3066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3055</v>
      </c>
      <c r="B354" s="3" t="s">
        <v>3627</v>
      </c>
      <c r="C354" s="9">
        <v>577297</v>
      </c>
      <c r="D354" s="9" t="s">
        <v>19</v>
      </c>
      <c r="E354" s="9" t="s">
        <v>20</v>
      </c>
      <c r="F354" s="6" t="s">
        <v>270</v>
      </c>
      <c r="G354" s="7" t="e">
        <f t="shared" ca="1" si="4"/>
        <v>#NAME?</v>
      </c>
      <c r="H354" s="8" t="s">
        <v>195</v>
      </c>
      <c r="I354" s="46" t="s">
        <v>58</v>
      </c>
      <c r="J354" s="9" t="str">
        <f t="shared" si="6"/>
        <v>Não</v>
      </c>
      <c r="K354" s="47">
        <v>44411</v>
      </c>
      <c r="L354" s="95">
        <v>44512</v>
      </c>
      <c r="M354" s="6" t="s">
        <v>256</v>
      </c>
      <c r="N354" s="10">
        <v>1.4999999999999999E-2</v>
      </c>
      <c r="O354" s="9" t="s">
        <v>197</v>
      </c>
      <c r="P354" s="256">
        <v>0.1</v>
      </c>
      <c r="Q354" s="127"/>
      <c r="R354" s="127"/>
      <c r="S354" s="7" t="s">
        <v>199</v>
      </c>
      <c r="T354" s="6" t="s">
        <v>3628</v>
      </c>
      <c r="U354" s="6" t="s">
        <v>273</v>
      </c>
      <c r="V354" s="46" t="e">
        <f t="shared" ca="1" si="5"/>
        <v>#NAME?</v>
      </c>
      <c r="W354" s="46"/>
      <c r="X354" s="46"/>
      <c r="Y354" s="6" t="s">
        <v>312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3066</v>
      </c>
      <c r="BH354" s="129">
        <v>0</v>
      </c>
      <c r="BI354" s="129" t="s">
        <v>3066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3055</v>
      </c>
      <c r="B355" s="3" t="s">
        <v>3629</v>
      </c>
      <c r="C355" s="9">
        <v>88264</v>
      </c>
      <c r="D355" s="9" t="s">
        <v>3122</v>
      </c>
      <c r="E355" s="9" t="s">
        <v>68</v>
      </c>
      <c r="F355" s="6" t="s">
        <v>3122</v>
      </c>
      <c r="G355" s="7" t="e">
        <f t="shared" ca="1" si="4"/>
        <v>#NAME?</v>
      </c>
      <c r="H355" s="8" t="s">
        <v>195</v>
      </c>
      <c r="I355" s="46" t="s">
        <v>58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236</v>
      </c>
      <c r="P355" s="256">
        <v>0.2</v>
      </c>
      <c r="Q355" s="127"/>
      <c r="R355" s="127"/>
      <c r="S355" s="7" t="s">
        <v>199</v>
      </c>
      <c r="T355" s="6" t="s">
        <v>3630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3066</v>
      </c>
      <c r="BH355" s="129">
        <v>0</v>
      </c>
      <c r="BI355" s="129" t="s">
        <v>3066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3055</v>
      </c>
      <c r="B356" s="3" t="s">
        <v>2665</v>
      </c>
      <c r="C356" s="9">
        <v>459393</v>
      </c>
      <c r="D356" s="9" t="s">
        <v>19</v>
      </c>
      <c r="E356" s="9" t="s">
        <v>20</v>
      </c>
      <c r="F356" s="9" t="s">
        <v>321</v>
      </c>
      <c r="G356" s="7" t="e">
        <f t="shared" ca="1" si="4"/>
        <v>#NAME?</v>
      </c>
      <c r="H356" s="8" t="s">
        <v>216</v>
      </c>
      <c r="I356" s="46" t="s">
        <v>217</v>
      </c>
      <c r="J356" s="9" t="str">
        <f t="shared" si="6"/>
        <v>Não</v>
      </c>
      <c r="K356" s="47">
        <v>44638</v>
      </c>
      <c r="L356" s="6"/>
      <c r="M356" s="6" t="s">
        <v>196</v>
      </c>
      <c r="N356" s="255">
        <v>1.2E-2</v>
      </c>
      <c r="O356" s="9" t="s">
        <v>58</v>
      </c>
      <c r="P356" s="256">
        <v>0</v>
      </c>
      <c r="Q356" s="127"/>
      <c r="R356" s="127"/>
      <c r="S356" s="7" t="s">
        <v>199</v>
      </c>
      <c r="T356" s="6" t="s">
        <v>2667</v>
      </c>
      <c r="U356" s="6" t="s">
        <v>273</v>
      </c>
      <c r="V356" s="46" t="e">
        <f t="shared" ca="1" si="5"/>
        <v>#NAME?</v>
      </c>
      <c r="W356" s="46"/>
      <c r="X356" s="46"/>
      <c r="Y356" s="6" t="s">
        <v>312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3055</v>
      </c>
      <c r="B357" s="15" t="s">
        <v>2671</v>
      </c>
      <c r="C357" s="9">
        <v>612431</v>
      </c>
      <c r="D357" s="9" t="s">
        <v>19</v>
      </c>
      <c r="E357" s="9" t="s">
        <v>20</v>
      </c>
      <c r="F357" s="6" t="s">
        <v>270</v>
      </c>
      <c r="G357" s="7" t="e">
        <f t="shared" ca="1" si="4"/>
        <v>#NAME?</v>
      </c>
      <c r="H357" s="8" t="s">
        <v>216</v>
      </c>
      <c r="I357" s="46" t="s">
        <v>217</v>
      </c>
      <c r="J357" s="9" t="str">
        <f t="shared" si="6"/>
        <v>Não</v>
      </c>
      <c r="K357" s="47">
        <v>44365</v>
      </c>
      <c r="L357" s="6"/>
      <c r="M357" s="6" t="s">
        <v>196</v>
      </c>
      <c r="N357" s="255">
        <v>1.2E-2</v>
      </c>
      <c r="O357" s="9" t="s">
        <v>58</v>
      </c>
      <c r="P357" s="256">
        <v>0</v>
      </c>
      <c r="Q357" s="50"/>
      <c r="R357" s="50"/>
      <c r="S357" s="7" t="s">
        <v>199</v>
      </c>
      <c r="T357" s="6" t="s">
        <v>2674</v>
      </c>
      <c r="U357" s="6" t="s">
        <v>273</v>
      </c>
      <c r="V357" s="46" t="e">
        <f t="shared" ca="1" si="5"/>
        <v>#NAME?</v>
      </c>
      <c r="W357" s="46"/>
      <c r="X357" s="46"/>
      <c r="Y357" s="6" t="s">
        <v>312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3055</v>
      </c>
      <c r="B358" s="125" t="s">
        <v>3631</v>
      </c>
      <c r="C358" s="9">
        <v>38387</v>
      </c>
      <c r="D358" s="9" t="s">
        <v>19</v>
      </c>
      <c r="E358" s="9" t="s">
        <v>20</v>
      </c>
      <c r="F358" s="9" t="s">
        <v>270</v>
      </c>
      <c r="G358" s="7" t="e">
        <f t="shared" ca="1" si="4"/>
        <v>#NAME?</v>
      </c>
      <c r="H358" s="8" t="s">
        <v>216</v>
      </c>
      <c r="I358" s="46" t="s">
        <v>217</v>
      </c>
      <c r="J358" s="9" t="str">
        <f t="shared" si="6"/>
        <v>Não</v>
      </c>
      <c r="K358" s="126">
        <v>44263</v>
      </c>
      <c r="L358" s="6"/>
      <c r="M358" s="6" t="s">
        <v>196</v>
      </c>
      <c r="N358" s="255">
        <v>1.2E-2</v>
      </c>
      <c r="O358" s="9" t="s">
        <v>58</v>
      </c>
      <c r="P358" s="256">
        <v>0</v>
      </c>
      <c r="Q358" s="66"/>
      <c r="R358" s="127" t="s">
        <v>3632</v>
      </c>
      <c r="S358" s="7" t="s">
        <v>199</v>
      </c>
      <c r="T358" s="9" t="s">
        <v>3633</v>
      </c>
      <c r="U358" s="6" t="s">
        <v>273</v>
      </c>
      <c r="V358" s="46" t="e">
        <f t="shared" ca="1" si="5"/>
        <v>#NAME?</v>
      </c>
      <c r="W358" s="46"/>
      <c r="X358" s="46"/>
      <c r="Y358" s="6" t="s">
        <v>312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3055</v>
      </c>
      <c r="B359" s="125" t="s">
        <v>3631</v>
      </c>
      <c r="C359" s="9">
        <v>85872</v>
      </c>
      <c r="D359" s="9" t="s">
        <v>19</v>
      </c>
      <c r="E359" s="9" t="s">
        <v>20</v>
      </c>
      <c r="F359" s="9" t="s">
        <v>270</v>
      </c>
      <c r="G359" s="7" t="e">
        <f t="shared" ca="1" si="4"/>
        <v>#NAME?</v>
      </c>
      <c r="H359" s="8" t="s">
        <v>216</v>
      </c>
      <c r="I359" s="46" t="s">
        <v>217</v>
      </c>
      <c r="J359" s="9" t="str">
        <f t="shared" si="6"/>
        <v>Sim</v>
      </c>
      <c r="K359" s="126">
        <v>44585</v>
      </c>
      <c r="L359" s="7"/>
      <c r="M359" s="6" t="s">
        <v>57</v>
      </c>
      <c r="N359" s="255">
        <v>7.0000000000000001E-3</v>
      </c>
      <c r="O359" s="9" t="s">
        <v>58</v>
      </c>
      <c r="P359" s="256">
        <v>0</v>
      </c>
      <c r="Q359" s="50" t="s">
        <v>3634</v>
      </c>
      <c r="R359" s="50"/>
      <c r="S359" s="7" t="s">
        <v>199</v>
      </c>
      <c r="T359" s="9" t="s">
        <v>3633</v>
      </c>
      <c r="U359" s="6" t="s">
        <v>273</v>
      </c>
      <c r="V359" s="46" t="e">
        <f t="shared" ca="1" si="5"/>
        <v>#NAME?</v>
      </c>
      <c r="W359" s="46"/>
      <c r="X359" s="46"/>
      <c r="Y359" s="6" t="s">
        <v>312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3055</v>
      </c>
      <c r="B360" s="59" t="s">
        <v>3635</v>
      </c>
      <c r="C360" s="9">
        <v>438274</v>
      </c>
      <c r="D360" s="9" t="s">
        <v>3057</v>
      </c>
      <c r="E360" s="9" t="s">
        <v>68</v>
      </c>
      <c r="F360" s="9" t="s">
        <v>3058</v>
      </c>
      <c r="G360" s="7" t="e">
        <f t="shared" ca="1" si="4"/>
        <v>#NAME?</v>
      </c>
      <c r="H360" s="8" t="s">
        <v>216</v>
      </c>
      <c r="I360" s="46" t="s">
        <v>217</v>
      </c>
      <c r="J360" s="9" t="str">
        <f t="shared" si="6"/>
        <v>Não</v>
      </c>
      <c r="K360" s="254">
        <v>43804</v>
      </c>
      <c r="L360" s="7"/>
      <c r="M360" s="6" t="s">
        <v>256</v>
      </c>
      <c r="N360" s="255">
        <v>1.4999999999999999E-2</v>
      </c>
      <c r="O360" s="9" t="s">
        <v>197</v>
      </c>
      <c r="P360" s="256">
        <v>0.1</v>
      </c>
      <c r="Q360" s="66"/>
      <c r="R360" s="127" t="s">
        <v>3636</v>
      </c>
      <c r="S360" s="7" t="s">
        <v>199</v>
      </c>
      <c r="T360" s="9" t="s">
        <v>3637</v>
      </c>
      <c r="U360" s="6" t="s">
        <v>77</v>
      </c>
      <c r="V360" s="46" t="e">
        <f t="shared" ca="1" si="5"/>
        <v>#NAME?</v>
      </c>
      <c r="W360" s="46"/>
      <c r="X360" s="46"/>
      <c r="Y360" s="6" t="s">
        <v>312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3055</v>
      </c>
      <c r="B361" s="15" t="s">
        <v>3638</v>
      </c>
      <c r="C361" s="9">
        <v>435113</v>
      </c>
      <c r="D361" s="9" t="s">
        <v>3057</v>
      </c>
      <c r="E361" s="9" t="s">
        <v>68</v>
      </c>
      <c r="F361" s="6" t="s">
        <v>3058</v>
      </c>
      <c r="G361" s="7" t="e">
        <f t="shared" ca="1" si="4"/>
        <v>#NAME?</v>
      </c>
      <c r="H361" s="8" t="s">
        <v>195</v>
      </c>
      <c r="I361" s="46" t="s">
        <v>58</v>
      </c>
      <c r="J361" s="9" t="str">
        <f t="shared" si="6"/>
        <v>Não</v>
      </c>
      <c r="K361" s="126">
        <v>43717</v>
      </c>
      <c r="L361" s="126">
        <v>44581</v>
      </c>
      <c r="M361" s="6" t="s">
        <v>256</v>
      </c>
      <c r="N361" s="10">
        <v>0.01</v>
      </c>
      <c r="O361" s="9" t="s">
        <v>197</v>
      </c>
      <c r="P361" s="256">
        <v>0.1</v>
      </c>
      <c r="Q361" s="127"/>
      <c r="R361" s="127"/>
      <c r="S361" s="7" t="s">
        <v>199</v>
      </c>
      <c r="T361" s="6" t="s">
        <v>3639</v>
      </c>
      <c r="U361" s="6" t="s">
        <v>68</v>
      </c>
      <c r="V361" s="46" t="e">
        <f t="shared" ca="1" si="5"/>
        <v>#NAME?</v>
      </c>
      <c r="W361" s="46"/>
      <c r="X361" s="46"/>
      <c r="Y361" s="6" t="s">
        <v>312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3066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3055</v>
      </c>
      <c r="B362" s="59" t="s">
        <v>3640</v>
      </c>
      <c r="C362" s="9">
        <v>82133</v>
      </c>
      <c r="D362" s="9" t="s">
        <v>3122</v>
      </c>
      <c r="E362" s="9" t="s">
        <v>68</v>
      </c>
      <c r="F362" s="9" t="s">
        <v>3122</v>
      </c>
      <c r="G362" s="7" t="e">
        <f t="shared" ca="1" si="4"/>
        <v>#NAME?</v>
      </c>
      <c r="H362" s="8" t="s">
        <v>195</v>
      </c>
      <c r="I362" s="46" t="s">
        <v>58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236</v>
      </c>
      <c r="P362" s="256">
        <v>0.2</v>
      </c>
      <c r="Q362" s="127"/>
      <c r="R362" s="127"/>
      <c r="S362" s="7" t="s">
        <v>199</v>
      </c>
      <c r="T362" s="9" t="s">
        <v>3641</v>
      </c>
      <c r="U362" s="6" t="s">
        <v>68</v>
      </c>
      <c r="V362" s="46" t="e">
        <f t="shared" ca="1" si="5"/>
        <v>#NAME?</v>
      </c>
      <c r="W362" s="46"/>
      <c r="X362" s="46"/>
      <c r="Y362" s="6" t="s">
        <v>312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3066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3055</v>
      </c>
      <c r="B363" s="15" t="s">
        <v>3642</v>
      </c>
      <c r="C363" s="9">
        <v>370249</v>
      </c>
      <c r="D363" s="9" t="s">
        <v>19</v>
      </c>
      <c r="E363" s="9" t="s">
        <v>68</v>
      </c>
      <c r="F363" s="9" t="s">
        <v>3436</v>
      </c>
      <c r="G363" s="7" t="e">
        <f t="shared" ca="1" si="4"/>
        <v>#NAME?</v>
      </c>
      <c r="H363" s="8" t="s">
        <v>195</v>
      </c>
      <c r="I363" s="46" t="s">
        <v>58</v>
      </c>
      <c r="J363" s="9" t="str">
        <f t="shared" si="6"/>
        <v>Não</v>
      </c>
      <c r="K363" s="254">
        <v>44592</v>
      </c>
      <c r="L363" s="47">
        <v>45552</v>
      </c>
      <c r="M363" s="6" t="s">
        <v>57</v>
      </c>
      <c r="N363" s="255">
        <v>0.01</v>
      </c>
      <c r="O363" s="9" t="s">
        <v>58</v>
      </c>
      <c r="P363" s="256">
        <v>0</v>
      </c>
      <c r="Q363" s="127"/>
      <c r="R363" s="127"/>
      <c r="S363" s="7" t="s">
        <v>199</v>
      </c>
      <c r="T363" s="6" t="s">
        <v>2702</v>
      </c>
      <c r="U363" s="6" t="s">
        <v>68</v>
      </c>
      <c r="V363" s="46" t="e">
        <f t="shared" ca="1" si="5"/>
        <v>#NAME?</v>
      </c>
      <c r="W363" s="46"/>
      <c r="X363" s="46"/>
      <c r="Y363" s="6" t="s">
        <v>312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3055</v>
      </c>
      <c r="B364" s="15" t="s">
        <v>2733</v>
      </c>
      <c r="C364" s="9">
        <v>81772</v>
      </c>
      <c r="D364" s="9" t="s">
        <v>19</v>
      </c>
      <c r="E364" s="9" t="s">
        <v>20</v>
      </c>
      <c r="F364" s="9" t="s">
        <v>321</v>
      </c>
      <c r="G364" s="7" t="e">
        <f t="shared" ca="1" si="4"/>
        <v>#NAME?</v>
      </c>
      <c r="H364" s="8" t="s">
        <v>216</v>
      </c>
      <c r="I364" s="46" t="s">
        <v>217</v>
      </c>
      <c r="J364" s="9" t="str">
        <f t="shared" si="6"/>
        <v>Não</v>
      </c>
      <c r="K364" s="254">
        <v>44279</v>
      </c>
      <c r="L364" s="7"/>
      <c r="M364" s="6" t="s">
        <v>412</v>
      </c>
      <c r="N364" s="255">
        <v>0.02</v>
      </c>
      <c r="O364" s="9" t="s">
        <v>197</v>
      </c>
      <c r="P364" s="256">
        <v>0.2</v>
      </c>
      <c r="Q364" s="45"/>
      <c r="R364" s="127" t="s">
        <v>3643</v>
      </c>
      <c r="S364" s="7" t="s">
        <v>199</v>
      </c>
      <c r="T364" s="6" t="s">
        <v>2735</v>
      </c>
      <c r="U364" s="6" t="s">
        <v>273</v>
      </c>
      <c r="V364" s="46" t="e">
        <f t="shared" ca="1" si="5"/>
        <v>#NAME?</v>
      </c>
      <c r="W364" s="46"/>
      <c r="X364" s="46"/>
      <c r="Y364" s="6" t="s">
        <v>201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3055</v>
      </c>
      <c r="B365" s="125" t="s">
        <v>3644</v>
      </c>
      <c r="C365" s="9">
        <v>43617</v>
      </c>
      <c r="D365" s="9" t="s">
        <v>19</v>
      </c>
      <c r="E365" s="9" t="s">
        <v>20</v>
      </c>
      <c r="F365" s="9" t="s">
        <v>270</v>
      </c>
      <c r="G365" s="7" t="e">
        <f t="shared" ca="1" si="4"/>
        <v>#NAME?</v>
      </c>
      <c r="H365" s="8" t="s">
        <v>195</v>
      </c>
      <c r="I365" s="46" t="s">
        <v>58</v>
      </c>
      <c r="J365" s="9" t="str">
        <f t="shared" si="6"/>
        <v>Sim</v>
      </c>
      <c r="K365" s="254">
        <v>44599</v>
      </c>
      <c r="L365" s="47">
        <v>45000</v>
      </c>
      <c r="M365" s="6" t="s">
        <v>256</v>
      </c>
      <c r="N365" s="255">
        <v>1.4999999999999999E-2</v>
      </c>
      <c r="O365" s="9" t="s">
        <v>197</v>
      </c>
      <c r="P365" s="256">
        <v>0.1</v>
      </c>
      <c r="Q365" s="50" t="s">
        <v>3645</v>
      </c>
      <c r="R365" s="50"/>
      <c r="S365" s="7" t="s">
        <v>242</v>
      </c>
      <c r="T365" s="9" t="s">
        <v>3646</v>
      </c>
      <c r="U365" s="7" t="s">
        <v>273</v>
      </c>
      <c r="V365" s="46" t="e">
        <f t="shared" ca="1" si="5"/>
        <v>#NAME?</v>
      </c>
      <c r="W365" s="46"/>
      <c r="X365" s="46"/>
      <c r="Y365" s="6" t="s">
        <v>312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3055</v>
      </c>
      <c r="B366" s="3" t="s">
        <v>3647</v>
      </c>
      <c r="C366" s="9">
        <v>584243</v>
      </c>
      <c r="D366" s="9" t="s">
        <v>3057</v>
      </c>
      <c r="E366" s="9" t="s">
        <v>68</v>
      </c>
      <c r="F366" s="6" t="s">
        <v>3064</v>
      </c>
      <c r="G366" s="7" t="e">
        <f t="shared" ca="1" si="4"/>
        <v>#NAME?</v>
      </c>
      <c r="H366" s="8" t="s">
        <v>195</v>
      </c>
      <c r="I366" s="46" t="s">
        <v>58</v>
      </c>
      <c r="J366" s="9" t="str">
        <f t="shared" si="6"/>
        <v>Não</v>
      </c>
      <c r="K366" s="126">
        <v>43606</v>
      </c>
      <c r="L366" s="261">
        <v>44484</v>
      </c>
      <c r="M366" s="6" t="s">
        <v>196</v>
      </c>
      <c r="N366" s="10">
        <v>5.0000000000000001E-3</v>
      </c>
      <c r="O366" s="9" t="s">
        <v>58</v>
      </c>
      <c r="P366" s="256">
        <v>0</v>
      </c>
      <c r="Q366" s="127"/>
      <c r="R366" s="127"/>
      <c r="S366" s="7" t="s">
        <v>242</v>
      </c>
      <c r="T366" s="6" t="s">
        <v>3648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3066</v>
      </c>
      <c r="BH366" s="129">
        <v>0</v>
      </c>
      <c r="BI366" s="129" t="s">
        <v>3066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3055</v>
      </c>
      <c r="B367" s="3" t="s">
        <v>3647</v>
      </c>
      <c r="C367" s="9">
        <v>43312</v>
      </c>
      <c r="D367" s="9" t="s">
        <v>3057</v>
      </c>
      <c r="E367" s="9" t="s">
        <v>68</v>
      </c>
      <c r="F367" s="6" t="s">
        <v>3064</v>
      </c>
      <c r="G367" s="7" t="e">
        <f t="shared" ca="1" si="4"/>
        <v>#NAME?</v>
      </c>
      <c r="H367" s="8" t="s">
        <v>195</v>
      </c>
      <c r="I367" s="46" t="s">
        <v>58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236</v>
      </c>
      <c r="P367" s="256">
        <v>0.2</v>
      </c>
      <c r="Q367" s="127"/>
      <c r="R367" s="127"/>
      <c r="S367" s="7" t="s">
        <v>242</v>
      </c>
      <c r="T367" s="6" t="s">
        <v>3649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3066</v>
      </c>
      <c r="BH367" s="129">
        <v>0</v>
      </c>
      <c r="BI367" s="129" t="s">
        <v>3066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3055</v>
      </c>
      <c r="B368" s="15" t="s">
        <v>3650</v>
      </c>
      <c r="C368" s="9">
        <v>263535</v>
      </c>
      <c r="D368" s="9" t="s">
        <v>3057</v>
      </c>
      <c r="E368" s="9" t="s">
        <v>68</v>
      </c>
      <c r="F368" s="6" t="s">
        <v>3064</v>
      </c>
      <c r="G368" s="7" t="e">
        <f t="shared" ca="1" si="4"/>
        <v>#NAME?</v>
      </c>
      <c r="H368" s="8" t="s">
        <v>195</v>
      </c>
      <c r="I368" s="46" t="s">
        <v>58</v>
      </c>
      <c r="J368" s="9" t="str">
        <f t="shared" si="6"/>
        <v>Não</v>
      </c>
      <c r="K368" s="126">
        <v>43710</v>
      </c>
      <c r="L368" s="126">
        <v>44309</v>
      </c>
      <c r="M368" s="6" t="s">
        <v>256</v>
      </c>
      <c r="N368" s="10">
        <v>0.01</v>
      </c>
      <c r="O368" s="9" t="s">
        <v>197</v>
      </c>
      <c r="P368" s="256">
        <v>0.1</v>
      </c>
      <c r="Q368" s="127"/>
      <c r="R368" s="127" t="s">
        <v>3651</v>
      </c>
      <c r="S368" s="7" t="s">
        <v>199</v>
      </c>
      <c r="T368" s="6" t="s">
        <v>2759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3066</v>
      </c>
      <c r="BH368" s="129">
        <v>0</v>
      </c>
      <c r="BI368" s="129" t="s">
        <v>3066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3055</v>
      </c>
      <c r="B369" s="15" t="s">
        <v>3652</v>
      </c>
      <c r="C369" s="9">
        <v>261278</v>
      </c>
      <c r="D369" s="9" t="s">
        <v>19</v>
      </c>
      <c r="E369" s="9" t="s">
        <v>20</v>
      </c>
      <c r="F369" s="9" t="s">
        <v>321</v>
      </c>
      <c r="G369" s="7" t="e">
        <f t="shared" ca="1" si="4"/>
        <v>#NAME?</v>
      </c>
      <c r="H369" s="8" t="s">
        <v>195</v>
      </c>
      <c r="I369" s="46" t="s">
        <v>58</v>
      </c>
      <c r="J369" s="9" t="str">
        <f t="shared" si="6"/>
        <v>Não</v>
      </c>
      <c r="K369" s="254">
        <v>44340</v>
      </c>
      <c r="L369" s="126">
        <v>44903</v>
      </c>
      <c r="M369" s="6" t="s">
        <v>196</v>
      </c>
      <c r="N369" s="255">
        <v>0.01</v>
      </c>
      <c r="O369" s="9" t="s">
        <v>58</v>
      </c>
      <c r="P369" s="256">
        <v>0</v>
      </c>
      <c r="Q369" s="66"/>
      <c r="R369" s="50" t="s">
        <v>3653</v>
      </c>
      <c r="S369" s="7" t="s">
        <v>199</v>
      </c>
      <c r="T369" s="6" t="s">
        <v>3654</v>
      </c>
      <c r="U369" s="6" t="s">
        <v>273</v>
      </c>
      <c r="V369" s="46" t="e">
        <f t="shared" ca="1" si="5"/>
        <v>#NAME?</v>
      </c>
      <c r="W369" s="46"/>
      <c r="X369" s="46"/>
      <c r="Y369" s="6" t="s">
        <v>312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3055</v>
      </c>
      <c r="B370" s="15" t="s">
        <v>3655</v>
      </c>
      <c r="C370" s="9">
        <v>31787</v>
      </c>
      <c r="D370" s="9" t="s">
        <v>19</v>
      </c>
      <c r="E370" s="9" t="s">
        <v>20</v>
      </c>
      <c r="F370" s="9" t="s">
        <v>697</v>
      </c>
      <c r="G370" s="7" t="e">
        <f t="shared" ca="1" si="4"/>
        <v>#NAME?</v>
      </c>
      <c r="H370" s="8" t="s">
        <v>216</v>
      </c>
      <c r="I370" s="46" t="s">
        <v>217</v>
      </c>
      <c r="J370" s="9" t="str">
        <f t="shared" si="6"/>
        <v>Não</v>
      </c>
      <c r="K370" s="254">
        <v>44272</v>
      </c>
      <c r="L370" s="6"/>
      <c r="M370" s="6" t="s">
        <v>196</v>
      </c>
      <c r="N370" s="10">
        <v>1.2E-2</v>
      </c>
      <c r="O370" s="9" t="s">
        <v>58</v>
      </c>
      <c r="P370" s="256">
        <v>0</v>
      </c>
      <c r="Q370" s="127"/>
      <c r="R370" s="127"/>
      <c r="S370" s="7" t="s">
        <v>199</v>
      </c>
      <c r="T370" s="6" t="s">
        <v>2797</v>
      </c>
      <c r="U370" s="6" t="s">
        <v>273</v>
      </c>
      <c r="V370" s="46" t="e">
        <f t="shared" ca="1" si="5"/>
        <v>#NAME?</v>
      </c>
      <c r="W370" s="46"/>
      <c r="X370" s="46"/>
      <c r="Y370" s="6" t="s">
        <v>312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3055</v>
      </c>
      <c r="B371" s="59" t="s">
        <v>3656</v>
      </c>
      <c r="C371" s="9">
        <v>86818</v>
      </c>
      <c r="D371" s="9" t="s">
        <v>3122</v>
      </c>
      <c r="E371" s="9" t="s">
        <v>68</v>
      </c>
      <c r="F371" s="9" t="s">
        <v>3122</v>
      </c>
      <c r="G371" s="7" t="e">
        <f t="shared" ca="1" si="4"/>
        <v>#NAME?</v>
      </c>
      <c r="H371" s="8" t="s">
        <v>205</v>
      </c>
      <c r="I371" s="46" t="s">
        <v>58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58</v>
      </c>
      <c r="P371" s="256">
        <v>0</v>
      </c>
      <c r="Q371" s="127"/>
      <c r="R371" s="127"/>
      <c r="S371" s="7" t="s">
        <v>199</v>
      </c>
      <c r="T371" s="9" t="s">
        <v>3657</v>
      </c>
      <c r="U371" s="6" t="s">
        <v>68</v>
      </c>
      <c r="V371" s="46" t="e">
        <f t="shared" ca="1" si="5"/>
        <v>#NAME?</v>
      </c>
      <c r="W371" s="46"/>
      <c r="X371" s="46"/>
      <c r="Y371" s="6" t="s">
        <v>312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3055</v>
      </c>
      <c r="B372" s="3" t="s">
        <v>3658</v>
      </c>
      <c r="C372" s="9">
        <v>82667</v>
      </c>
      <c r="D372" s="9" t="s">
        <v>3122</v>
      </c>
      <c r="E372" s="9" t="s">
        <v>68</v>
      </c>
      <c r="F372" s="6" t="s">
        <v>3122</v>
      </c>
      <c r="G372" s="7" t="e">
        <f t="shared" ca="1" si="4"/>
        <v>#NAME?</v>
      </c>
      <c r="H372" s="8" t="s">
        <v>195</v>
      </c>
      <c r="I372" s="46" t="s">
        <v>58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236</v>
      </c>
      <c r="P372" s="256">
        <v>0.2</v>
      </c>
      <c r="Q372" s="127"/>
      <c r="R372" s="127"/>
      <c r="S372" s="7" t="s">
        <v>199</v>
      </c>
      <c r="T372" s="6" t="s">
        <v>3659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3066</v>
      </c>
      <c r="BH372" s="129">
        <v>0</v>
      </c>
      <c r="BI372" s="129" t="s">
        <v>3066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3055</v>
      </c>
      <c r="B373" s="15" t="s">
        <v>3660</v>
      </c>
      <c r="C373" s="9">
        <v>261079</v>
      </c>
      <c r="D373" s="9" t="s">
        <v>19</v>
      </c>
      <c r="E373" s="9" t="s">
        <v>20</v>
      </c>
      <c r="F373" s="9" t="s">
        <v>270</v>
      </c>
      <c r="G373" s="7" t="e">
        <f t="shared" ca="1" si="4"/>
        <v>#NAME?</v>
      </c>
      <c r="H373" s="8" t="s">
        <v>195</v>
      </c>
      <c r="I373" s="46" t="s">
        <v>58</v>
      </c>
      <c r="J373" s="9" t="str">
        <f t="shared" si="6"/>
        <v>Não</v>
      </c>
      <c r="K373" s="254">
        <v>44319</v>
      </c>
      <c r="L373" s="47">
        <v>44949</v>
      </c>
      <c r="M373" s="6" t="s">
        <v>256</v>
      </c>
      <c r="N373" s="255">
        <v>1.4999999999999999E-2</v>
      </c>
      <c r="O373" s="9" t="s">
        <v>197</v>
      </c>
      <c r="P373" s="256">
        <v>0.1</v>
      </c>
      <c r="Q373" s="50"/>
      <c r="R373" s="257" t="s">
        <v>3225</v>
      </c>
      <c r="S373" s="7" t="s">
        <v>199</v>
      </c>
      <c r="T373" s="6" t="s">
        <v>3661</v>
      </c>
      <c r="U373" s="6" t="s">
        <v>273</v>
      </c>
      <c r="V373" s="46" t="e">
        <f t="shared" ca="1" si="5"/>
        <v>#NAME?</v>
      </c>
      <c r="W373" s="46"/>
      <c r="X373" s="46"/>
      <c r="Y373" s="6" t="s">
        <v>312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3055</v>
      </c>
      <c r="B374" s="59" t="s">
        <v>3662</v>
      </c>
      <c r="C374" s="9">
        <v>440078</v>
      </c>
      <c r="D374" s="9" t="s">
        <v>3057</v>
      </c>
      <c r="E374" s="9" t="s">
        <v>68</v>
      </c>
      <c r="F374" s="9" t="s">
        <v>3064</v>
      </c>
      <c r="G374" s="7" t="e">
        <f t="shared" ca="1" si="4"/>
        <v>#NAME?</v>
      </c>
      <c r="H374" s="8" t="s">
        <v>216</v>
      </c>
      <c r="I374" s="46" t="s">
        <v>217</v>
      </c>
      <c r="J374" s="9" t="str">
        <f t="shared" si="6"/>
        <v>Sim</v>
      </c>
      <c r="K374" s="260">
        <v>43822</v>
      </c>
      <c r="L374" s="6"/>
      <c r="M374" s="6" t="s">
        <v>196</v>
      </c>
      <c r="N374" s="10">
        <v>1.2E-2</v>
      </c>
      <c r="O374" s="9" t="s">
        <v>58</v>
      </c>
      <c r="P374" s="256">
        <v>0</v>
      </c>
      <c r="Q374" s="127" t="s">
        <v>3663</v>
      </c>
      <c r="R374" s="127"/>
      <c r="S374" s="7" t="s">
        <v>199</v>
      </c>
      <c r="T374" s="9" t="s">
        <v>3664</v>
      </c>
      <c r="U374" s="6" t="s">
        <v>68</v>
      </c>
      <c r="V374" s="46" t="e">
        <f t="shared" ca="1" si="5"/>
        <v>#NAME?</v>
      </c>
      <c r="W374" s="46"/>
      <c r="X374" s="46"/>
      <c r="Y374" s="6" t="s">
        <v>312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3055</v>
      </c>
      <c r="B375" s="59" t="s">
        <v>3665</v>
      </c>
      <c r="C375" s="9">
        <v>88816</v>
      </c>
      <c r="D375" s="9" t="s">
        <v>3122</v>
      </c>
      <c r="E375" s="9" t="s">
        <v>68</v>
      </c>
      <c r="F375" s="9" t="s">
        <v>3122</v>
      </c>
      <c r="G375" s="7" t="e">
        <f t="shared" ca="1" si="4"/>
        <v>#NAME?</v>
      </c>
      <c r="H375" s="8" t="s">
        <v>216</v>
      </c>
      <c r="I375" s="46" t="s">
        <v>217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58</v>
      </c>
      <c r="P375" s="256">
        <v>0</v>
      </c>
      <c r="Q375" s="127"/>
      <c r="R375" s="127"/>
      <c r="S375" s="7" t="s">
        <v>199</v>
      </c>
      <c r="T375" s="9" t="s">
        <v>3666</v>
      </c>
      <c r="U375" s="6" t="s">
        <v>68</v>
      </c>
      <c r="V375" s="46" t="e">
        <f t="shared" ca="1" si="5"/>
        <v>#NAME?</v>
      </c>
      <c r="W375" s="46"/>
      <c r="X375" s="46"/>
      <c r="Y375" s="6" t="s">
        <v>312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3055</v>
      </c>
      <c r="B376" s="3" t="s">
        <v>3667</v>
      </c>
      <c r="C376" s="9">
        <v>32407</v>
      </c>
      <c r="D376" s="9" t="s">
        <v>19</v>
      </c>
      <c r="E376" s="9" t="s">
        <v>20</v>
      </c>
      <c r="F376" s="6" t="s">
        <v>270</v>
      </c>
      <c r="G376" s="7" t="e">
        <f t="shared" ca="1" si="4"/>
        <v>#NAME?</v>
      </c>
      <c r="H376" s="8" t="s">
        <v>216</v>
      </c>
      <c r="I376" s="46" t="s">
        <v>217</v>
      </c>
      <c r="J376" s="9" t="str">
        <f t="shared" si="6"/>
        <v>Não</v>
      </c>
      <c r="K376" s="126">
        <v>44789</v>
      </c>
      <c r="L376" s="283"/>
      <c r="M376" s="6" t="s">
        <v>57</v>
      </c>
      <c r="N376" s="10">
        <v>7.0000000000000001E-3</v>
      </c>
      <c r="O376" s="9" t="s">
        <v>58</v>
      </c>
      <c r="P376" s="256">
        <v>0</v>
      </c>
      <c r="Q376" s="127"/>
      <c r="R376" s="127"/>
      <c r="S376" s="7" t="s">
        <v>199</v>
      </c>
      <c r="T376" s="6" t="s">
        <v>2859</v>
      </c>
      <c r="U376" s="6" t="s">
        <v>273</v>
      </c>
      <c r="V376" s="46" t="e">
        <f t="shared" ca="1" si="5"/>
        <v>#NAME?</v>
      </c>
      <c r="W376" s="46"/>
      <c r="X376" s="46"/>
      <c r="Y376" s="6" t="s">
        <v>312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3055</v>
      </c>
      <c r="B377" s="3" t="s">
        <v>2884</v>
      </c>
      <c r="C377" s="9">
        <v>582421</v>
      </c>
      <c r="D377" s="9" t="s">
        <v>19</v>
      </c>
      <c r="E377" s="9" t="s">
        <v>20</v>
      </c>
      <c r="F377" s="6" t="s">
        <v>321</v>
      </c>
      <c r="G377" s="7" t="e">
        <f t="shared" ca="1" si="4"/>
        <v>#NAME?</v>
      </c>
      <c r="H377" s="8" t="s">
        <v>216</v>
      </c>
      <c r="I377" s="46" t="s">
        <v>217</v>
      </c>
      <c r="J377" s="9" t="str">
        <f t="shared" si="6"/>
        <v>Não</v>
      </c>
      <c r="K377" s="126">
        <v>44781</v>
      </c>
      <c r="L377" s="283"/>
      <c r="M377" s="6" t="s">
        <v>57</v>
      </c>
      <c r="N377" s="10">
        <v>7.0000000000000001E-3</v>
      </c>
      <c r="O377" s="9" t="s">
        <v>58</v>
      </c>
      <c r="P377" s="256">
        <v>0</v>
      </c>
      <c r="Q377" s="45"/>
      <c r="R377" s="127" t="s">
        <v>3668</v>
      </c>
      <c r="S377" s="7" t="s">
        <v>199</v>
      </c>
      <c r="T377" s="6" t="s">
        <v>2887</v>
      </c>
      <c r="U377" s="6" t="s">
        <v>273</v>
      </c>
      <c r="V377" s="46" t="e">
        <f t="shared" ca="1" si="5"/>
        <v>#NAME?</v>
      </c>
      <c r="W377" s="46"/>
      <c r="X377" s="46"/>
      <c r="Y377" s="6" t="s">
        <v>312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3055</v>
      </c>
      <c r="B378" s="3" t="s">
        <v>3669</v>
      </c>
      <c r="C378" s="9">
        <v>358322</v>
      </c>
      <c r="D378" s="9" t="s">
        <v>19</v>
      </c>
      <c r="E378" s="9" t="s">
        <v>20</v>
      </c>
      <c r="F378" s="6" t="s">
        <v>3104</v>
      </c>
      <c r="G378" s="7" t="e">
        <f t="shared" ca="1" si="4"/>
        <v>#NAME?</v>
      </c>
      <c r="H378" s="8" t="s">
        <v>216</v>
      </c>
      <c r="I378" s="46" t="s">
        <v>217</v>
      </c>
      <c r="J378" s="9" t="str">
        <f t="shared" si="6"/>
        <v>Não</v>
      </c>
      <c r="K378" s="126"/>
      <c r="L378" s="283"/>
      <c r="M378" s="6" t="s">
        <v>57</v>
      </c>
      <c r="N378" s="10">
        <v>7.0000000000000001E-3</v>
      </c>
      <c r="O378" s="9" t="s">
        <v>58</v>
      </c>
      <c r="P378" s="256">
        <v>0</v>
      </c>
      <c r="Q378" s="127"/>
      <c r="R378" s="127"/>
      <c r="S378" s="7" t="s">
        <v>199</v>
      </c>
      <c r="T378" s="6" t="s">
        <v>3670</v>
      </c>
      <c r="U378" s="6" t="s">
        <v>273</v>
      </c>
      <c r="V378" s="46" t="e">
        <f t="shared" ca="1" si="5"/>
        <v>#NAME?</v>
      </c>
      <c r="W378" s="46"/>
      <c r="X378" s="46"/>
      <c r="Y378" s="6" t="s">
        <v>312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3055</v>
      </c>
      <c r="B379" s="3" t="s">
        <v>3671</v>
      </c>
      <c r="C379" s="9">
        <v>296193</v>
      </c>
      <c r="D379" s="9" t="s">
        <v>19</v>
      </c>
      <c r="E379" s="9" t="s">
        <v>68</v>
      </c>
      <c r="F379" s="6" t="s">
        <v>3205</v>
      </c>
      <c r="G379" s="7" t="e">
        <f t="shared" ca="1" si="4"/>
        <v>#NAME?</v>
      </c>
      <c r="H379" s="8" t="s">
        <v>195</v>
      </c>
      <c r="I379" s="46" t="s">
        <v>58</v>
      </c>
      <c r="J379" s="9" t="str">
        <f t="shared" si="6"/>
        <v>Não</v>
      </c>
      <c r="K379" s="261">
        <v>43461</v>
      </c>
      <c r="L379" s="283">
        <v>43862</v>
      </c>
      <c r="M379" s="6" t="s">
        <v>256</v>
      </c>
      <c r="N379" s="10">
        <v>0.01</v>
      </c>
      <c r="O379" s="9" t="s">
        <v>197</v>
      </c>
      <c r="P379" s="256">
        <v>0.1</v>
      </c>
      <c r="Q379" s="127"/>
      <c r="R379" s="127"/>
      <c r="S379" s="7" t="s">
        <v>199</v>
      </c>
      <c r="T379" s="6" t="s">
        <v>3672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3066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3055</v>
      </c>
      <c r="B380" s="15" t="s">
        <v>3673</v>
      </c>
      <c r="C380" s="9">
        <v>494175</v>
      </c>
      <c r="D380" s="9" t="s">
        <v>19</v>
      </c>
      <c r="E380" s="9" t="s">
        <v>20</v>
      </c>
      <c r="F380" s="6" t="s">
        <v>321</v>
      </c>
      <c r="G380" s="7" t="e">
        <f t="shared" ca="1" si="4"/>
        <v>#NAME?</v>
      </c>
      <c r="H380" s="8" t="s">
        <v>195</v>
      </c>
      <c r="I380" s="46" t="s">
        <v>58</v>
      </c>
      <c r="J380" s="9" t="str">
        <f t="shared" si="6"/>
        <v>Não</v>
      </c>
      <c r="K380" s="126">
        <v>44335</v>
      </c>
      <c r="L380" s="47">
        <v>44746</v>
      </c>
      <c r="M380" s="6" t="s">
        <v>256</v>
      </c>
      <c r="N380" s="10">
        <v>1.4999999999999999E-2</v>
      </c>
      <c r="O380" s="9" t="s">
        <v>197</v>
      </c>
      <c r="P380" s="256">
        <v>0.1</v>
      </c>
      <c r="Q380" s="50"/>
      <c r="R380" s="50"/>
      <c r="S380" s="7" t="s">
        <v>199</v>
      </c>
      <c r="T380" s="6" t="s">
        <v>3674</v>
      </c>
      <c r="U380" s="6" t="s">
        <v>273</v>
      </c>
      <c r="V380" s="46" t="e">
        <f t="shared" ca="1" si="5"/>
        <v>#NAME?</v>
      </c>
      <c r="W380" s="46"/>
      <c r="X380" s="46"/>
      <c r="Y380" s="6" t="s">
        <v>312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3055</v>
      </c>
      <c r="B381" s="3" t="s">
        <v>3675</v>
      </c>
      <c r="C381" s="9">
        <v>433204</v>
      </c>
      <c r="D381" s="9" t="s">
        <v>3057</v>
      </c>
      <c r="E381" s="9" t="s">
        <v>68</v>
      </c>
      <c r="F381" s="6" t="s">
        <v>3058</v>
      </c>
      <c r="G381" s="7" t="e">
        <f t="shared" ca="1" si="4"/>
        <v>#NAME?</v>
      </c>
      <c r="H381" s="8" t="s">
        <v>195</v>
      </c>
      <c r="I381" s="46" t="s">
        <v>58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236</v>
      </c>
      <c r="P381" s="256">
        <v>0.2</v>
      </c>
      <c r="Q381" s="127"/>
      <c r="R381" s="127"/>
      <c r="S381" s="7" t="s">
        <v>199</v>
      </c>
      <c r="T381" s="6" t="s">
        <v>3676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3066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3055</v>
      </c>
      <c r="B382" s="3" t="s">
        <v>3677</v>
      </c>
      <c r="C382" s="9">
        <v>574599</v>
      </c>
      <c r="D382" s="9" t="s">
        <v>3057</v>
      </c>
      <c r="E382" s="9" t="s">
        <v>68</v>
      </c>
      <c r="F382" s="6" t="s">
        <v>3058</v>
      </c>
      <c r="G382" s="7" t="e">
        <f t="shared" ca="1" si="4"/>
        <v>#NAME?</v>
      </c>
      <c r="H382" s="8" t="s">
        <v>195</v>
      </c>
      <c r="I382" s="46" t="s">
        <v>58</v>
      </c>
      <c r="J382" s="9" t="str">
        <f t="shared" si="6"/>
        <v>Não</v>
      </c>
      <c r="K382" s="126">
        <v>43538</v>
      </c>
      <c r="L382" s="126">
        <v>44025</v>
      </c>
      <c r="M382" s="6" t="s">
        <v>256</v>
      </c>
      <c r="N382" s="10">
        <v>5.0000000000000001E-3</v>
      </c>
      <c r="O382" s="9" t="s">
        <v>197</v>
      </c>
      <c r="P382" s="256">
        <v>0.1</v>
      </c>
      <c r="Q382" s="127"/>
      <c r="R382" s="66"/>
      <c r="S382" s="7" t="s">
        <v>199</v>
      </c>
      <c r="T382" s="6" t="s">
        <v>3678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3066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3055</v>
      </c>
      <c r="B383" s="3" t="s">
        <v>3677</v>
      </c>
      <c r="C383" s="9">
        <v>575296</v>
      </c>
      <c r="D383" s="9" t="s">
        <v>3057</v>
      </c>
      <c r="E383" s="9" t="s">
        <v>68</v>
      </c>
      <c r="F383" s="6" t="s">
        <v>3058</v>
      </c>
      <c r="G383" s="7" t="e">
        <f t="shared" ca="1" si="4"/>
        <v>#NAME?</v>
      </c>
      <c r="H383" s="8" t="s">
        <v>195</v>
      </c>
      <c r="I383" s="46" t="s">
        <v>58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236</v>
      </c>
      <c r="P383" s="256">
        <v>0.2</v>
      </c>
      <c r="Q383" s="127"/>
      <c r="R383" s="127"/>
      <c r="S383" s="7" t="s">
        <v>199</v>
      </c>
      <c r="T383" s="6" t="s">
        <v>3678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3066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3055</v>
      </c>
      <c r="B384" s="15" t="s">
        <v>3679</v>
      </c>
      <c r="C384" s="9">
        <v>424312</v>
      </c>
      <c r="D384" s="9" t="s">
        <v>3057</v>
      </c>
      <c r="E384" s="9" t="s">
        <v>68</v>
      </c>
      <c r="F384" s="6" t="s">
        <v>3058</v>
      </c>
      <c r="G384" s="7" t="e">
        <f t="shared" ca="1" si="4"/>
        <v>#NAME?</v>
      </c>
      <c r="H384" s="8" t="s">
        <v>195</v>
      </c>
      <c r="I384" s="46" t="s">
        <v>58</v>
      </c>
      <c r="J384" s="9" t="str">
        <f t="shared" si="6"/>
        <v>Não</v>
      </c>
      <c r="K384" s="126">
        <v>43843</v>
      </c>
      <c r="L384" s="126">
        <v>44455</v>
      </c>
      <c r="M384" s="6" t="s">
        <v>196</v>
      </c>
      <c r="N384" s="10">
        <v>1.2E-2</v>
      </c>
      <c r="O384" s="9" t="s">
        <v>58</v>
      </c>
      <c r="P384" s="256">
        <v>0</v>
      </c>
      <c r="Q384" s="127"/>
      <c r="R384" s="127"/>
      <c r="S384" s="7" t="s">
        <v>199</v>
      </c>
      <c r="T384" s="6" t="s">
        <v>3680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3066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3055</v>
      </c>
      <c r="B385" s="125" t="s">
        <v>3681</v>
      </c>
      <c r="C385" s="9">
        <v>47922</v>
      </c>
      <c r="D385" s="9" t="s">
        <v>19</v>
      </c>
      <c r="E385" s="9" t="s">
        <v>20</v>
      </c>
      <c r="F385" s="9" t="s">
        <v>321</v>
      </c>
      <c r="G385" s="7" t="e">
        <f t="shared" ca="1" si="4"/>
        <v>#NAME?</v>
      </c>
      <c r="H385" s="8" t="s">
        <v>216</v>
      </c>
      <c r="I385" s="46" t="s">
        <v>217</v>
      </c>
      <c r="J385" s="9" t="str">
        <f t="shared" si="6"/>
        <v>Não</v>
      </c>
      <c r="K385" s="126">
        <v>44273</v>
      </c>
      <c r="L385" s="7"/>
      <c r="M385" s="6" t="s">
        <v>256</v>
      </c>
      <c r="N385" s="10">
        <v>1.2E-2</v>
      </c>
      <c r="O385" s="9" t="s">
        <v>197</v>
      </c>
      <c r="P385" s="256">
        <v>0.1</v>
      </c>
      <c r="Q385" s="127"/>
      <c r="R385" s="127"/>
      <c r="S385" s="7" t="s">
        <v>199</v>
      </c>
      <c r="T385" s="9" t="s">
        <v>3682</v>
      </c>
      <c r="U385" s="6" t="s">
        <v>273</v>
      </c>
      <c r="V385" s="46" t="e">
        <f t="shared" ca="1" si="5"/>
        <v>#NAME?</v>
      </c>
      <c r="W385" s="46"/>
      <c r="X385" s="46"/>
      <c r="Y385" s="6" t="s">
        <v>312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3055</v>
      </c>
      <c r="B386" s="15" t="s">
        <v>3683</v>
      </c>
      <c r="C386" s="9">
        <v>467548</v>
      </c>
      <c r="D386" s="9" t="s">
        <v>19</v>
      </c>
      <c r="E386" s="9" t="s">
        <v>20</v>
      </c>
      <c r="F386" s="9" t="s">
        <v>3104</v>
      </c>
      <c r="G386" s="7" t="e">
        <f t="shared" ca="1" si="4"/>
        <v>#NAME?</v>
      </c>
      <c r="H386" s="8" t="s">
        <v>195</v>
      </c>
      <c r="I386" s="46" t="s">
        <v>58</v>
      </c>
      <c r="J386" s="9" t="str">
        <f t="shared" si="6"/>
        <v>Não</v>
      </c>
      <c r="K386" s="126">
        <v>44267</v>
      </c>
      <c r="L386" s="95">
        <v>44908</v>
      </c>
      <c r="M386" s="6" t="s">
        <v>256</v>
      </c>
      <c r="N386" s="10">
        <v>1.4999999999999999E-2</v>
      </c>
      <c r="O386" s="9" t="s">
        <v>197</v>
      </c>
      <c r="P386" s="256">
        <v>0.1</v>
      </c>
      <c r="Q386" s="257"/>
      <c r="R386" s="127" t="s">
        <v>3684</v>
      </c>
      <c r="S386" s="7" t="s">
        <v>199</v>
      </c>
      <c r="T386" s="6" t="s">
        <v>3685</v>
      </c>
      <c r="U386" s="6" t="s">
        <v>273</v>
      </c>
      <c r="V386" s="46" t="e">
        <f t="shared" ca="1" si="5"/>
        <v>#NAME?</v>
      </c>
      <c r="W386" s="46"/>
      <c r="X386" s="46"/>
      <c r="Y386" s="6" t="s">
        <v>312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3055</v>
      </c>
      <c r="B387" s="3" t="s">
        <v>3683</v>
      </c>
      <c r="C387" s="9">
        <v>0</v>
      </c>
      <c r="D387" s="9" t="s">
        <v>19</v>
      </c>
      <c r="E387" s="9" t="s">
        <v>20</v>
      </c>
      <c r="F387" s="9" t="s">
        <v>3104</v>
      </c>
      <c r="G387" s="7" t="e">
        <f t="shared" ca="1" si="4"/>
        <v>#NAME?</v>
      </c>
      <c r="H387" s="8" t="s">
        <v>195</v>
      </c>
      <c r="I387" s="46" t="s">
        <v>58</v>
      </c>
      <c r="J387" s="9" t="str">
        <f t="shared" si="6"/>
        <v>Não</v>
      </c>
      <c r="K387" s="6"/>
      <c r="L387" s="261">
        <v>44908</v>
      </c>
      <c r="M387" s="7" t="s">
        <v>3279</v>
      </c>
      <c r="N387" s="255">
        <v>0.01</v>
      </c>
      <c r="O387" s="9" t="s">
        <v>58</v>
      </c>
      <c r="P387" s="256">
        <v>0</v>
      </c>
      <c r="Q387" s="127"/>
      <c r="R387" s="127"/>
      <c r="S387" s="7" t="s">
        <v>199</v>
      </c>
      <c r="T387" s="6" t="s">
        <v>3685</v>
      </c>
      <c r="U387" s="6" t="s">
        <v>273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3066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3055</v>
      </c>
      <c r="B388" s="59" t="s">
        <v>3686</v>
      </c>
      <c r="C388" s="9">
        <v>577392</v>
      </c>
      <c r="D388" s="9" t="s">
        <v>3057</v>
      </c>
      <c r="E388" s="9" t="s">
        <v>68</v>
      </c>
      <c r="F388" s="9" t="s">
        <v>3058</v>
      </c>
      <c r="G388" s="7" t="e">
        <f t="shared" ca="1" si="4"/>
        <v>#NAME?</v>
      </c>
      <c r="H388" s="8" t="s">
        <v>216</v>
      </c>
      <c r="I388" s="46" t="s">
        <v>217</v>
      </c>
      <c r="J388" s="9" t="str">
        <f t="shared" si="6"/>
        <v>Não</v>
      </c>
      <c r="K388" s="254">
        <v>43567</v>
      </c>
      <c r="L388" s="6"/>
      <c r="M388" s="6" t="s">
        <v>256</v>
      </c>
      <c r="N388" s="255">
        <v>0.01</v>
      </c>
      <c r="O388" s="9" t="s">
        <v>197</v>
      </c>
      <c r="P388" s="256">
        <v>0.1</v>
      </c>
      <c r="Q388" s="59"/>
      <c r="R388" s="127" t="s">
        <v>3687</v>
      </c>
      <c r="S388" s="7" t="s">
        <v>199</v>
      </c>
      <c r="T388" s="9" t="s">
        <v>3688</v>
      </c>
      <c r="U388" s="6" t="s">
        <v>68</v>
      </c>
      <c r="V388" s="46" t="e">
        <f t="shared" ca="1" si="5"/>
        <v>#NAME?</v>
      </c>
      <c r="W388" s="46"/>
      <c r="X388" s="46"/>
      <c r="Y388" s="6" t="s">
        <v>312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3055</v>
      </c>
      <c r="B389" s="125" t="s">
        <v>3689</v>
      </c>
      <c r="C389" s="9">
        <v>384538</v>
      </c>
      <c r="D389" s="9" t="s">
        <v>19</v>
      </c>
      <c r="E389" s="9" t="s">
        <v>68</v>
      </c>
      <c r="F389" s="9" t="s">
        <v>3290</v>
      </c>
      <c r="G389" s="7" t="e">
        <f t="shared" ca="1" si="4"/>
        <v>#NAME?</v>
      </c>
      <c r="H389" s="8" t="s">
        <v>216</v>
      </c>
      <c r="I389" s="46" t="s">
        <v>58</v>
      </c>
      <c r="J389" s="9" t="str">
        <f t="shared" si="6"/>
        <v>Não</v>
      </c>
      <c r="K389" s="254">
        <v>45106</v>
      </c>
      <c r="L389" s="6"/>
      <c r="M389" s="6" t="s">
        <v>256</v>
      </c>
      <c r="N389" s="255">
        <v>1.4999999999999999E-2</v>
      </c>
      <c r="O389" s="9" t="s">
        <v>197</v>
      </c>
      <c r="P389" s="256">
        <v>0.1</v>
      </c>
      <c r="Q389" s="127"/>
      <c r="R389" s="127"/>
      <c r="S389" s="7" t="s">
        <v>199</v>
      </c>
      <c r="T389" s="9" t="s">
        <v>3690</v>
      </c>
      <c r="U389" s="6" t="s">
        <v>114</v>
      </c>
      <c r="V389" s="46" t="e">
        <f t="shared" ca="1" si="5"/>
        <v>#NAME?</v>
      </c>
      <c r="W389" s="46"/>
      <c r="X389" s="46"/>
      <c r="Y389" s="6" t="s">
        <v>201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3055</v>
      </c>
      <c r="B390" s="3" t="s">
        <v>2962</v>
      </c>
      <c r="C390" s="9">
        <v>576246</v>
      </c>
      <c r="D390" s="9" t="s">
        <v>19</v>
      </c>
      <c r="E390" s="9" t="s">
        <v>20</v>
      </c>
      <c r="F390" s="9" t="s">
        <v>270</v>
      </c>
      <c r="G390" s="7" t="e">
        <f t="shared" ca="1" si="4"/>
        <v>#NAME?</v>
      </c>
      <c r="H390" s="8" t="s">
        <v>216</v>
      </c>
      <c r="I390" s="46" t="s">
        <v>217</v>
      </c>
      <c r="J390" s="9" t="str">
        <f t="shared" si="6"/>
        <v>Não</v>
      </c>
      <c r="K390" s="126">
        <v>44599</v>
      </c>
      <c r="L390" s="6"/>
      <c r="M390" s="6" t="s">
        <v>256</v>
      </c>
      <c r="N390" s="255">
        <v>1.4999999999999999E-2</v>
      </c>
      <c r="O390" s="9" t="s">
        <v>197</v>
      </c>
      <c r="P390" s="256">
        <v>0.1</v>
      </c>
      <c r="Q390" s="50"/>
      <c r="R390" s="50"/>
      <c r="S390" s="7" t="s">
        <v>199</v>
      </c>
      <c r="T390" s="6" t="s">
        <v>2964</v>
      </c>
      <c r="U390" s="6" t="s">
        <v>273</v>
      </c>
      <c r="V390" s="46" t="e">
        <f t="shared" ca="1" si="5"/>
        <v>#NAME?</v>
      </c>
      <c r="W390" s="46"/>
      <c r="X390" s="46"/>
      <c r="Y390" s="6" t="s">
        <v>312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3055</v>
      </c>
      <c r="B391" s="3" t="s">
        <v>2962</v>
      </c>
      <c r="C391" s="9">
        <v>557385</v>
      </c>
      <c r="D391" s="9" t="s">
        <v>19</v>
      </c>
      <c r="E391" s="9" t="s">
        <v>20</v>
      </c>
      <c r="F391" s="9" t="s">
        <v>270</v>
      </c>
      <c r="G391" s="7" t="e">
        <f t="shared" ca="1" si="4"/>
        <v>#NAME?</v>
      </c>
      <c r="H391" s="8" t="s">
        <v>216</v>
      </c>
      <c r="I391" s="46" t="s">
        <v>217</v>
      </c>
      <c r="J391" s="9" t="str">
        <f t="shared" si="6"/>
        <v>Não</v>
      </c>
      <c r="K391" s="6"/>
      <c r="L391" s="6"/>
      <c r="M391" s="7" t="s">
        <v>3279</v>
      </c>
      <c r="N391" s="255">
        <v>0.01</v>
      </c>
      <c r="O391" s="9" t="s">
        <v>58</v>
      </c>
      <c r="P391" s="256">
        <v>0</v>
      </c>
      <c r="Q391" s="50"/>
      <c r="R391" s="50"/>
      <c r="S391" s="7" t="s">
        <v>199</v>
      </c>
      <c r="T391" s="6" t="s">
        <v>2964</v>
      </c>
      <c r="U391" s="6" t="s">
        <v>273</v>
      </c>
      <c r="V391" s="46" t="e">
        <f t="shared" ca="1" si="5"/>
        <v>#NAME?</v>
      </c>
      <c r="W391" s="46"/>
      <c r="X391" s="46"/>
      <c r="Y391" s="6" t="s">
        <v>312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3066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3055</v>
      </c>
      <c r="B392" s="3" t="s">
        <v>3691</v>
      </c>
      <c r="C392" s="9">
        <v>379727</v>
      </c>
      <c r="D392" s="9" t="s">
        <v>19</v>
      </c>
      <c r="E392" s="9" t="s">
        <v>68</v>
      </c>
      <c r="F392" s="9" t="s">
        <v>3290</v>
      </c>
      <c r="G392" s="7" t="e">
        <f t="shared" ca="1" si="4"/>
        <v>#NAME?</v>
      </c>
      <c r="H392" s="8" t="s">
        <v>205</v>
      </c>
      <c r="I392" s="46" t="s">
        <v>58</v>
      </c>
      <c r="J392" s="9" t="str">
        <f t="shared" si="6"/>
        <v>Não</v>
      </c>
      <c r="K392" s="126">
        <v>45021</v>
      </c>
      <c r="L392" s="6"/>
      <c r="M392" s="6" t="s">
        <v>256</v>
      </c>
      <c r="N392" s="255">
        <v>1.4999999999999999E-2</v>
      </c>
      <c r="O392" s="9" t="s">
        <v>197</v>
      </c>
      <c r="P392" s="256">
        <v>0.1</v>
      </c>
      <c r="Q392" s="50"/>
      <c r="R392" s="50"/>
      <c r="S392" s="7" t="s">
        <v>199</v>
      </c>
      <c r="T392" s="6" t="s">
        <v>3692</v>
      </c>
      <c r="U392" s="6" t="s">
        <v>114</v>
      </c>
      <c r="V392" s="46" t="e">
        <f t="shared" ca="1" si="5"/>
        <v>#NAME?</v>
      </c>
      <c r="W392" s="46"/>
      <c r="X392" s="46"/>
      <c r="Y392" s="6" t="s">
        <v>312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3055</v>
      </c>
      <c r="B393" s="15" t="s">
        <v>3693</v>
      </c>
      <c r="C393" s="9">
        <v>46143</v>
      </c>
      <c r="D393" s="9" t="s">
        <v>19</v>
      </c>
      <c r="E393" s="9" t="s">
        <v>20</v>
      </c>
      <c r="F393" s="9" t="s">
        <v>321</v>
      </c>
      <c r="G393" s="7" t="e">
        <f t="shared" ca="1" si="4"/>
        <v>#NAME?</v>
      </c>
      <c r="H393" s="8" t="s">
        <v>216</v>
      </c>
      <c r="I393" s="46" t="s">
        <v>217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236</v>
      </c>
      <c r="P393" s="256">
        <v>0.2</v>
      </c>
      <c r="Q393" s="50"/>
      <c r="R393" s="50" t="s">
        <v>3694</v>
      </c>
      <c r="S393" s="7" t="s">
        <v>199</v>
      </c>
      <c r="T393" s="6" t="s">
        <v>3695</v>
      </c>
      <c r="U393" s="6" t="s">
        <v>273</v>
      </c>
      <c r="V393" s="46" t="e">
        <f t="shared" ca="1" si="5"/>
        <v>#NAME?</v>
      </c>
      <c r="W393" s="46"/>
      <c r="X393" s="46"/>
      <c r="Y393" s="6" t="s">
        <v>312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3055</v>
      </c>
      <c r="B394" s="3" t="s">
        <v>2997</v>
      </c>
      <c r="C394" s="9">
        <v>443359</v>
      </c>
      <c r="D394" s="9" t="s">
        <v>19</v>
      </c>
      <c r="E394" s="9" t="s">
        <v>20</v>
      </c>
      <c r="F394" s="9" t="s">
        <v>321</v>
      </c>
      <c r="G394" s="7" t="e">
        <f t="shared" ca="1" si="4"/>
        <v>#NAME?</v>
      </c>
      <c r="H394" s="8" t="s">
        <v>216</v>
      </c>
      <c r="I394" s="46" t="s">
        <v>266</v>
      </c>
      <c r="J394" s="9" t="str">
        <f t="shared" si="6"/>
        <v>Não</v>
      </c>
      <c r="K394" s="254">
        <v>44651</v>
      </c>
      <c r="L394" s="6"/>
      <c r="M394" s="6" t="s">
        <v>256</v>
      </c>
      <c r="N394" s="255">
        <v>1.4999999999999999E-2</v>
      </c>
      <c r="O394" s="9" t="s">
        <v>197</v>
      </c>
      <c r="P394" s="256">
        <v>0.1</v>
      </c>
      <c r="Q394" s="127"/>
      <c r="R394" s="127"/>
      <c r="S394" s="7" t="s">
        <v>199</v>
      </c>
      <c r="T394" s="6" t="s">
        <v>3696</v>
      </c>
      <c r="U394" s="6" t="s">
        <v>273</v>
      </c>
      <c r="V394" s="46" t="e">
        <f t="shared" ca="1" si="5"/>
        <v>#NAME?</v>
      </c>
      <c r="W394" s="46"/>
      <c r="X394" s="46"/>
      <c r="Y394" s="6" t="s">
        <v>312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3055</v>
      </c>
      <c r="B395" s="15" t="s">
        <v>3697</v>
      </c>
      <c r="C395" s="9">
        <v>478832</v>
      </c>
      <c r="D395" s="9" t="s">
        <v>19</v>
      </c>
      <c r="E395" s="9" t="s">
        <v>20</v>
      </c>
      <c r="F395" s="9" t="s">
        <v>321</v>
      </c>
      <c r="G395" s="7" t="e">
        <f t="shared" ca="1" si="4"/>
        <v>#NAME?</v>
      </c>
      <c r="H395" s="8" t="s">
        <v>216</v>
      </c>
      <c r="I395" s="46" t="s">
        <v>1271</v>
      </c>
      <c r="J395" s="9" t="str">
        <f t="shared" si="6"/>
        <v>Não</v>
      </c>
      <c r="K395" s="254">
        <v>44291</v>
      </c>
      <c r="L395" s="7"/>
      <c r="M395" s="6" t="s">
        <v>256</v>
      </c>
      <c r="N395" s="255">
        <v>1.4999999999999999E-2</v>
      </c>
      <c r="O395" s="9" t="s">
        <v>197</v>
      </c>
      <c r="P395" s="256">
        <v>0.1</v>
      </c>
      <c r="Q395" s="127"/>
      <c r="R395" s="127"/>
      <c r="S395" s="7" t="s">
        <v>242</v>
      </c>
      <c r="T395" s="6" t="s">
        <v>3698</v>
      </c>
      <c r="U395" s="6" t="s">
        <v>273</v>
      </c>
      <c r="V395" s="46" t="e">
        <f t="shared" ca="1" si="5"/>
        <v>#NAME?</v>
      </c>
      <c r="W395" s="46"/>
      <c r="X395" s="46"/>
      <c r="Y395" s="6" t="s">
        <v>312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3012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3014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3699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3015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customSheetViews>
    <customSheetView guid="{92C8D616-72BF-42FC-8805-FE7362756B44}" filter="1" showAutoFilter="1">
      <pageMargins left="0.511811024" right="0.511811024" top="0.78740157499999996" bottom="0.78740157499999996" header="0.31496062000000002" footer="0.31496062000000002"/>
      <autoFilter ref="A2:BZ395" xr:uid="{1654370C-0D4D-4349-AC7E-6E184E0EB024}"/>
    </customSheetView>
    <customSheetView guid="{318A5C2F-FAE1-4438-B6A0-FB0034CC082D}" filter="1" showAutoFilter="1">
      <pageMargins left="0.511811024" right="0.511811024" top="0.78740157499999996" bottom="0.78740157499999996" header="0.31496062000000002" footer="0.31496062000000002"/>
      <autoFilter ref="A1:CC395" xr:uid="{F3A885E7-9BA5-4D11-9D32-CD57467D1083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45E1EB1-F83C-47CA-B8B4-372F02A1204D}" filter="1" showAutoFilter="1">
      <pageMargins left="0.511811024" right="0.511811024" top="0.78740157499999996" bottom="0.78740157499999996" header="0.31496062000000002" footer="0.31496062000000002"/>
      <autoFilter ref="B2:BQ395" xr:uid="{86523F67-3A30-42C8-BD50-109C8999324D}"/>
    </customSheetView>
    <customSheetView guid="{1F6F24EB-5C23-4B7B-B219-A4F9AB9903D3}" filter="1" showAutoFilter="1">
      <pageMargins left="0.511811024" right="0.511811024" top="0.78740157499999996" bottom="0.78740157499999996" header="0.31496062000000002" footer="0.31496062000000002"/>
      <autoFilter ref="A1:CA395" xr:uid="{43DB2818-9E6E-4AF4-A2C2-573625E15E37}"/>
    </customSheetView>
    <customSheetView guid="{C2D9E094-1785-47CC-84D6-1B9FC3B4515B}" filter="1" showAutoFilter="1">
      <pageMargins left="0.511811024" right="0.511811024" top="0.78740157499999996" bottom="0.78740157499999996" header="0.31496062000000002" footer="0.31496062000000002"/>
      <autoFilter ref="A2:CA395" xr:uid="{50C99AF2-1930-4D99-958C-44D7A07D892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6922FCD8-055C-42AD-98ED-3FEC3BC377F5}" filter="1" showAutoFilter="1">
      <pageMargins left="0.511811024" right="0.511811024" top="0.78740157499999996" bottom="0.78740157499999996" header="0.31496062000000002" footer="0.31496062000000002"/>
      <autoFilter ref="A1:CA395" xr:uid="{D6567349-06BF-4B2D-BE05-B0C13BEB518A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E04E48E-12F2-47C0-8BD7-113C0ACA5690}" filter="1" showAutoFilter="1">
      <pageMargins left="0.511811024" right="0.511811024" top="0.78740157499999996" bottom="0.78740157499999996" header="0.31496062000000002" footer="0.31496062000000002"/>
      <autoFilter ref="B2:BP395" xr:uid="{A2EF79C5-134D-4EBC-AB4B-F391FF4E4428}"/>
    </customSheetView>
    <customSheetView guid="{33BE4860-8565-4F00-9F3D-C9648563ABC4}" filter="1" showAutoFilter="1">
      <pageMargins left="0.511811024" right="0.511811024" top="0.78740157499999996" bottom="0.78740157499999996" header="0.31496062000000002" footer="0.31496062000000002"/>
      <autoFilter ref="K2:P241" xr:uid="{9E74415C-707E-474A-9E9D-C823918F90C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0E4FD91-ACAB-482F-921F-96DA2DEDC1A5}" filter="1" showAutoFilter="1">
      <pageMargins left="0.511811024" right="0.511811024" top="0.78740157499999996" bottom="0.78740157499999996" header="0.31496062000000002" footer="0.31496062000000002"/>
      <autoFilter ref="B2:BQ395" xr:uid="{3C3D0F92-A531-4009-83E7-C27DCF1D62EA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C7699FC-C019-4737-B19E-7A2E977E3695}" filter="1" showAutoFilter="1">
      <pageMargins left="0.511811024" right="0.511811024" top="0.78740157499999996" bottom="0.78740157499999996" header="0.31496062000000002" footer="0.31496062000000002"/>
      <autoFilter ref="A2:BZ395" xr:uid="{C4464D45-9AEE-43B3-8192-BE0C3297FF2F}"/>
    </customSheetView>
    <customSheetView guid="{5C2BE1E6-5D22-4E45-83E9-3A3B7C383085}" filter="1" showAutoFilter="1">
      <pageMargins left="0.511811024" right="0.511811024" top="0.78740157499999996" bottom="0.78740157499999996" header="0.31496062000000002" footer="0.31496062000000002"/>
      <autoFilter ref="K2:P403" xr:uid="{91F86FDB-9146-41CE-95E5-14A9B74C5FD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AA29877-E2B6-4038-AE1E-BFC3E7A2491A}" filter="1" showAutoFilter="1">
      <pageMargins left="0.511811024" right="0.511811024" top="0.78740157499999996" bottom="0.78740157499999996" header="0.31496062000000002" footer="0.31496062000000002"/>
      <autoFilter ref="B2:P403" xr:uid="{7DC157EF-0782-4A0C-80AA-8E4510A620A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A37E814-C0FF-4103-9ED4-453C3D3C15D1}" filter="1" showAutoFilter="1">
      <pageMargins left="0.511811024" right="0.511811024" top="0.78740157499999996" bottom="0.78740157499999996" header="0.31496062000000002" footer="0.31496062000000002"/>
      <autoFilter ref="A1:BY403" xr:uid="{FDDA428E-B1FD-4916-BECF-28E7685D2A39}">
        <filterColumn colId="7">
          <filters>
            <filter val="Encerrado"/>
            <filter val="Ativo"/>
          </filters>
        </filterColumn>
      </autoFilter>
    </customSheetView>
    <customSheetView guid="{A6096D3A-571A-4170-95F8-8993D66AAA13}" filter="1" showAutoFilter="1">
      <pageMargins left="0.511811024" right="0.511811024" top="0.78740157499999996" bottom="0.78740157499999996" header="0.31496062000000002" footer="0.31496062000000002"/>
      <autoFilter ref="A1:CC395" xr:uid="{7E293DFD-74FF-4586-8FFD-18EA83A9DEA0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41CB9B0-E86B-47B8-846A-811258DBE458}" filter="1" showAutoFilter="1">
      <pageMargins left="0.511811024" right="0.511811024" top="0.78740157499999996" bottom="0.78740157499999996" header="0.31496062000000002" footer="0.31496062000000002"/>
      <autoFilter ref="A1:BZ395" xr:uid="{AB6F000B-22E4-46C4-B546-5EAEA0EE88C1}"/>
    </customSheetView>
    <customSheetView guid="{12771FF2-9EF3-4CD6-ADA4-7E27D0C906BF}" filter="1" showAutoFilter="1">
      <pageMargins left="0.511811024" right="0.511811024" top="0.78740157499999996" bottom="0.78740157499999996" header="0.31496062000000002" footer="0.31496062000000002"/>
      <autoFilter ref="B2:BQ395" xr:uid="{FF3FA81A-1648-4FAC-8605-1CF385D0A083}"/>
    </customSheetView>
    <customSheetView guid="{90F98CB6-BBD9-4F16-B621-3E23D5B72BD5}" filter="1" showAutoFilter="1">
      <pageMargins left="0.511811024" right="0.511811024" top="0.78740157499999996" bottom="0.78740157499999996" header="0.31496062000000002" footer="0.31496062000000002"/>
      <autoFilter ref="K2:K403" xr:uid="{12220B4D-D2D6-41C1-876B-13ADDB7E635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F7C2F0B-35EE-4CF7-BDEA-193AE4DB0544}" filter="1" showAutoFilter="1">
      <pageMargins left="0.511811024" right="0.511811024" top="0.78740157499999996" bottom="0.78740157499999996" header="0.31496062000000002" footer="0.31496062000000002"/>
      <autoFilter ref="B2:BP395" xr:uid="{5F8CB2E2-A1C1-40AE-AB1F-2CBDF945BB4D}"/>
    </customSheetView>
    <customSheetView guid="{A29158BD-62A3-4FF1-AAC0-C0FD0B4A27D7}" filter="1" showAutoFilter="1">
      <pageMargins left="0.511811024" right="0.511811024" top="0.78740157499999996" bottom="0.78740157499999996" header="0.31496062000000002" footer="0.31496062000000002"/>
      <autoFilter ref="A2:CB395" xr:uid="{E92FF72F-2A1B-4DB0-A0F9-B4A4BA2D4A0B}">
        <filterColumn colId="7">
          <filters>
            <filter val="Inativo"/>
          </filters>
        </filterColumn>
      </autoFilter>
    </customSheetView>
    <customSheetView guid="{BB888BB7-52BE-434A-847D-B5260B553F90}" filter="1" showAutoFilter="1">
      <pageMargins left="0.511811024" right="0.511811024" top="0.78740157499999996" bottom="0.78740157499999996" header="0.31496062000000002" footer="0.31496062000000002"/>
      <autoFilter ref="K2:K403" xr:uid="{1E0AB9B0-21D8-4CED-8C42-959C37AA421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10C3A02-A04A-42EA-BA7C-D268760E9611}" filter="1" showAutoFilter="1">
      <pageMargins left="0.511811024" right="0.511811024" top="0.78740157499999996" bottom="0.78740157499999996" header="0.31496062000000002" footer="0.31496062000000002"/>
      <autoFilter ref="K2:K403" xr:uid="{A3A15A5B-0C54-439F-8D18-D119D34D090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76DEF57-6ABC-4F6D-9A87-A47911441966}" filter="1" showAutoFilter="1">
      <pageMargins left="0.511811024" right="0.511811024" top="0.78740157499999996" bottom="0.78740157499999996" header="0.31496062000000002" footer="0.31496062000000002"/>
      <autoFilter ref="K2:K403" xr:uid="{E0CE435E-6D8B-409D-A8EB-ABFC60246A0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A552ED6-0E49-4D9A-93C7-F75F9112D6B3}" filter="1" showAutoFilter="1">
      <pageMargins left="0.511811024" right="0.511811024" top="0.78740157499999996" bottom="0.78740157499999996" header="0.31496062000000002" footer="0.31496062000000002"/>
      <autoFilter ref="B2:BU395" xr:uid="{F948F4A5-03CB-49A5-A674-92F3B216DE11}"/>
    </customSheetView>
    <customSheetView guid="{28249234-CAF8-4F13-8933-1A5256F44A1F}" filter="1" showAutoFilter="1">
      <pageMargins left="0.511811024" right="0.511811024" top="0.78740157499999996" bottom="0.78740157499999996" header="0.31496062000000002" footer="0.31496062000000002"/>
      <autoFilter ref="K2:K403" xr:uid="{C5BADFC7-F120-4E7A-B958-62B6CB8B68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D15350A-451D-4A54-9C21-A254E6FD8234}" filter="1" showAutoFilter="1">
      <pageMargins left="0.511811024" right="0.511811024" top="0.78740157499999996" bottom="0.78740157499999996" header="0.31496062000000002" footer="0.31496062000000002"/>
      <autoFilter ref="B2:BS403" xr:uid="{7DBBA484-0237-4B55-A472-A09C9F7E8515}"/>
    </customSheetView>
    <customSheetView guid="{B72A7EB1-75A2-4C10-9993-6C0117ADEC95}" filter="1" showAutoFilter="1">
      <pageMargins left="0.511811024" right="0.511811024" top="0.78740157499999996" bottom="0.78740157499999996" header="0.31496062000000002" footer="0.31496062000000002"/>
      <autoFilter ref="A1:CC395" xr:uid="{36BFFDF4-596A-4B16-8DB2-29A1A97E49E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CCFAE9CA-A6E0-45B0-B850-C39E24F7487D}" filter="1" showAutoFilter="1">
      <pageMargins left="0.511811024" right="0.511811024" top="0.78740157499999996" bottom="0.78740157499999996" header="0.31496062000000002" footer="0.31496062000000002"/>
      <autoFilter ref="K2:K403" xr:uid="{26E9E4C4-46B6-4CB6-9A17-F34926C05A5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EF6A7B9-2D27-417B-9FF8-8C7C83CB404C}" filter="1" showAutoFilter="1">
      <pageMargins left="0.511811024" right="0.511811024" top="0.78740157499999996" bottom="0.78740157499999996" header="0.31496062000000002" footer="0.31496062000000002"/>
      <autoFilter ref="B2:P403" xr:uid="{F921570C-82BB-4332-8F6C-8FECD7A6DC7D}"/>
    </customSheetView>
    <customSheetView guid="{051706F9-4DD5-4436-8F8A-19432BEDE7DC}" filter="1" showAutoFilter="1">
      <pageMargins left="0.511811024" right="0.511811024" top="0.78740157499999996" bottom="0.78740157499999996" header="0.31496062000000002" footer="0.31496062000000002"/>
      <autoFilter ref="K2:K403" xr:uid="{25DEDC9F-E2CC-40FC-82BC-C52640D4CDE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L2:L403" xr:uid="{954342F7-36C5-4637-A192-74FFB866812D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F21F29A-1F46-493A-9DFC-DE5140AFA6A0}" filter="1" showAutoFilter="1">
      <pageMargins left="0.511811024" right="0.511811024" top="0.78740157499999996" bottom="0.78740157499999996" header="0.31496062000000002" footer="0.31496062000000002"/>
      <autoFilter ref="A2:CB395" xr:uid="{4C89233F-C181-4447-AFFA-A20D842843DB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DA2C198-4B80-4CA4-A53D-E71FA3BB5B65}" filter="1" showAutoFilter="1">
      <pageMargins left="0.511811024" right="0.511811024" top="0.78740157499999996" bottom="0.78740157499999996" header="0.31496062000000002" footer="0.31496062000000002"/>
      <autoFilter ref="B2:P403" xr:uid="{57CF67F4-070A-4DA5-BC43-D8CA74916BE8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F2A33D5-4081-4E30-AAAA-F2B3280D0924}" filter="1" showAutoFilter="1">
      <pageMargins left="0.511811024" right="0.511811024" top="0.78740157499999996" bottom="0.78740157499999996" header="0.31496062000000002" footer="0.31496062000000002"/>
      <autoFilter ref="K2:P403" xr:uid="{17AC35DB-2420-446C-A78D-6B99FEA212D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F134D7B-84C1-4CC4-A3C7-88BA5A03EA39}" filter="1" showAutoFilter="1">
      <pageMargins left="0.511811024" right="0.511811024" top="0.78740157499999996" bottom="0.78740157499999996" header="0.31496062000000002" footer="0.31496062000000002"/>
      <autoFilter ref="K2:K403" xr:uid="{CB00FA1C-6905-454E-B357-FC02F494AA3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8B77492-8B20-46DB-9917-26FC2BCBC1A1}" filter="1" showAutoFilter="1">
      <pageMargins left="0.511811024" right="0.511811024" top="0.78740157499999996" bottom="0.78740157499999996" header="0.31496062000000002" footer="0.31496062000000002"/>
      <autoFilter ref="K2:K403" xr:uid="{9EB11D8D-1B86-4D37-A86B-B973E6DB3F5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142</v>
      </c>
      <c r="B1" s="667"/>
      <c r="C1" s="667"/>
      <c r="D1" s="667"/>
      <c r="E1" s="667"/>
      <c r="F1" s="667"/>
      <c r="G1" s="37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7" t="s">
        <v>143</v>
      </c>
      <c r="R1" s="39" t="s">
        <v>142</v>
      </c>
      <c r="S1" s="674" t="s">
        <v>145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146</v>
      </c>
      <c r="AD1" s="41" t="s">
        <v>146</v>
      </c>
    </row>
    <row r="2" spans="1:30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190</v>
      </c>
      <c r="AD2" s="42" t="s">
        <v>3054</v>
      </c>
    </row>
    <row r="3" spans="1:30" ht="15.75" customHeight="1">
      <c r="A3" s="45" t="s">
        <v>67</v>
      </c>
      <c r="B3" s="15" t="s">
        <v>3700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10" ca="1" si="0">_xludf.IFS($AD$3:$AD$880&lt;=500000,"Breno",$AD$3:$AD$880&lt;=20000000,"Bruno",$AD$3:$AD$880="","")</f>
        <v>#NAME?</v>
      </c>
      <c r="H3" s="46" t="s">
        <v>205</v>
      </c>
      <c r="I3" s="46" t="s">
        <v>58</v>
      </c>
      <c r="J3" s="7" t="str">
        <f t="shared" ref="J3:J9" si="1">IF(Q3=0,"Não","Sim")</f>
        <v>Sim</v>
      </c>
      <c r="K3" s="47">
        <v>45623</v>
      </c>
      <c r="L3" s="47"/>
      <c r="M3" s="7" t="s">
        <v>57</v>
      </c>
      <c r="N3" s="48">
        <v>1.2E-2</v>
      </c>
      <c r="O3" s="7" t="s">
        <v>58</v>
      </c>
      <c r="P3" s="49">
        <v>0</v>
      </c>
      <c r="Q3" s="50" t="s">
        <v>3701</v>
      </c>
      <c r="R3" s="50"/>
      <c r="S3" s="7" t="s">
        <v>199</v>
      </c>
      <c r="T3" s="7" t="s">
        <v>3702</v>
      </c>
      <c r="U3" s="7" t="s">
        <v>77</v>
      </c>
      <c r="V3" s="7" t="s">
        <v>205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649</v>
      </c>
      <c r="C4" s="7">
        <v>5637768</v>
      </c>
      <c r="D4" s="7" t="s">
        <v>90</v>
      </c>
      <c r="E4" s="7" t="s">
        <v>20</v>
      </c>
      <c r="F4" s="7" t="s">
        <v>651</v>
      </c>
      <c r="G4" s="7" t="e">
        <f t="shared" ca="1" si="0"/>
        <v>#NAME?</v>
      </c>
      <c r="H4" s="46" t="s">
        <v>205</v>
      </c>
      <c r="I4" s="46" t="s">
        <v>58</v>
      </c>
      <c r="J4" s="7" t="str">
        <f t="shared" si="1"/>
        <v>Não</v>
      </c>
      <c r="K4" s="47">
        <v>45622</v>
      </c>
      <c r="L4" s="47"/>
      <c r="M4" s="7" t="s">
        <v>196</v>
      </c>
      <c r="N4" s="48">
        <v>8.0000000000000002E-3</v>
      </c>
      <c r="O4" s="7" t="s">
        <v>197</v>
      </c>
      <c r="P4" s="49">
        <v>0.1</v>
      </c>
      <c r="Q4" s="50"/>
      <c r="R4" s="50"/>
      <c r="S4" s="7" t="s">
        <v>199</v>
      </c>
      <c r="T4" s="7" t="s">
        <v>652</v>
      </c>
      <c r="U4" s="7" t="s">
        <v>73</v>
      </c>
      <c r="V4" s="7" t="s">
        <v>205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871</v>
      </c>
      <c r="C5" s="7">
        <v>3723914</v>
      </c>
      <c r="D5" s="7" t="s">
        <v>19</v>
      </c>
      <c r="E5" s="7" t="s">
        <v>68</v>
      </c>
      <c r="F5" s="7" t="s">
        <v>255</v>
      </c>
      <c r="G5" s="7" t="e">
        <f t="shared" ca="1" si="0"/>
        <v>#NAME?</v>
      </c>
      <c r="H5" s="46" t="s">
        <v>205</v>
      </c>
      <c r="I5" s="46" t="s">
        <v>58</v>
      </c>
      <c r="J5" s="7" t="str">
        <f t="shared" si="1"/>
        <v>Não</v>
      </c>
      <c r="K5" s="47">
        <v>45630</v>
      </c>
      <c r="L5" s="47"/>
      <c r="M5" s="7" t="s">
        <v>57</v>
      </c>
      <c r="N5" s="48">
        <v>7.0000000000000001E-3</v>
      </c>
      <c r="O5" s="7" t="s">
        <v>58</v>
      </c>
      <c r="P5" s="49">
        <v>0</v>
      </c>
      <c r="Q5" s="50"/>
      <c r="R5" s="50"/>
      <c r="S5" s="7" t="s">
        <v>199</v>
      </c>
      <c r="T5" s="7" t="s">
        <v>874</v>
      </c>
      <c r="U5" s="7" t="s">
        <v>68</v>
      </c>
      <c r="V5" s="7" t="s">
        <v>205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1879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205</v>
      </c>
      <c r="I6" s="46" t="s">
        <v>58</v>
      </c>
      <c r="J6" s="7" t="str">
        <f t="shared" si="1"/>
        <v>Sim</v>
      </c>
      <c r="K6" s="47">
        <v>45622</v>
      </c>
      <c r="L6" s="47"/>
      <c r="M6" s="7" t="s">
        <v>57</v>
      </c>
      <c r="N6" s="48">
        <v>1.2E-2</v>
      </c>
      <c r="O6" s="7" t="s">
        <v>58</v>
      </c>
      <c r="P6" s="49">
        <v>0</v>
      </c>
      <c r="Q6" s="50" t="s">
        <v>3703</v>
      </c>
      <c r="R6" s="50"/>
      <c r="S6" s="7" t="s">
        <v>199</v>
      </c>
      <c r="T6" s="7" t="s">
        <v>1881</v>
      </c>
      <c r="U6" s="7" t="s">
        <v>68</v>
      </c>
      <c r="V6" s="7" t="s">
        <v>205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3704</v>
      </c>
      <c r="C7" s="4" t="s">
        <v>3705</v>
      </c>
      <c r="D7" s="7" t="s">
        <v>76</v>
      </c>
      <c r="E7" s="7" t="s">
        <v>77</v>
      </c>
      <c r="F7" s="7" t="s">
        <v>78</v>
      </c>
      <c r="G7" s="7" t="e">
        <f t="shared" ca="1" si="0"/>
        <v>#NAME?</v>
      </c>
      <c r="H7" s="46" t="s">
        <v>221</v>
      </c>
      <c r="I7" s="46" t="s">
        <v>58</v>
      </c>
      <c r="J7" s="7" t="str">
        <f t="shared" si="1"/>
        <v>Não</v>
      </c>
      <c r="K7" s="47">
        <v>45645</v>
      </c>
      <c r="L7" s="47"/>
      <c r="M7" s="7" t="s">
        <v>57</v>
      </c>
      <c r="N7" s="48">
        <v>0.01</v>
      </c>
      <c r="O7" s="7" t="s">
        <v>58</v>
      </c>
      <c r="P7" s="49">
        <v>0</v>
      </c>
      <c r="Q7" s="50"/>
      <c r="R7" s="50"/>
      <c r="S7" s="7" t="s">
        <v>199</v>
      </c>
      <c r="T7" s="7" t="s">
        <v>3706</v>
      </c>
      <c r="U7" s="7" t="s">
        <v>77</v>
      </c>
      <c r="V7" s="7" t="s">
        <v>205</v>
      </c>
      <c r="W7" s="7"/>
      <c r="X7" s="7" t="s">
        <v>27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 t="s">
        <v>67</v>
      </c>
      <c r="B8" s="15" t="s">
        <v>3707</v>
      </c>
      <c r="C8" s="7">
        <v>17006336</v>
      </c>
      <c r="D8" s="7" t="s">
        <v>19</v>
      </c>
      <c r="E8" s="7" t="s">
        <v>68</v>
      </c>
      <c r="F8" s="7" t="s">
        <v>3708</v>
      </c>
      <c r="G8" s="7" t="e">
        <f t="shared" ca="1" si="0"/>
        <v>#NAME?</v>
      </c>
      <c r="H8" s="46" t="s">
        <v>216</v>
      </c>
      <c r="I8" s="46" t="s">
        <v>217</v>
      </c>
      <c r="J8" s="7" t="str">
        <f t="shared" si="1"/>
        <v>Não</v>
      </c>
      <c r="K8" s="47">
        <v>45639</v>
      </c>
      <c r="L8" s="47"/>
      <c r="M8" s="7" t="s">
        <v>227</v>
      </c>
      <c r="N8" s="48">
        <v>0</v>
      </c>
      <c r="O8" s="7" t="s">
        <v>58</v>
      </c>
      <c r="P8" s="49">
        <v>0</v>
      </c>
      <c r="Q8" s="50"/>
      <c r="R8" s="50"/>
      <c r="S8" s="7" t="s">
        <v>199</v>
      </c>
      <c r="T8" s="7" t="s">
        <v>3709</v>
      </c>
      <c r="U8" s="7" t="s">
        <v>68</v>
      </c>
      <c r="V8" s="7" t="s">
        <v>205</v>
      </c>
      <c r="W8" s="7"/>
      <c r="X8" s="7" t="s">
        <v>106</v>
      </c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 t="s">
        <v>67</v>
      </c>
      <c r="B9" s="15" t="s">
        <v>3710</v>
      </c>
      <c r="C9" s="4" t="s">
        <v>3711</v>
      </c>
      <c r="D9" s="7" t="s">
        <v>76</v>
      </c>
      <c r="E9" s="7" t="s">
        <v>77</v>
      </c>
      <c r="F9" s="7" t="s">
        <v>78</v>
      </c>
      <c r="G9" s="7" t="e">
        <f t="shared" ca="1" si="0"/>
        <v>#NAME?</v>
      </c>
      <c r="H9" s="46" t="s">
        <v>221</v>
      </c>
      <c r="I9" s="46" t="s">
        <v>58</v>
      </c>
      <c r="J9" s="7" t="str">
        <f t="shared" si="1"/>
        <v>Não</v>
      </c>
      <c r="K9" s="47">
        <v>45646</v>
      </c>
      <c r="L9" s="4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199</v>
      </c>
      <c r="T9" s="7" t="s">
        <v>3712</v>
      </c>
      <c r="U9" s="7" t="s">
        <v>77</v>
      </c>
      <c r="V9" s="7" t="s">
        <v>205</v>
      </c>
      <c r="W9" s="7"/>
      <c r="X9" s="7" t="s">
        <v>24</v>
      </c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 t="e">
        <f t="shared" ca="1" si="0"/>
        <v>#NAME?</v>
      </c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3012</v>
      </c>
      <c r="C15" s="233">
        <f>COUNTIF(H:H,"Ativo")</f>
        <v>4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3013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3014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3015</v>
      </c>
      <c r="C18" s="244">
        <f>COUNTIF(H:H,"Pode Operar")</f>
        <v>2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55C736E1-DE46-49C0-9C29-38B0C1A9944C}" filter="1" showAutoFilter="1">
      <pageMargins left="0.511811024" right="0.511811024" top="0.78740157499999996" bottom="0.78740157499999996" header="0.31496062000000002" footer="0.31496062000000002"/>
      <autoFilter ref="B2:AB14" xr:uid="{7A3E84F9-FF9B-4DCA-BFBA-2E852FDF22BC}"/>
    </customSheetView>
    <customSheetView guid="{4E5BEFAB-07E6-4672-BD47-3CC6D0041DA7}" filter="1" showAutoFilter="1">
      <pageMargins left="0.511811024" right="0.511811024" top="0.78740157499999996" bottom="0.78740157499999996" header="0.31496062000000002" footer="0.31496062000000002"/>
      <autoFilter ref="B2:AB14" xr:uid="{9C22585F-33A5-4196-9C32-CDD651163D91}"/>
    </customSheetView>
    <customSheetView guid="{9BF323EA-C827-4F6C-9499-DDC9355ECE80}" filter="1" showAutoFilter="1">
      <pageMargins left="0.511811024" right="0.511811024" top="0.78740157499999996" bottom="0.78740157499999996" header="0.31496062000000002" footer="0.31496062000000002"/>
      <autoFilter ref="A1:AB12" xr:uid="{3F0EBBF6-2D13-43E0-80E9-DBCBFF8DA60C}"/>
    </customSheetView>
    <customSheetView guid="{C909A996-4352-4AE1-A86D-F14FE2C3EC3D}" filter="1" showAutoFilter="1">
      <pageMargins left="0.511811024" right="0.511811024" top="0.78740157499999996" bottom="0.78740157499999996" header="0.31496062000000002" footer="0.31496062000000002"/>
      <autoFilter ref="A1:AB12" xr:uid="{4959363D-C5F2-4D59-BDD2-5BA439B484D7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A921A8D0-5F22-4B5C-B39E-E689129851A2}" filter="1" showAutoFilter="1">
      <pageMargins left="0.511811024" right="0.511811024" top="0.78740157499999996" bottom="0.78740157499999996" header="0.31496062000000002" footer="0.31496062000000002"/>
      <autoFilter ref="A2:AB14" xr:uid="{3EACA9B2-C663-444E-A62C-1ADA2DFF35DE}">
        <filterColumn colId="3">
          <filters blank="1">
            <filter val="Bluemetrix (MI)"/>
            <filter val="VcInvest"/>
          </filters>
        </filterColumn>
      </autoFilter>
    </customSheetView>
    <customSheetView guid="{57F96E27-2074-4F34-B094-C31720E37D61}" filter="1" showAutoFilter="1">
      <pageMargins left="0.511811024" right="0.511811024" top="0.78740157499999996" bottom="0.78740157499999996" header="0.31496062000000002" footer="0.31496062000000002"/>
      <autoFilter ref="A1:AB12" xr:uid="{9EBCE9E5-1E6E-4149-AB3E-5F5747321E87}"/>
    </customSheetView>
    <customSheetView guid="{FF2A33D5-4081-4E30-AAAA-F2B3280D0924}" filter="1" showAutoFilter="1">
      <pageMargins left="0.511811024" right="0.511811024" top="0.78740157499999996" bottom="0.78740157499999996" header="0.31496062000000002" footer="0.31496062000000002"/>
      <autoFilter ref="B2:AB14" xr:uid="{1E976914-6404-47D5-972D-0DDFE38C6BA5}"/>
    </customSheetView>
    <customSheetView guid="{D560E9D0-4134-4927-A69A-E0620F88E536}" filter="1" showAutoFilter="1">
      <pageMargins left="0.511811024" right="0.511811024" top="0.78740157499999996" bottom="0.78740157499999996" header="0.31496062000000002" footer="0.31496062000000002"/>
      <autoFilter ref="A1:AB12" xr:uid="{3C902EB2-86AF-40A3-9F76-48A752EBE279}"/>
    </customSheetView>
    <customSheetView guid="{AEF6A7B9-2D27-417B-9FF8-8C7C83CB404C}" filter="1" showAutoFilter="1">
      <pageMargins left="0.511811024" right="0.511811024" top="0.78740157499999996" bottom="0.78740157499999996" header="0.31496062000000002" footer="0.31496062000000002"/>
      <autoFilter ref="B2:AB14" xr:uid="{EEED037C-C5C7-4607-A454-D25BA88D6D5D}"/>
    </customSheetView>
    <customSheetView guid="{BD895F44-3675-416A-931C-D2A8E46F21E9}" filter="1" showAutoFilter="1">
      <pageMargins left="0.511811024" right="0.511811024" top="0.78740157499999996" bottom="0.78740157499999996" header="0.31496062000000002" footer="0.31496062000000002"/>
      <autoFilter ref="A2:AB12" xr:uid="{893CA2F3-8257-4F69-8D75-26341265BF7C}">
        <filterColumn colId="7">
          <filters blank="1">
            <filter val="Inativo"/>
          </filters>
        </filterColumn>
      </autoFilter>
    </customSheetView>
    <customSheetView guid="{B9C37A50-D8F8-4D9A-86BE-3DA0DD787F2C}" filter="1" showAutoFilter="1">
      <pageMargins left="0.511811024" right="0.511811024" top="0.78740157499999996" bottom="0.78740157499999996" header="0.31496062000000002" footer="0.31496062000000002"/>
      <autoFilter ref="M2:M19" xr:uid="{1373B2A3-F3C5-467C-9DDE-49ABA3165110}"/>
    </customSheetView>
    <customSheetView guid="{71D7D125-7F77-413B-AC11-DFB4199F4BAA}" filter="1" showAutoFilter="1">
      <pageMargins left="0.511811024" right="0.511811024" top="0.78740157499999996" bottom="0.78740157499999996" header="0.31496062000000002" footer="0.31496062000000002"/>
      <autoFilter ref="A1:AB14" xr:uid="{45623119-E97A-4302-91CC-B1CFFB707869}">
        <filterColumn colId="12">
          <filters blank="1"/>
        </filterColumn>
      </autoFilter>
    </customSheetView>
    <customSheetView guid="{BDA1D203-8A89-476C-9FD5-C747F2D0833E}" filter="1" showAutoFilter="1">
      <pageMargins left="0.511811024" right="0.511811024" top="0.78740157499999996" bottom="0.78740157499999996" header="0.31496062000000002" footer="0.31496062000000002"/>
      <autoFilter ref="A1:AB14" xr:uid="{0ADD20F6-203E-4A8C-8A5F-64446D73059E}"/>
    </customSheetView>
    <customSheetView guid="{7F94CE22-961F-48D2-9531-942C536AD54C}" filter="1" showAutoFilter="1">
      <pageMargins left="0.511811024" right="0.511811024" top="0.78740157499999996" bottom="0.78740157499999996" header="0.31496062000000002" footer="0.31496062000000002"/>
      <autoFilter ref="A1:AB12" xr:uid="{5458D86B-FBE2-45A3-A076-15201C4FA4F9}">
        <filterColumn colId="5">
          <filters blank="1">
            <filter val="Luis Felipe"/>
            <filter val="Rafaela Souza"/>
          </filters>
        </filterColumn>
      </autoFilter>
    </customSheetView>
    <customSheetView guid="{A678B567-ED43-4552-9496-6AA4E4B6DBEA}" filter="1" showAutoFilter="1">
      <pageMargins left="0.511811024" right="0.511811024" top="0.78740157499999996" bottom="0.78740157499999996" header="0.31496062000000002" footer="0.31496062000000002"/>
      <autoFilter ref="K2:K19" xr:uid="{4A67C389-2B60-49BF-BD02-79FE3F355709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FEE0488-0386-497E-BBDD-EDB7D4ED82FB}" filter="1" showAutoFilter="1">
      <pageMargins left="0.511811024" right="0.511811024" top="0.78740157499999996" bottom="0.78740157499999996" header="0.31496062000000002" footer="0.31496062000000002"/>
      <autoFilter ref="A2:AB12" xr:uid="{79C22F70-AF8C-4736-B6DF-2EAC26F2CF4F}">
        <filterColumn colId="4">
          <filters blank="1">
            <filter val="SUL"/>
          </filters>
        </filterColumn>
      </autoFilter>
    </customSheetView>
    <customSheetView guid="{C2D9E094-1785-47CC-84D6-1B9FC3B4515B}" filter="1" showAutoFilter="1">
      <pageMargins left="0.511811024" right="0.511811024" top="0.78740157499999996" bottom="0.78740157499999996" header="0.31496062000000002" footer="0.31496062000000002"/>
      <autoFilter ref="D2:AB19" xr:uid="{99D74F35-FC27-41AF-B139-02F3AE8EF4FA}"/>
    </customSheetView>
    <customSheetView guid="{BEA1C764-E884-4408-918B-1895B6DF8AAC}" filter="1" showAutoFilter="1">
      <pageMargins left="0.511811024" right="0.511811024" top="0.78740157499999996" bottom="0.78740157499999996" header="0.31496062000000002" footer="0.31496062000000002"/>
      <autoFilter ref="A1:AB12" xr:uid="{0574812C-0DF2-4C57-95A7-1259AD5126B8}">
        <filterColumn colId="21">
          <filters blank="1"/>
        </filterColumn>
      </autoFilter>
    </customSheetView>
    <customSheetView guid="{C19F3A72-ED38-47FE-ACC9-9C084A0EC012}" filter="1" showAutoFilter="1">
      <pageMargins left="0.511811024" right="0.511811024" top="0.78740157499999996" bottom="0.78740157499999996" header="0.31496062000000002" footer="0.31496062000000002"/>
      <autoFilter ref="A2:AB12" xr:uid="{1FB5A7D5-AE6C-457C-B8F9-1B862754B242}">
        <filterColumn colId="7">
          <filters blank="1">
            <filter val="Ativo"/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6E4C1A3A-4A83-4A89-A567-286A41C6A829}" filter="1" showAutoFilter="1">
      <pageMargins left="0.511811024" right="0.511811024" top="0.78740157499999996" bottom="0.78740157499999996" header="0.31496062000000002" footer="0.31496062000000002"/>
      <autoFilter ref="A2:AB12" xr:uid="{B6E1992F-06CF-49BB-8416-F65E28DDAF60}">
        <filterColumn colId="12">
          <filters blank="1">
            <filter val="INC"/>
          </filters>
        </filterColumn>
      </autoFilter>
    </customSheetView>
    <customSheetView guid="{553EADC1-09E0-4ECE-AB5C-34EB4A35E590}" filter="1" showAutoFilter="1">
      <pageMargins left="0.511811024" right="0.511811024" top="0.78740157499999996" bottom="0.78740157499999996" header="0.31496062000000002" footer="0.31496062000000002"/>
      <autoFilter ref="A1:AB12" xr:uid="{35016E10-649F-4075-8BB6-C9B5A2904715}">
        <filterColumn colId="21">
          <filters blank="1"/>
        </filterColumn>
      </autoFilter>
    </customSheetView>
    <customSheetView guid="{318A5C2F-FAE1-4438-B6A0-FB0034CC082D}" filter="1" showAutoFilter="1">
      <pageMargins left="0.511811024" right="0.511811024" top="0.78740157499999996" bottom="0.78740157499999996" header="0.31496062000000002" footer="0.31496062000000002"/>
      <autoFilter ref="D2:AB19" xr:uid="{1A3CAB42-0003-4F9B-8110-AEDEF5A84595}"/>
    </customSheetView>
    <customSheetView guid="{578779AB-22C7-4535-95F7-6740F4BF2FF2}" filter="1" showAutoFilter="1">
      <pageMargins left="0.511811024" right="0.511811024" top="0.78740157499999996" bottom="0.78740157499999996" header="0.31496062000000002" footer="0.31496062000000002"/>
      <autoFilter ref="A1:AB14" xr:uid="{04872C52-8F10-4847-B3C1-F22A7B027A04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5126695F-E510-4E55-80CB-60CBE927875C}" filter="1" showAutoFilter="1">
      <pageMargins left="0.511811024" right="0.511811024" top="0.78740157499999996" bottom="0.78740157499999996" header="0.31496062000000002" footer="0.31496062000000002"/>
      <autoFilter ref="D2:F19" xr:uid="{D6B6DB99-D14E-49DC-87A3-2D24251BEB90}"/>
    </customSheetView>
    <customSheetView guid="{A39C9318-AE4D-46BA-B90B-A50D09EF84EF}" filter="1" showAutoFilter="1">
      <pageMargins left="0.511811024" right="0.511811024" top="0.78740157499999996" bottom="0.78740157499999996" header="0.31496062000000002" footer="0.31496062000000002"/>
      <autoFilter ref="A1:AB19" xr:uid="{7946762D-A280-430F-A46C-55113507DE33}"/>
    </customSheetView>
    <customSheetView guid="{BD78B0C8-8894-4C41-8F65-6FA6EAFC48CD}" filter="1" showAutoFilter="1">
      <pageMargins left="0.511811024" right="0.511811024" top="0.78740157499999996" bottom="0.78740157499999996" header="0.31496062000000002" footer="0.31496062000000002"/>
      <autoFilter ref="A1:AB12" xr:uid="{5966E0DB-4776-4527-A7F5-28DF5E5F2C9C}">
        <filterColumn colId="7">
          <filters blank="1">
            <filter val="Pode Operar"/>
          </filters>
        </filterColumn>
      </autoFilter>
    </customSheetView>
    <customSheetView guid="{41BF034A-F429-4C12-B2B1-3CE985DE355C}" filter="1" showAutoFilter="1">
      <pageMargins left="0.511811024" right="0.511811024" top="0.78740157499999996" bottom="0.78740157499999996" header="0.31496062000000002" footer="0.31496062000000002"/>
      <autoFilter ref="A1:AB19" xr:uid="{DC57224B-7408-4616-B089-C891BAD39DC1}"/>
    </customSheetView>
    <customSheetView guid="{AFA579BD-F8D0-43E6-880D-F1379D9531E3}" filter="1" showAutoFilter="1">
      <pageMargins left="0.511811024" right="0.511811024" top="0.78740157499999996" bottom="0.78740157499999996" header="0.31496062000000002" footer="0.31496062000000002"/>
      <autoFilter ref="B2:AB14" xr:uid="{279E489C-4F1A-45A9-8F77-049F2308FC8F}"/>
    </customSheetView>
    <customSheetView guid="{90F98CB6-BBD9-4F16-B621-3E23D5B72BD5}" filter="1" showAutoFilter="1">
      <pageMargins left="0.511811024" right="0.511811024" top="0.78740157499999996" bottom="0.78740157499999996" header="0.31496062000000002" footer="0.31496062000000002"/>
      <autoFilter ref="A1:AB14" xr:uid="{8031EE8B-AF1F-4684-A84D-96148FD05AB0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D7C5D7E9-59BB-47EF-A17F-E55DA1183D06}" filter="1" showAutoFilter="1">
      <pageMargins left="0.511811024" right="0.511811024" top="0.78740157499999996" bottom="0.78740157499999996" header="0.31496062000000002" footer="0.31496062000000002"/>
      <autoFilter ref="A1:AB12" xr:uid="{4DF2464F-F7E6-4144-B5EE-34B45C24D8A5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3BE4860-8565-4F00-9F3D-C9648563ABC4}" filter="1" showAutoFilter="1">
      <pageMargins left="0.511811024" right="0.511811024" top="0.78740157499999996" bottom="0.78740157499999996" header="0.31496062000000002" footer="0.31496062000000002"/>
      <autoFilter ref="K2:L19" xr:uid="{5831EB92-9F1B-40BC-ABEC-0C1F5942B600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DA02802-9A03-4104-A65D-3744954C3206}" filter="1" showAutoFilter="1">
      <pageMargins left="0.511811024" right="0.511811024" top="0.78740157499999996" bottom="0.78740157499999996" header="0.31496062000000002" footer="0.31496062000000002"/>
      <autoFilter ref="A2:AB12" xr:uid="{CBA6EEF7-AB95-4993-9853-A94A80C62DE4}">
        <filterColumn colId="7">
          <filters blank="1">
            <filter val="Pode Operar"/>
          </filters>
        </filterColumn>
      </autoFilter>
    </customSheetView>
    <customSheetView guid="{785BC619-CFD7-43EB-BA7C-845654AEE627}" filter="1" showAutoFilter="1">
      <pageMargins left="0.511811024" right="0.511811024" top="0.78740157499999996" bottom="0.78740157499999996" header="0.31496062000000002" footer="0.31496062000000002"/>
      <autoFilter ref="K2:K19" xr:uid="{0D281AAD-942C-4A9C-AB9C-8AFA1E66C812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7182799-C1C9-4495-AEAF-DB0B83D814B4}" filter="1" showAutoFilter="1">
      <pageMargins left="0.511811024" right="0.511811024" top="0.78740157499999996" bottom="0.78740157499999996" header="0.31496062000000002" footer="0.31496062000000002"/>
      <autoFilter ref="A1:AB14" xr:uid="{439D2538-A46A-43B6-9430-0921953C0E9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8249234-CAF8-4F13-8933-1A5256F44A1F}" filter="1" showAutoFilter="1">
      <pageMargins left="0.511811024" right="0.511811024" top="0.78740157499999996" bottom="0.78740157499999996" header="0.31496062000000002" footer="0.31496062000000002"/>
      <autoFilter ref="B2:AB14" xr:uid="{FA99DDB4-576C-442B-9668-4BF790428236}"/>
    </customSheetView>
    <customSheetView guid="{6FE03CA5-2D48-494C-B7AD-D2AB32F57E62}" filter="1" showAutoFilter="1">
      <pageMargins left="0.511811024" right="0.511811024" top="0.78740157499999996" bottom="0.78740157499999996" header="0.31496062000000002" footer="0.31496062000000002"/>
      <autoFilter ref="F2:F19" xr:uid="{EAFFDED0-B5D6-4E01-BCB3-D6FE50A4BD8C}"/>
    </customSheetView>
    <customSheetView guid="{07407072-B4B6-4336-98DB-CBDC1EFA3298}" filter="1" showAutoFilter="1">
      <pageMargins left="0.511811024" right="0.511811024" top="0.78740157499999996" bottom="0.78740157499999996" header="0.31496062000000002" footer="0.31496062000000002"/>
      <autoFilter ref="A1:AB14" xr:uid="{352ED9A9-9A39-4E2B-9281-E071B74BDF3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3B66B9F-9B3A-4EF9-8D44-5B8A43D768F4}" filter="1" showAutoFilter="1">
      <pageMargins left="0.511811024" right="0.511811024" top="0.78740157499999996" bottom="0.78740157499999996" header="0.31496062000000002" footer="0.31496062000000002"/>
      <autoFilter ref="A1:AB12" xr:uid="{80613E25-6CEB-4B2B-9AD3-32B03AEC50A2}">
        <filterColumn colId="17">
          <filters>
            <filter val="Observações Backoffice"/>
          </filters>
        </filterColumn>
      </autoFilter>
    </customSheetView>
    <customSheetView guid="{5E01ABB9-F2DD-4F2E-89E9-F59E17D525C5}" filter="1" showAutoFilter="1">
      <pageMargins left="0.511811024" right="0.511811024" top="0.78740157499999996" bottom="0.78740157499999996" header="0.31496062000000002" footer="0.31496062000000002"/>
      <autoFilter ref="A1:AB12" xr:uid="{742E5795-095D-4AAF-9DD8-9760C32974CA}">
        <filterColumn colId="8">
          <filters blank="1"/>
        </filterColumn>
      </autoFilter>
    </customSheetView>
    <customSheetView guid="{09C816AC-8A3A-4364-9442-54F95C2FD824}" filter="1" showAutoFilter="1">
      <pageMargins left="0.511811024" right="0.511811024" top="0.78740157499999996" bottom="0.78740157499999996" header="0.31496062000000002" footer="0.31496062000000002"/>
      <autoFilter ref="A1:AB12" xr:uid="{F1260263-B007-4CAA-AE74-0CCE26462EC3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A45E1EB1-F83C-47CA-B8B4-372F02A1204D}" filter="1" showAutoFilter="1">
      <pageMargins left="0.511811024" right="0.511811024" top="0.78740157499999996" bottom="0.78740157499999996" header="0.31496062000000002" footer="0.31496062000000002"/>
      <autoFilter ref="B2:AB14" xr:uid="{1500E420-95D0-490F-AFC4-C4C934254E71}"/>
    </customSheetView>
    <customSheetView guid="{D33F6E3F-3BE4-4259-A3A7-D93A4BE38112}" filter="1" showAutoFilter="1">
      <pageMargins left="0.511811024" right="0.511811024" top="0.78740157499999996" bottom="0.78740157499999996" header="0.31496062000000002" footer="0.31496062000000002"/>
      <autoFilter ref="A2:AB12" xr:uid="{A4F3A22E-3B57-4D1A-A583-03E9445B31A0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EED7CA49-EBBA-4782-B8AA-1D5B18DB89C5}" filter="1" showAutoFilter="1">
      <pageMargins left="0.511811024" right="0.511811024" top="0.78740157499999996" bottom="0.78740157499999996" header="0.31496062000000002" footer="0.31496062000000002"/>
      <autoFilter ref="A1:AB19" xr:uid="{CD7B0ABD-17EF-4151-B61E-85B7B99A3057}">
        <filterColumn colId="5">
          <filters>
            <filter val="Luis Felipe"/>
            <filter val="Rafaela Souza"/>
          </filters>
        </filterColumn>
      </autoFilter>
    </customSheetView>
    <customSheetView guid="{22A08017-D08E-4F6B-93C5-14C527828DEE}" filter="1" showAutoFilter="1">
      <pageMargins left="0.511811024" right="0.511811024" top="0.78740157499999996" bottom="0.78740157499999996" header="0.31496062000000002" footer="0.31496062000000002"/>
      <autoFilter ref="B2:AB14" xr:uid="{4D562EE5-96A1-4E34-B562-8A013F3088CD}"/>
    </customSheetView>
    <customSheetView guid="{B72A7EB1-75A2-4C10-9993-6C0117ADEC95}" filter="1" showAutoFilter="1">
      <pageMargins left="0.511811024" right="0.511811024" top="0.78740157499999996" bottom="0.78740157499999996" header="0.31496062000000002" footer="0.31496062000000002"/>
      <autoFilter ref="A1:AB14" xr:uid="{1773CFAD-4B25-4B31-8BCD-0B968BF1F88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DA7483D-5422-4037-B375-937203E02DA9}" filter="1" showAutoFilter="1">
      <pageMargins left="0.511811024" right="0.511811024" top="0.78740157499999996" bottom="0.78740157499999996" header="0.31496062000000002" footer="0.31496062000000002"/>
      <autoFilter ref="A1:AB12" xr:uid="{0C5AFE3D-F9CB-4CA6-919B-321E398A9095}">
        <filterColumn colId="21">
          <filters blank="1"/>
        </filterColumn>
      </autoFilter>
    </customSheetView>
    <customSheetView guid="{48B77492-8B20-46DB-9917-26FC2BCBC1A1}" filter="1" showAutoFilter="1">
      <pageMargins left="0.511811024" right="0.511811024" top="0.78740157499999996" bottom="0.78740157499999996" header="0.31496062000000002" footer="0.31496062000000002"/>
      <autoFilter ref="B2:AB14" xr:uid="{C4057595-05D3-42CA-9677-40169C7F5B36}"/>
    </customSheetView>
    <customSheetView guid="{AC1CDC37-521E-4F51-AECC-6E8214687346}" filter="1" showAutoFilter="1">
      <pageMargins left="0.511811024" right="0.511811024" top="0.78740157499999996" bottom="0.78740157499999996" header="0.31496062000000002" footer="0.31496062000000002"/>
      <autoFilter ref="A1:AB12" xr:uid="{A5D2DEED-3BC7-4FC9-9FF3-E9F71A28B532}">
        <filterColumn colId="12">
          <filters blank="1"/>
        </filterColumn>
      </autoFilter>
    </customSheetView>
    <customSheetView guid="{1D37EA08-AC6B-43A7-AA3C-6D135E565B61}" filter="1" showAutoFilter="1">
      <pageMargins left="0.511811024" right="0.511811024" top="0.78740157499999996" bottom="0.78740157499999996" header="0.31496062000000002" footer="0.31496062000000002"/>
      <autoFilter ref="A1:AB12" xr:uid="{009F8B24-C7E3-4C36-93EB-D75BCF958728}">
        <filterColumn colId="7">
          <filters blank="1">
            <filter val="Pode Operar"/>
            <filter val="Status"/>
          </filters>
        </filterColumn>
      </autoFilter>
    </customSheetView>
    <customSheetView guid="{7550A514-4842-4583-903A-541523050740}" filter="1" showAutoFilter="1">
      <pageMargins left="0.511811024" right="0.511811024" top="0.78740157499999996" bottom="0.78740157499999996" header="0.31496062000000002" footer="0.31496062000000002"/>
      <autoFilter ref="A1:AB14" xr:uid="{8DC405F5-D911-4FDE-AF4A-AB7F3959D97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6FE2B58A-C9C2-4451-AA7B-84C39BA30587}" filter="1" showAutoFilter="1">
      <pageMargins left="0.511811024" right="0.511811024" top="0.78740157499999996" bottom="0.78740157499999996" header="0.31496062000000002" footer="0.31496062000000002"/>
      <autoFilter ref="A2:AB12" xr:uid="{930351B4-7803-4018-B7B3-83B63F1CE6B6}">
        <filterColumn colId="12">
          <filters blank="1"/>
        </filterColumn>
      </autoFilter>
    </customSheetView>
    <customSheetView guid="{92C8D616-72BF-42FC-8805-FE7362756B44}" filter="1" showAutoFilter="1">
      <pageMargins left="0.511811024" right="0.511811024" top="0.78740157499999996" bottom="0.78740157499999996" header="0.31496062000000002" footer="0.31496062000000002"/>
      <autoFilter ref="B2:AB14" xr:uid="{C258968F-C277-42F0-9913-4613824ED7A3}"/>
    </customSheetView>
    <customSheetView guid="{66ABED33-F686-49A3-BDE6-FE13D09C8EFB}" filter="1" showAutoFilter="1">
      <pageMargins left="0.511811024" right="0.511811024" top="0.78740157499999996" bottom="0.78740157499999996" header="0.31496062000000002" footer="0.31496062000000002"/>
      <autoFilter ref="B2:AB14" xr:uid="{3697221D-5B0B-47F4-A417-431B999CB150}"/>
    </customSheetView>
    <customSheetView guid="{9A79B754-2C2C-452C-B965-992A102ED81F}" filter="1" showAutoFilter="1">
      <pageMargins left="0.511811024" right="0.511811024" top="0.78740157499999996" bottom="0.78740157499999996" header="0.31496062000000002" footer="0.31496062000000002"/>
      <autoFilter ref="A1:AB14" xr:uid="{FC90CF39-8A0F-4017-AB36-14B628699984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7B55F946-4345-48AA-AF93-346860F70973}" filter="1" showAutoFilter="1">
      <pageMargins left="0.511811024" right="0.511811024" top="0.78740157499999996" bottom="0.78740157499999996" header="0.31496062000000002" footer="0.31496062000000002"/>
      <autoFilter ref="F2:F19" xr:uid="{6448660E-F59C-4F50-B03F-5190D8A8C064}"/>
    </customSheetView>
    <customSheetView guid="{DC7699FC-C019-4737-B19E-7A2E977E3695}" filter="1" showAutoFilter="1">
      <pageMargins left="0.511811024" right="0.511811024" top="0.78740157499999996" bottom="0.78740157499999996" header="0.31496062000000002" footer="0.31496062000000002"/>
      <autoFilter ref="F2:F19" xr:uid="{D3482942-65B5-4770-95A9-69AD1D5473B7}"/>
    </customSheetView>
    <customSheetView guid="{95830A3F-0D2D-427F-A982-AF3F0C6E415C}" filter="1" showAutoFilter="1">
      <pageMargins left="0.511811024" right="0.511811024" top="0.78740157499999996" bottom="0.78740157499999996" header="0.31496062000000002" footer="0.31496062000000002"/>
      <autoFilter ref="A1:F12" xr:uid="{4175EABB-8E47-433C-9711-4D1DEDD7EC2D}"/>
    </customSheetView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B2:AB14" xr:uid="{0A44F484-F659-459F-ADB3-91F40865EBA2}">
        <filterColumn colId="6">
          <filters blank="1">
            <filter val="Ativo"/>
            <filter val="Inativo"/>
          </filters>
        </filterColumn>
      </autoFilter>
    </customSheetView>
    <customSheetView guid="{FB3C8543-A8C3-4F0F-82F5-6B43CE79A0AD}" filter="1" showAutoFilter="1">
      <pageMargins left="0.511811024" right="0.511811024" top="0.78740157499999996" bottom="0.78740157499999996" header="0.31496062000000002" footer="0.31496062000000002"/>
      <autoFilter ref="A1:AB14" xr:uid="{DC0F4D56-E0B0-464A-8AB2-38D8FCCC588E}">
        <filterColumn colId="7">
          <filters blank="1">
            <filter val="Ativo"/>
          </filters>
        </filterColumn>
      </autoFilter>
    </customSheetView>
    <customSheetView guid="{4DFB560F-BDCB-4BD8-8621-6D55C67E9568}" filter="1" showAutoFilter="1">
      <pageMargins left="0.511811024" right="0.511811024" top="0.78740157499999996" bottom="0.78740157499999996" header="0.31496062000000002" footer="0.31496062000000002"/>
      <autoFilter ref="B2:AB14" xr:uid="{C0F4CA02-6A51-4F79-909B-6EA234F153FD}"/>
    </customSheetView>
    <customSheetView guid="{AE72A058-37EE-4181-9FA8-305B2BF79AB8}" filter="1" showAutoFilter="1">
      <pageMargins left="0.511811024" right="0.511811024" top="0.78740157499999996" bottom="0.78740157499999996" header="0.31496062000000002" footer="0.31496062000000002"/>
      <autoFilter ref="D2:E12" xr:uid="{5AA7479E-65D0-4528-ACE9-30C4BB25D630}">
        <filterColumn colId="1">
          <filters blank="1">
            <filter val="SUL"/>
          </filters>
        </filterColumn>
      </autoFilter>
    </customSheetView>
    <customSheetView guid="{0ABCB85A-CA7F-4C92-9E03-21E75EC99A34}" filter="1" showAutoFilter="1">
      <pageMargins left="0.511811024" right="0.511811024" top="0.78740157499999996" bottom="0.78740157499999996" header="0.31496062000000002" footer="0.31496062000000002"/>
      <autoFilter ref="A1:AB19" xr:uid="{B93E5049-A422-4AA2-AE83-F33217CBBB1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E4CE9FB-8407-4A49-B827-D093FF6E2E62}" filter="1" showAutoFilter="1">
      <pageMargins left="0.511811024" right="0.511811024" top="0.78740157499999996" bottom="0.78740157499999996" header="0.31496062000000002" footer="0.31496062000000002"/>
      <autoFilter ref="H1:I12" xr:uid="{1C4C9FE2-D750-41DF-9869-3BE9FC07D11E}">
        <filterColumn colId="0">
          <filters blank="1">
            <filter val="Ativo"/>
            <filter val="Inativo"/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1260E782-40F3-4CDF-98BE-FD8B7BAE35C2}" filter="1" showAutoFilter="1">
      <pageMargins left="0.511811024" right="0.511811024" top="0.78740157499999996" bottom="0.78740157499999996" header="0.31496062000000002" footer="0.31496062000000002"/>
      <autoFilter ref="A1:AB12" xr:uid="{37DBFFCF-7832-443B-A241-9B1F35255B5C}">
        <filterColumn colId="4">
          <filters blank="1">
            <filter val="DF"/>
          </filters>
        </filterColumn>
      </autoFilter>
    </customSheetView>
    <customSheetView guid="{1E6627F9-6C52-4D54-AA85-D5DADC547AF8}" filter="1" showAutoFilter="1">
      <pageMargins left="0.511811024" right="0.511811024" top="0.78740157499999996" bottom="0.78740157499999996" header="0.31496062000000002" footer="0.31496062000000002"/>
      <autoFilter ref="B2:AB19" xr:uid="{E73A6FA9-D86C-483B-962B-B27A4171BA47}"/>
    </customSheetView>
    <customSheetView guid="{0F134D7B-84C1-4CC4-A3C7-88BA5A03EA39}" filter="1" showAutoFilter="1">
      <pageMargins left="0.511811024" right="0.511811024" top="0.78740157499999996" bottom="0.78740157499999996" header="0.31496062000000002" footer="0.31496062000000002"/>
      <autoFilter ref="B2:AB14" xr:uid="{E9A7C411-7DF6-49CF-AA7E-A948A2DB434F}"/>
    </customSheetView>
    <customSheetView guid="{7BB8046C-C763-4CCF-820E-2DF3603B1272}" filter="1" showAutoFilter="1">
      <pageMargins left="0.511811024" right="0.511811024" top="0.78740157499999996" bottom="0.78740157499999996" header="0.31496062000000002" footer="0.31496062000000002"/>
      <autoFilter ref="A1:AB19" xr:uid="{C4B3DC9F-463C-40DE-9892-33BC3977382B}"/>
    </customSheetView>
    <customSheetView guid="{F0309B0C-4748-458B-8BC4-1624C083FAE7}" filter="1" showAutoFilter="1">
      <pageMargins left="0.511811024" right="0.511811024" top="0.78740157499999996" bottom="0.78740157499999996" header="0.31496062000000002" footer="0.31496062000000002"/>
      <autoFilter ref="A1:AB19" xr:uid="{20D134F8-C0A7-4C9E-8F1D-9AE2EFA1DBBD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D4A7CE15-EFB5-4703-87C5-AEA91F41EFD1}" filter="1" showAutoFilter="1">
      <pageMargins left="0.511811024" right="0.511811024" top="0.78740157499999996" bottom="0.78740157499999996" header="0.31496062000000002" footer="0.31496062000000002"/>
      <autoFilter ref="A1:AB12" xr:uid="{45975758-1EEE-4865-BABA-10CB0608C0C2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DF21F29A-1F46-493A-9DFC-DE5140AFA6A0}" filter="1" showAutoFilter="1">
      <pageMargins left="0.511811024" right="0.511811024" top="0.78740157499999996" bottom="0.78740157499999996" header="0.31496062000000002" footer="0.31496062000000002"/>
      <autoFilter ref="F2:AB19" xr:uid="{8DE58F59-CD2E-4A34-A8CF-28D28353BA26}"/>
    </customSheetView>
    <customSheetView guid="{9B97E378-1374-4B69-B52B-2FC19168135F}" filter="1" showAutoFilter="1">
      <pageMargins left="0.511811024" right="0.511811024" top="0.78740157499999996" bottom="0.78740157499999996" header="0.31496062000000002" footer="0.31496062000000002"/>
      <autoFilter ref="A2:AB12" xr:uid="{DE7DDB16-14C5-4DF6-8994-A473EB2FA6EB}"/>
    </customSheetView>
    <customSheetView guid="{7F378363-A7FC-4341-9C41-DBA50B5B8732}" filter="1" showAutoFilter="1">
      <pageMargins left="0.511811024" right="0.511811024" top="0.78740157499999996" bottom="0.78740157499999996" header="0.31496062000000002" footer="0.31496062000000002"/>
      <autoFilter ref="B2:Q14" xr:uid="{1BD70C4C-4078-49FF-9A07-2DDEDDE6818D}">
        <filterColumn colId="13">
          <filters blank="1"/>
        </filterColumn>
      </autoFilter>
    </customSheetView>
    <customSheetView guid="{5ED865E2-56B6-4B90-8BA3-6DAE5298F2B3}" filter="1" showAutoFilter="1">
      <pageMargins left="0.511811024" right="0.511811024" top="0.78740157499999996" bottom="0.78740157499999996" header="0.31496062000000002" footer="0.31496062000000002"/>
      <autoFilter ref="A1:AB14" xr:uid="{E5F77DB9-31B3-4BE6-97CE-22452585D872}"/>
    </customSheetView>
    <customSheetView guid="{BE6D447B-BF54-409A-BD1A-778872F38042}" filter="1" showAutoFilter="1">
      <pageMargins left="0.511811024" right="0.511811024" top="0.78740157499999996" bottom="0.78740157499999996" header="0.31496062000000002" footer="0.31496062000000002"/>
      <autoFilter ref="A1:AB12" xr:uid="{246DEB06-F7AB-48CD-B303-2DB02414CF99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BBE5CE43-9C6D-42FF-8281-30CA31CC6857}" filter="1" showAutoFilter="1">
      <pageMargins left="0.511811024" right="0.511811024" top="0.78740157499999996" bottom="0.78740157499999996" header="0.31496062000000002" footer="0.31496062000000002"/>
      <autoFilter ref="A2:AB12" xr:uid="{A56A39F1-AF55-4469-AFA3-A80F4D551673}">
        <filterColumn colId="8">
          <filters blank="1">
            <filter val="Sem Saldo"/>
          </filters>
        </filterColumn>
      </autoFilter>
    </customSheetView>
    <customSheetView guid="{8FBC9CDF-269A-4BE9-A960-E15F056D3B0D}" filter="1" showAutoFilter="1">
      <pageMargins left="0.511811024" right="0.511811024" top="0.78740157499999996" bottom="0.78740157499999996" header="0.31496062000000002" footer="0.31496062000000002"/>
      <autoFilter ref="A1:AB12" xr:uid="{75192F7C-8353-4AB3-BBF1-8F93D7D3021C}"/>
    </customSheetView>
    <customSheetView guid="{82E1592C-2352-494D-AEEA-C3034607FA13}" filter="1" showAutoFilter="1">
      <pageMargins left="0.511811024" right="0.511811024" top="0.78740157499999996" bottom="0.78740157499999996" header="0.31496062000000002" footer="0.31496062000000002"/>
      <autoFilter ref="B2:AB14" xr:uid="{0F55D614-263F-490E-BF98-3990D474FB9A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C05BB1E8-442F-4E8C-B9EB-59CDB7EA6A53}" filter="1" showAutoFilter="1">
      <pageMargins left="0.511811024" right="0.511811024" top="0.78740157499999996" bottom="0.78740157499999996" header="0.31496062000000002" footer="0.31496062000000002"/>
      <autoFilter ref="A1:AB12" xr:uid="{A4153B13-93DB-4D9E-A26C-A3A14ED6AD66}"/>
    </customSheetView>
    <customSheetView guid="{AE8AC25B-AD07-43B8-B01B-49CF4A686147}" filter="1" showAutoFilter="1">
      <pageMargins left="0.511811024" right="0.511811024" top="0.78740157499999996" bottom="0.78740157499999996" header="0.31496062000000002" footer="0.31496062000000002"/>
      <autoFilter ref="A2:AB12" xr:uid="{232791B5-3292-4B19-9134-F15522D855AD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AF55690-5037-47F0-89EB-BAD7CD1A7B7C}" filter="1" showAutoFilter="1">
      <pageMargins left="0.511811024" right="0.511811024" top="0.78740157499999996" bottom="0.78740157499999996" header="0.31496062000000002" footer="0.31496062000000002"/>
      <autoFilter ref="A1:AB12" xr:uid="{50A069AB-72BC-447B-A5AB-756440158DF1}"/>
    </customSheetView>
    <customSheetView guid="{873AD357-9F83-425F-BDD5-9580964C287F}" filter="1" showAutoFilter="1">
      <pageMargins left="0.511811024" right="0.511811024" top="0.78740157499999996" bottom="0.78740157499999996" header="0.31496062000000002" footer="0.31496062000000002"/>
      <autoFilter ref="A1:AB19" xr:uid="{9A0A5878-AB1A-4ECF-BB3E-109FA6A272F1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1C364D01-B1BB-45D4-9E5C-EBB6F21EA018}" filter="1" showAutoFilter="1">
      <pageMargins left="0.511811024" right="0.511811024" top="0.78740157499999996" bottom="0.78740157499999996" header="0.31496062000000002" footer="0.31496062000000002"/>
      <autoFilter ref="B2:AB14" xr:uid="{31C1D9B3-8468-4437-8DF9-79D004EE9FDD}">
        <filterColumn colId="11">
          <filters blank="1"/>
        </filterColumn>
        <filterColumn colId="13">
          <filters blank="1"/>
        </filterColumn>
      </autoFilter>
    </customSheetView>
    <customSheetView guid="{7C148402-1933-4A3D-A1BD-E71CD47CCFB3}" filter="1" showAutoFilter="1">
      <pageMargins left="0.511811024" right="0.511811024" top="0.78740157499999996" bottom="0.78740157499999996" header="0.31496062000000002" footer="0.31496062000000002"/>
      <autoFilter ref="B2:AB14" xr:uid="{79D74FB4-E5E2-4ECD-A717-8983D543C3A4}"/>
    </customSheetView>
    <customSheetView guid="{EA448830-570C-4225-B933-0C9BEA72DF6B}" filter="1" showAutoFilter="1">
      <pageMargins left="0.511811024" right="0.511811024" top="0.78740157499999996" bottom="0.78740157499999996" header="0.31496062000000002" footer="0.31496062000000002"/>
      <autoFilter ref="A2:AB12" xr:uid="{81A01474-088D-4D4A-B36C-C0A69BF7D0A7}"/>
    </customSheetView>
    <customSheetView guid="{E4AD4B9A-A995-4CE7-91D4-53F4F6926F68}" filter="1" showAutoFilter="1">
      <pageMargins left="0.511811024" right="0.511811024" top="0.78740157499999996" bottom="0.78740157499999996" header="0.31496062000000002" footer="0.31496062000000002"/>
      <autoFilter ref="A1:AB12" xr:uid="{E47DA448-7D36-4722-9533-44041675DC8D}">
        <filterColumn colId="21">
          <filters blank="1"/>
        </filterColumn>
      </autoFilter>
    </customSheetView>
    <customSheetView guid="{7C6DB9A0-5C34-43F8-9317-9E602DF101A2}" filter="1" showAutoFilter="1">
      <pageMargins left="0.511811024" right="0.511811024" top="0.78740157499999996" bottom="0.78740157499999996" header="0.31496062000000002" footer="0.31496062000000002"/>
      <autoFilter ref="D2:F19" xr:uid="{DADF672D-2959-4DF8-873D-1121D5CAF7EB}"/>
    </customSheetView>
    <customSheetView guid="{AE04E48E-12F2-47C0-8BD7-113C0ACA5690}" filter="1" showAutoFilter="1">
      <pageMargins left="0.511811024" right="0.511811024" top="0.78740157499999996" bottom="0.78740157499999996" header="0.31496062000000002" footer="0.31496062000000002"/>
      <autoFilter ref="A1:AB14" xr:uid="{E5DA70F3-7F5B-4519-A0BB-C7CABC4D356C}"/>
    </customSheetView>
    <customSheetView guid="{FAAE709E-7BC7-4A93-A4AA-4B39C0782782}" filter="1" showAutoFilter="1">
      <pageMargins left="0.511811024" right="0.511811024" top="0.78740157499999996" bottom="0.78740157499999996" header="0.31496062000000002" footer="0.31496062000000002"/>
      <autoFilter ref="A1:AB12" xr:uid="{00271ADA-3A59-4326-B2F8-59A51AED989B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C96846EA-88B7-4722-AAED-AB9E22875D76}" filter="1" showAutoFilter="1">
      <pageMargins left="0.511811024" right="0.511811024" top="0.78740157499999996" bottom="0.78740157499999996" header="0.31496062000000002" footer="0.31496062000000002"/>
      <autoFilter ref="A1:AB12" xr:uid="{C8031F76-A6AD-4C18-BAE6-42A6950915BD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D94C6485-4336-4EA6-9CD2-904101DB8376}" filter="1" showAutoFilter="1">
      <pageMargins left="0.511811024" right="0.511811024" top="0.78740157499999996" bottom="0.78740157499999996" header="0.31496062000000002" footer="0.31496062000000002"/>
      <autoFilter ref="D2:F19" xr:uid="{5A5C880E-C152-4F11-90F5-BFF305B99089}"/>
    </customSheetView>
    <customSheetView guid="{B003291E-EF4E-4D39-8D32-D5ADD7B83539}" filter="1" showAutoFilter="1">
      <pageMargins left="0.511811024" right="0.511811024" top="0.78740157499999996" bottom="0.78740157499999996" header="0.31496062000000002" footer="0.31496062000000002"/>
      <autoFilter ref="E2:F19" xr:uid="{A94CC73B-9DF6-4D38-8965-41D6AFE63C00}"/>
    </customSheetView>
    <customSheetView guid="{9ED7C75C-0A89-4D50-97FC-451A8CA567DF}" filter="1" showAutoFilter="1">
      <pageMargins left="0.511811024" right="0.511811024" top="0.78740157499999996" bottom="0.78740157499999996" header="0.31496062000000002" footer="0.31496062000000002"/>
      <autoFilter ref="A2:AB12" xr:uid="{ACAB23E9-DE9B-4627-B09C-62773192CA0D}">
        <filterColumn colId="21">
          <filters blank="1"/>
        </filterColumn>
      </autoFilter>
    </customSheetView>
    <customSheetView guid="{29CC34B3-008D-49C2-9BFE-AE65C5554AEA}" filter="1" showAutoFilter="1">
      <pageMargins left="0.511811024" right="0.511811024" top="0.78740157499999996" bottom="0.78740157499999996" header="0.31496062000000002" footer="0.31496062000000002"/>
      <autoFilter ref="A2:AB12" xr:uid="{D0E9EFB3-772B-430C-A029-15750180C68F}">
        <filterColumn colId="7">
          <filters blank="1">
            <filter val="Ativo"/>
          </filters>
        </filterColumn>
      </autoFilter>
    </customSheetView>
    <customSheetView guid="{C3C50EC4-6CE9-432A-8E7D-39A3D2270373}" filter="1" showAutoFilter="1">
      <pageMargins left="0.511811024" right="0.511811024" top="0.78740157499999996" bottom="0.78740157499999996" header="0.31496062000000002" footer="0.31496062000000002"/>
      <autoFilter ref="A1:AD14" xr:uid="{E4C13224-F63F-44ED-BB21-06185028588A}"/>
    </customSheetView>
    <customSheetView guid="{CECB3555-CBD8-4F9C-B622-FE4C9C48E14B}" filter="1" showAutoFilter="1">
      <pageMargins left="0.511811024" right="0.511811024" top="0.78740157499999996" bottom="0.78740157499999996" header="0.31496062000000002" footer="0.31496062000000002"/>
      <autoFilter ref="B2:AB14" xr:uid="{7FEE6C54-1EE8-4F06-9935-D6C37AEB8F42}"/>
    </customSheetView>
    <customSheetView guid="{359338A8-203C-48E7-A415-83B38DF208ED}" filter="1" showAutoFilter="1">
      <pageMargins left="0.511811024" right="0.511811024" top="0.78740157499999996" bottom="0.78740157499999996" header="0.31496062000000002" footer="0.31496062000000002"/>
      <autoFilter ref="A2:AB12" xr:uid="{00D9CB4D-063F-49BE-A6DD-71BEAA804240}">
        <filterColumn colId="7">
          <filters blank="1">
            <filter val="Ativo"/>
            <filter val="Inativo"/>
            <filter val="Pode Operar"/>
          </filters>
        </filterColumn>
      </autoFilter>
    </customSheetView>
    <customSheetView guid="{7B86D191-CA00-48D7-8E1B-47E19800BD94}" filter="1" showAutoFilter="1">
      <pageMargins left="0.511811024" right="0.511811024" top="0.78740157499999996" bottom="0.78740157499999996" header="0.31496062000000002" footer="0.31496062000000002"/>
      <autoFilter ref="A1:AB14" xr:uid="{29C46A3F-6F68-480E-A68E-BB21DBE17B37}">
        <filterColumn colId="6">
          <filters blank="1"/>
        </filterColumn>
      </autoFilter>
    </customSheetView>
    <customSheetView guid="{5D136DDC-C43E-4D27-940B-AAA3D3DB99AB}" filter="1" showAutoFilter="1">
      <pageMargins left="0.511811024" right="0.511811024" top="0.78740157499999996" bottom="0.78740157499999996" header="0.31496062000000002" footer="0.31496062000000002"/>
      <autoFilter ref="A2:AB12" xr:uid="{FE5149A6-F3F2-49F4-BABB-E7EEFF164723}">
        <filterColumn colId="7">
          <filters blank="1"/>
        </filterColumn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A35CAB56-DE4F-4EE8-9B6D-9638B05B01A6}" filter="1" showAutoFilter="1">
      <pageMargins left="0.511811024" right="0.511811024" top="0.78740157499999996" bottom="0.78740157499999996" header="0.31496062000000002" footer="0.31496062000000002"/>
      <autoFilter ref="A1:AB12" xr:uid="{CE95AA93-464B-4434-8451-55DF60C5E290}"/>
    </customSheetView>
    <customSheetView guid="{43339F03-B4D5-434B-96B6-BE555C9F73B6}" filter="1" showAutoFilter="1">
      <pageMargins left="0.511811024" right="0.511811024" top="0.78740157499999996" bottom="0.78740157499999996" header="0.31496062000000002" footer="0.31496062000000002"/>
      <autoFilter ref="F2:F19" xr:uid="{2F872253-6C67-4BB2-B3C5-581EE5269A38}"/>
    </customSheetView>
    <customSheetView guid="{5C2BE1E6-5D22-4E45-83E9-3A3B7C383085}" filter="1" showAutoFilter="1">
      <pageMargins left="0.511811024" right="0.511811024" top="0.78740157499999996" bottom="0.78740157499999996" header="0.31496062000000002" footer="0.31496062000000002"/>
      <autoFilter ref="B2:AB14" xr:uid="{A4771219-7A8A-4979-8332-5932B7BD669A}"/>
    </customSheetView>
    <customSheetView guid="{65DD746C-6C74-4841-B6E1-077A21C4B5D1}" filter="1" showAutoFilter="1">
      <pageMargins left="0.511811024" right="0.511811024" top="0.78740157499999996" bottom="0.78740157499999996" header="0.31496062000000002" footer="0.31496062000000002"/>
      <autoFilter ref="D2:F19" xr:uid="{A10E43DC-49CC-4B0E-A09B-B47727C1D502}"/>
    </customSheetView>
    <customSheetView guid="{58D69BB6-44C3-442A-BD8F-99C94FC4709D}" filter="1" showAutoFilter="1">
      <pageMargins left="0.511811024" right="0.511811024" top="0.78740157499999996" bottom="0.78740157499999996" header="0.31496062000000002" footer="0.31496062000000002"/>
      <autoFilter ref="A2:AB12" xr:uid="{127DDD31-26AE-49C2-958F-691C10FAE68B}">
        <filterColumn colId="8">
          <filters blank="1"/>
        </filterColumn>
      </autoFilter>
    </customSheetView>
    <customSheetView guid="{3DA2C198-4B80-4CA4-A53D-E71FA3BB5B65}" filter="1" showAutoFilter="1">
      <pageMargins left="0.511811024" right="0.511811024" top="0.78740157499999996" bottom="0.78740157499999996" header="0.31496062000000002" footer="0.31496062000000002"/>
      <autoFilter ref="K2:K19" xr:uid="{7C38D4F5-C64E-4B50-9535-8FB5B0A6F32B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1BBF4ED5-2ACE-4E56-A5DC-1B68AE1FB835}" filter="1" showAutoFilter="1">
      <pageMargins left="0.511811024" right="0.511811024" top="0.78740157499999996" bottom="0.78740157499999996" header="0.31496062000000002" footer="0.31496062000000002"/>
      <autoFilter ref="A2:AB12" xr:uid="{470AD7CF-8DC7-4E75-A56C-4235693F1AF4}">
        <filterColumn colId="7">
          <filters blank="1">
            <filter val="Ativo"/>
            <filter val="Pode Operar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7100EC3C-F3E6-4A3A-8F5E-D1819E34E904}" filter="1" showAutoFilter="1">
      <pageMargins left="0.511811024" right="0.511811024" top="0.78740157499999996" bottom="0.78740157499999996" header="0.31496062000000002" footer="0.31496062000000002"/>
      <autoFilter ref="A1:AB12" xr:uid="{E5F00C77-553A-4904-B867-B2E18C9E8185}"/>
    </customSheetView>
    <customSheetView guid="{64B2CCE3-DC1A-48D3-A1C3-0DC62D64F7A6}" filter="1" showAutoFilter="1">
      <pageMargins left="0.511811024" right="0.511811024" top="0.78740157499999996" bottom="0.78740157499999996" header="0.31496062000000002" footer="0.31496062000000002"/>
      <autoFilter ref="A1:AB14" xr:uid="{6C891FC0-882A-46B3-8F73-48D7B83C594A}">
        <filterColumn colId="5">
          <filters blank="1">
            <filter val="Luis Felipe"/>
            <filter val="Rafaela Souza"/>
          </filters>
        </filterColumn>
      </autoFilter>
    </customSheetView>
    <customSheetView guid="{68F8AF72-256A-4DD5-ABD2-F5BE0FB83FB0}" filter="1" showAutoFilter="1">
      <pageMargins left="0.511811024" right="0.511811024" top="0.78740157499999996" bottom="0.78740157499999996" header="0.31496062000000002" footer="0.31496062000000002"/>
      <autoFilter ref="A1:AB12" xr:uid="{23F41E63-EB05-4411-8440-533F8AE86037}">
        <filterColumn colId="7">
          <filters blank="1">
            <filter val="Pode Operar"/>
          </filters>
        </filterColumn>
      </autoFilter>
    </customSheetView>
    <customSheetView guid="{4A2B5666-9C7A-4922-9E68-366D7156C260}" filter="1" showAutoFilter="1">
      <pageMargins left="0.511811024" right="0.511811024" top="0.78740157499999996" bottom="0.78740157499999996" header="0.31496062000000002" footer="0.31496062000000002"/>
      <autoFilter ref="A2:AB12" xr:uid="{F9B8F7B3-1E21-441B-9E4F-A005EAFFABEF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1319B3B2-DB63-485D-B274-27C06C2755FE}" filter="1" showAutoFilter="1">
      <pageMargins left="0.511811024" right="0.511811024" top="0.78740157499999996" bottom="0.78740157499999996" header="0.31496062000000002" footer="0.31496062000000002"/>
      <autoFilter ref="D2:F19" xr:uid="{5B86154C-782D-45B4-88E6-47AE7B05C0E3}"/>
    </customSheetView>
    <customSheetView guid="{1F6F24EB-5C23-4B7B-B219-A4F9AB9903D3}" filter="1" showAutoFilter="1">
      <pageMargins left="0.511811024" right="0.511811024" top="0.78740157499999996" bottom="0.78740157499999996" header="0.31496062000000002" footer="0.31496062000000002"/>
      <autoFilter ref="F2:F19" xr:uid="{DCF5BCBA-0D25-4467-B5A6-BF79D19E32F2}"/>
    </customSheetView>
    <customSheetView guid="{69A0C035-81A4-4637-A151-4431B804CCD0}" filter="1" showAutoFilter="1">
      <pageMargins left="0.511811024" right="0.511811024" top="0.78740157499999996" bottom="0.78740157499999996" header="0.31496062000000002" footer="0.31496062000000002"/>
      <autoFilter ref="A1:AB12" xr:uid="{BF2E9788-D1C8-4D42-A12D-C3C518A0DBCB}">
        <filterColumn colId="8">
          <filters blank="1"/>
        </filterColumn>
      </autoFilter>
    </customSheetView>
    <customSheetView guid="{00E4FD91-ACAB-482F-921F-96DA2DEDC1A5}" filter="1" showAutoFilter="1">
      <pageMargins left="0.511811024" right="0.511811024" top="0.78740157499999996" bottom="0.78740157499999996" header="0.31496062000000002" footer="0.31496062000000002"/>
      <autoFilter ref="B2:AB14" xr:uid="{F5621C97-3EA7-4052-A5E1-DA0F7D1D313D}"/>
    </customSheetView>
    <customSheetView guid="{80965DBF-ECED-4332-92BE-55E079A0FBAC}" filter="1" showAutoFilter="1">
      <pageMargins left="0.511811024" right="0.511811024" top="0.78740157499999996" bottom="0.78740157499999996" header="0.31496062000000002" footer="0.31496062000000002"/>
      <autoFilter ref="B2:AB14" xr:uid="{8715C7F9-6FFB-4214-8C76-EB38E2C20AD2}"/>
    </customSheetView>
    <customSheetView guid="{8F7C2F0B-35EE-4CF7-BDEA-193AE4DB0544}" filter="1" showAutoFilter="1">
      <pageMargins left="0.511811024" right="0.511811024" top="0.78740157499999996" bottom="0.78740157499999996" header="0.31496062000000002" footer="0.31496062000000002"/>
      <autoFilter ref="B2:AB14" xr:uid="{319EEA91-6AC9-4FD4-AC51-86965BF26F02}"/>
    </customSheetView>
    <customSheetView guid="{BB888BB7-52BE-434A-847D-B5260B553F90}" filter="1" showAutoFilter="1">
      <pageMargins left="0.511811024" right="0.511811024" top="0.78740157499999996" bottom="0.78740157499999996" header="0.31496062000000002" footer="0.31496062000000002"/>
      <autoFilter ref="K2:K19" xr:uid="{817CB629-0711-4DB3-8C4F-57E7B846DDA4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58B9292F-F67A-48B5-9A5D-F2BDC47D4E46}" filter="1" showAutoFilter="1">
      <pageMargins left="0.511811024" right="0.511811024" top="0.78740157499999996" bottom="0.78740157499999996" header="0.31496062000000002" footer="0.31496062000000002"/>
      <autoFilter ref="A1:AB19" xr:uid="{DF8B3BAC-D19A-4AB6-8FA8-F9B8FD96F4DF}">
        <filterColumn colId="4">
          <filters blank="1">
            <filter val="DF"/>
            <filter val="UF"/>
          </filters>
        </filterColumn>
      </autoFilter>
    </customSheetView>
    <customSheetView guid="{5E157B3A-D15A-4555-9D39-C9A44A24B3D8}" filter="1" showAutoFilter="1">
      <pageMargins left="0.511811024" right="0.511811024" top="0.78740157499999996" bottom="0.78740157499999996" header="0.31496062000000002" footer="0.31496062000000002"/>
      <autoFilter ref="B2:AB19" xr:uid="{46077449-A786-4CE0-A76C-456171A802B3}"/>
    </customSheetView>
    <customSheetView guid="{0F9623C2-7EB0-48B0-A28E-6889886F1555}" filter="1" showAutoFilter="1">
      <pageMargins left="0.511811024" right="0.511811024" top="0.78740157499999996" bottom="0.78740157499999996" header="0.31496062000000002" footer="0.31496062000000002"/>
      <autoFilter ref="A1:AB12" xr:uid="{B89F950B-7B91-4938-9784-C540BBBB0B05}">
        <filterColumn colId="17">
          <filters>
            <filter val="Observações Backoffice"/>
          </filters>
        </filterColumn>
      </autoFilter>
    </customSheetView>
    <customSheetView guid="{12771FF2-9EF3-4CD6-ADA4-7E27D0C906BF}" filter="1" showAutoFilter="1">
      <pageMargins left="0.511811024" right="0.511811024" top="0.78740157499999996" bottom="0.78740157499999996" header="0.31496062000000002" footer="0.31496062000000002"/>
      <autoFilter ref="A1:AB14" xr:uid="{3B5B4744-DD7A-477C-8400-4B1C4A760D6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14C31AC-7C4A-40C8-949D-2B8398F381FB}" filter="1" showAutoFilter="1">
      <pageMargins left="0.511811024" right="0.511811024" top="0.78740157499999996" bottom="0.78740157499999996" header="0.31496062000000002" footer="0.31496062000000002"/>
      <autoFilter ref="A1:AB12" xr:uid="{710212D1-7E50-40F3-A6C6-798B62ABA023}"/>
    </customSheetView>
    <customSheetView guid="{3CB49397-066F-4A6C-971C-74556FF4BEE6}" filter="1" showAutoFilter="1">
      <pageMargins left="0.511811024" right="0.511811024" top="0.78740157499999996" bottom="0.78740157499999996" header="0.31496062000000002" footer="0.31496062000000002"/>
      <autoFilter ref="A2:AB12" xr:uid="{76A676F5-4B3F-4504-9DC3-656CA6A2C8A8}"/>
    </customSheetView>
    <customSheetView guid="{2CD43362-E317-4B7F-BAD7-A2CD9ED5CD43}" filter="1" showAutoFilter="1">
      <pageMargins left="0.511811024" right="0.511811024" top="0.78740157499999996" bottom="0.78740157499999996" header="0.31496062000000002" footer="0.31496062000000002"/>
      <autoFilter ref="A1:AB12" xr:uid="{98165073-7013-471E-8811-46D6B1B49704}"/>
    </customSheetView>
    <customSheetView guid="{9BBCB65F-3D07-46DE-B979-57131FDE1662}" filter="1" showAutoFilter="1">
      <pageMargins left="0.511811024" right="0.511811024" top="0.78740157499999996" bottom="0.78740157499999996" header="0.31496062000000002" footer="0.31496062000000002"/>
      <autoFilter ref="K2:K19" xr:uid="{CCAFD247-314B-4909-86B0-8D2351C67F6B}"/>
    </customSheetView>
    <customSheetView guid="{973F1D54-D157-405B-900F-4549E0ED4F67}" filter="1" showAutoFilter="1">
      <pageMargins left="0.511811024" right="0.511811024" top="0.78740157499999996" bottom="0.78740157499999996" header="0.31496062000000002" footer="0.31496062000000002"/>
      <autoFilter ref="A1:AB12" xr:uid="{A9BCB5E8-59BE-4108-A4CF-F6DF063DDE04}">
        <filterColumn colId="12">
          <filters blank="1">
            <filter val="FUND"/>
          </filters>
        </filterColumn>
      </autoFilter>
    </customSheetView>
    <customSheetView guid="{84C1E775-67C6-4DDB-AFBF-E64AE4B52941}" filter="1" showAutoFilter="1">
      <pageMargins left="0.511811024" right="0.511811024" top="0.78740157499999996" bottom="0.78740157499999996" header="0.31496062000000002" footer="0.31496062000000002"/>
      <autoFilter ref="J1:P12" xr:uid="{0B0AD800-D56D-4C80-89B2-FBD5B936DF4B}"/>
    </customSheetView>
    <customSheetView guid="{7B9C50FF-5C0E-4ADE-9C93-3DC919356E8F}" filter="1" showAutoFilter="1">
      <pageMargins left="0.511811024" right="0.511811024" top="0.78740157499999996" bottom="0.78740157499999996" header="0.31496062000000002" footer="0.31496062000000002"/>
      <autoFilter ref="A1:AB19" xr:uid="{49F536D2-99EC-4267-9C59-92D939397267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D2FF0C4E-EC46-43C3-904A-5B1862D4A91D}" filter="1" showAutoFilter="1">
      <pageMargins left="0.511811024" right="0.511811024" top="0.78740157499999996" bottom="0.78740157499999996" header="0.31496062000000002" footer="0.31496062000000002"/>
      <autoFilter ref="A1:AB12" xr:uid="{23FB8C7D-A346-4579-8E29-EE6A0DF8021B}"/>
    </customSheetView>
    <customSheetView guid="{341CB9B0-E86B-47B8-846A-811258DBE458}" filter="1" showAutoFilter="1">
      <pageMargins left="0.511811024" right="0.511811024" top="0.78740157499999996" bottom="0.78740157499999996" header="0.31496062000000002" footer="0.31496062000000002"/>
      <autoFilter ref="B2:AB19" xr:uid="{14E1F98A-6278-4520-95C0-ACE131356279}"/>
    </customSheetView>
    <customSheetView guid="{AC9BCC5C-F03F-4C84-9AC1-3C1067CC157B}" filter="1" showAutoFilter="1">
      <pageMargins left="0.511811024" right="0.511811024" top="0.78740157499999996" bottom="0.78740157499999996" header="0.31496062000000002" footer="0.31496062000000002"/>
      <autoFilter ref="A1:AB12" xr:uid="{85B8FF9F-E1BF-421D-AB7D-0AA545747026}"/>
    </customSheetView>
    <customSheetView guid="{01F02858-AA6A-4917-8209-C42A7DFBF901}" filter="1" showAutoFilter="1">
      <pageMargins left="0.511811024" right="0.511811024" top="0.78740157499999996" bottom="0.78740157499999996" header="0.31496062000000002" footer="0.31496062000000002"/>
      <autoFilter ref="F2:M19" xr:uid="{F16DB4A6-3E3B-4BFD-8AC5-56D499F3C516}"/>
    </customSheetView>
    <customSheetView guid="{1ECEDF31-E006-487A-94B7-5E0158561D29}" filter="1" showAutoFilter="1">
      <pageMargins left="0.511811024" right="0.511811024" top="0.78740157499999996" bottom="0.78740157499999996" header="0.31496062000000002" footer="0.31496062000000002"/>
      <autoFilter ref="A1:AB14" xr:uid="{DA26B7A6-C98D-4E27-96B8-5C8B379B292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CE836678-4BD0-4DD6-9A6E-EC959B297ACD}" filter="1" showAutoFilter="1">
      <pageMargins left="0.511811024" right="0.511811024" top="0.78740157499999996" bottom="0.78740157499999996" header="0.31496062000000002" footer="0.31496062000000002"/>
      <autoFilter ref="A1:AB12" xr:uid="{476106C9-1EA8-4004-9BDB-0250E3F7B406}">
        <filterColumn colId="21">
          <filters blank="1">
            <filter val="Ativo"/>
          </filters>
        </filterColumn>
      </autoFilter>
    </customSheetView>
    <customSheetView guid="{92261176-5D5F-4362-9938-CDDC06C0BA6D}" filter="1" showAutoFilter="1">
      <pageMargins left="0.511811024" right="0.511811024" top="0.78740157499999996" bottom="0.78740157499999996" header="0.31496062000000002" footer="0.31496062000000002"/>
      <autoFilter ref="A1:AB12" xr:uid="{25D87525-9FC1-4299-9678-4E97585C9B25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5817F9C-7E46-4E02-AF9A-6F9C2C128D8E}" filter="1" showAutoFilter="1">
      <pageMargins left="0.511811024" right="0.511811024" top="0.78740157499999996" bottom="0.78740157499999996" header="0.31496062000000002" footer="0.31496062000000002"/>
      <autoFilter ref="A1:AB12" xr:uid="{BF622BA8-B6F6-4C06-B463-6D70968B3007}"/>
    </customSheetView>
    <customSheetView guid="{9A552ED6-0E49-4D9A-93C7-F75F9112D6B3}" filter="1" showAutoFilter="1">
      <pageMargins left="0.511811024" right="0.511811024" top="0.78740157499999996" bottom="0.78740157499999996" header="0.31496062000000002" footer="0.31496062000000002"/>
      <autoFilter ref="K2:K19" xr:uid="{BCEF6307-23AF-4B90-B838-499D49813501}"/>
    </customSheetView>
    <customSheetView guid="{C3C73BF8-6585-4665-B40E-9DBB1FE091A2}" filter="1" showAutoFilter="1">
      <pageMargins left="0.511811024" right="0.511811024" top="0.78740157499999996" bottom="0.78740157499999996" header="0.31496062000000002" footer="0.31496062000000002"/>
      <autoFilter ref="A1:AB12" xr:uid="{D643FD2E-CCD9-421D-A018-8446A8A3E0B9}"/>
    </customSheetView>
    <customSheetView guid="{4773EBE2-8FBE-4BD6-84FD-391C3250F7B9}" filter="1" showAutoFilter="1">
      <pageMargins left="0.511811024" right="0.511811024" top="0.78740157499999996" bottom="0.78740157499999996" header="0.31496062000000002" footer="0.31496062000000002"/>
      <autoFilter ref="A1:AB12" xr:uid="{955F992D-9A3F-4790-B505-646F5DC8643A}"/>
    </customSheetView>
    <customSheetView guid="{E76DEF57-6ABC-4F6D-9A87-A47911441966}" filter="1" showAutoFilter="1">
      <pageMargins left="0.511811024" right="0.511811024" top="0.78740157499999996" bottom="0.78740157499999996" header="0.31496062000000002" footer="0.31496062000000002"/>
      <autoFilter ref="B2:AB14" xr:uid="{C5ADE176-1A23-4358-ACD3-36BCBD8A8168}"/>
    </customSheetView>
    <customSheetView guid="{91FD5881-56F9-4D96-8FD8-2D894341A72C}" filter="1" showAutoFilter="1">
      <pageMargins left="0.511811024" right="0.511811024" top="0.78740157499999996" bottom="0.78740157499999996" header="0.31496062000000002" footer="0.31496062000000002"/>
      <autoFilter ref="A2:AB12" xr:uid="{76BF822A-0879-4AC9-8A72-6F5BBD27ECF3}">
        <filterColumn colId="21">
          <filters blank="1">
            <filter val="Ativo"/>
          </filters>
        </filterColumn>
      </autoFilter>
    </customSheetView>
    <customSheetView guid="{B29A07C6-EAA1-48F7-A3C8-10738078CDA6}" filter="1" showAutoFilter="1">
      <pageMargins left="0.511811024" right="0.511811024" top="0.78740157499999996" bottom="0.78740157499999996" header="0.31496062000000002" footer="0.31496062000000002"/>
      <autoFilter ref="Q2:Q19" xr:uid="{5902E6AD-51EB-4B53-8006-8368491DE8FE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931652F8-DD3F-4CF2-B500-31136B7FD9FF}" filter="1" showAutoFilter="1">
      <pageMargins left="0.511811024" right="0.511811024" top="0.78740157499999996" bottom="0.78740157499999996" header="0.31496062000000002" footer="0.31496062000000002"/>
      <autoFilter ref="B2:AB14" xr:uid="{1927B354-1AD9-4467-994C-D5727E655D3A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A6096D3A-571A-4170-95F8-8993D66AAA13}" filter="1" showAutoFilter="1">
      <pageMargins left="0.511811024" right="0.511811024" top="0.78740157499999996" bottom="0.78740157499999996" header="0.31496062000000002" footer="0.31496062000000002"/>
      <autoFilter ref="B2:AB14" xr:uid="{B821FB5D-F228-4EE9-9417-43F710B7ECB2}"/>
    </customSheetView>
    <customSheetView guid="{A1F06D2D-A8C5-4532-8201-23B51F0AABAE}" filter="1" showAutoFilter="1">
      <pageMargins left="0.511811024" right="0.511811024" top="0.78740157499999996" bottom="0.78740157499999996" header="0.31496062000000002" footer="0.31496062000000002"/>
      <autoFilter ref="M2:O19" xr:uid="{27DBAF80-8346-4F96-8C23-66C9C057F78A}"/>
    </customSheetView>
    <customSheetView guid="{DD15350A-451D-4A54-9C21-A254E6FD8234}" filter="1" showAutoFilter="1">
      <pageMargins left="0.511811024" right="0.511811024" top="0.78740157499999996" bottom="0.78740157499999996" header="0.31496062000000002" footer="0.31496062000000002"/>
      <autoFilter ref="F2:F19" xr:uid="{937CB2E1-3206-4CB6-BF8E-1AA03A39C4C8}"/>
    </customSheetView>
    <customSheetView guid="{2F6E860B-8D6E-4814-A96D-52A60C9EAD44}" filter="1" showAutoFilter="1">
      <pageMargins left="0.511811024" right="0.511811024" top="0.78740157499999996" bottom="0.78740157499999996" header="0.31496062000000002" footer="0.31496062000000002"/>
      <autoFilter ref="A1:AB19" xr:uid="{A8BAEE2C-6614-4CE9-A053-9B153E0B74DC}">
        <filterColumn colId="5">
          <filters>
            <filter val="Luis Felipe"/>
            <filter val="Rafaela Souza"/>
          </filters>
        </filterColumn>
      </autoFilter>
    </customSheetView>
    <customSheetView guid="{6B4CB3C3-38CC-413E-ACE7-7E686D5D5056}" filter="1" showAutoFilter="1">
      <pageMargins left="0.511811024" right="0.511811024" top="0.78740157499999996" bottom="0.78740157499999996" header="0.31496062000000002" footer="0.31496062000000002"/>
      <autoFilter ref="A2:AB12" xr:uid="{B0B960E0-C7F0-4FD2-B752-8AC1980D1628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1CAA002F-F668-4CCD-B419-72374A2CA338}" filter="1" showAutoFilter="1">
      <pageMargins left="0.511811024" right="0.511811024" top="0.78740157499999996" bottom="0.78740157499999996" header="0.31496062000000002" footer="0.31496062000000002"/>
      <autoFilter ref="A1:AB12" xr:uid="{E7098E43-D555-4867-9527-F0333286BAD7}">
        <filterColumn colId="5">
          <filters blank="1">
            <filter val="Luis Felipe"/>
            <filter val="Rafaela Souza"/>
          </filters>
        </filterColumn>
      </autoFilter>
    </customSheetView>
    <customSheetView guid="{0E31D3F0-A661-4EA0-8340-351D4AC5DA66}" filter="1" showAutoFilter="1">
      <pageMargins left="0.511811024" right="0.511811024" top="0.78740157499999996" bottom="0.78740157499999996" header="0.31496062000000002" footer="0.31496062000000002"/>
      <autoFilter ref="A1:AB18" xr:uid="{FE97F6AA-B8C9-443E-A883-88106E84E2BD}"/>
    </customSheetView>
    <customSheetView guid="{A504B161-8CAB-44A2-ADAE-B5185B6BD80F}" filter="1" showAutoFilter="1">
      <pageMargins left="0.511811024" right="0.511811024" top="0.78740157499999996" bottom="0.78740157499999996" header="0.31496062000000002" footer="0.31496062000000002"/>
      <autoFilter ref="A1:AB12" xr:uid="{3304AD0F-BB12-463A-817A-BD9629331F70}">
        <filterColumn colId="5">
          <filters blank="1">
            <filter val="Luis Felipe"/>
            <filter val="Rafaela Souza"/>
          </filters>
        </filterColumn>
      </autoFilter>
    </customSheetView>
    <customSheetView guid="{0CF03CFD-3E8E-4B1E-8A2A-BAD5F1B9451B}" filter="1" showAutoFilter="1">
      <pageMargins left="0.511811024" right="0.511811024" top="0.78740157499999996" bottom="0.78740157499999996" header="0.31496062000000002" footer="0.31496062000000002"/>
      <autoFilter ref="A1:AB12" xr:uid="{4591A6D1-311C-4BF2-8F6A-166362E78345}"/>
    </customSheetView>
    <customSheetView guid="{814A1722-CCD2-4519-AB36-B1FDADB39789}" filter="1" showAutoFilter="1">
      <pageMargins left="0.511811024" right="0.511811024" top="0.78740157499999996" bottom="0.78740157499999996" header="0.31496062000000002" footer="0.31496062000000002"/>
      <autoFilter ref="B2:AB14" xr:uid="{03ECAB9C-8EB3-4B57-8354-44470594A7E6}"/>
    </customSheetView>
    <customSheetView guid="{29989B51-C3AF-47DC-B18D-7E9174C5E0AD}" filter="1" showAutoFilter="1">
      <pageMargins left="0.511811024" right="0.511811024" top="0.78740157499999996" bottom="0.78740157499999996" header="0.31496062000000002" footer="0.31496062000000002"/>
      <autoFilter ref="B2:AB14" xr:uid="{2651F303-5419-497C-ABE0-B9CD8C2A6501}"/>
    </customSheetView>
    <customSheetView guid="{01814518-606B-492E-9BEA-6A0122B5853B}" filter="1" showAutoFilter="1">
      <pageMargins left="0.511811024" right="0.511811024" top="0.78740157499999996" bottom="0.78740157499999996" header="0.31496062000000002" footer="0.31496062000000002"/>
      <autoFilter ref="A2:AB12" xr:uid="{7E4EB804-9E54-4F16-AF4E-A059444447F6}">
        <filterColumn colId="7">
          <filters blank="1">
            <filter val="Pode Operar"/>
          </filters>
        </filterColumn>
      </autoFilter>
    </customSheetView>
    <customSheetView guid="{4C3BF848-3C9C-4BEE-9404-A2DDFC3B707D}" filter="1" showAutoFilter="1">
      <pageMargins left="0.511811024" right="0.511811024" top="0.78740157499999996" bottom="0.78740157499999996" header="0.31496062000000002" footer="0.31496062000000002"/>
      <autoFilter ref="A1:AB14" xr:uid="{CE382065-71B4-4002-86BE-77DB213BBDA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7F7683D6-69BC-4C23-9A30-E01F013FB7B8}" filter="1" showAutoFilter="1">
      <pageMargins left="0.511811024" right="0.511811024" top="0.78740157499999996" bottom="0.78740157499999996" header="0.31496062000000002" footer="0.31496062000000002"/>
      <autoFilter ref="A1:AB18" xr:uid="{490EEE55-D578-4943-BD60-0127D51B511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AF0FE76-80AD-498E-94DF-A4120C49BB7D}" filter="1" showAutoFilter="1">
      <pageMargins left="0.511811024" right="0.511811024" top="0.78740157499999996" bottom="0.78740157499999996" header="0.31496062000000002" footer="0.31496062000000002"/>
      <autoFilter ref="A1:AB12" xr:uid="{EAF68777-5501-4494-9EA4-1FC9729279C7}"/>
    </customSheetView>
    <customSheetView guid="{97DCEB03-84E1-4849-B8C6-57C3727ECCB0}" filter="1" showAutoFilter="1">
      <pageMargins left="0.511811024" right="0.511811024" top="0.78740157499999996" bottom="0.78740157499999996" header="0.31496062000000002" footer="0.31496062000000002"/>
      <autoFilter ref="A1:AD14" xr:uid="{A811818E-3FF0-47A4-82A6-113C13A72F12}"/>
    </customSheetView>
    <customSheetView guid="{4254A511-A4C8-4440-8328-21514BD23C34}" filter="1" showAutoFilter="1">
      <pageMargins left="0.511811024" right="0.511811024" top="0.78740157499999996" bottom="0.78740157499999996" header="0.31496062000000002" footer="0.31496062000000002"/>
      <autoFilter ref="A1:AB12" xr:uid="{948CDE63-465F-40C4-AFD1-9BF7DACB6F32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A37E814-C0FF-4103-9ED4-453C3D3C15D1}" filter="1" showAutoFilter="1">
      <pageMargins left="0.511811024" right="0.511811024" top="0.78740157499999996" bottom="0.78740157499999996" header="0.31496062000000002" footer="0.31496062000000002"/>
      <autoFilter ref="D2:K19" xr:uid="{9CE9CDD5-261D-4413-AFEF-3CF10A1FD11D}">
        <filterColumn colId="7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8100D54-20AB-4C59-98DC-84F582719FCF}" filter="1" showAutoFilter="1">
      <pageMargins left="0.511811024" right="0.511811024" top="0.78740157499999996" bottom="0.78740157499999996" header="0.31496062000000002" footer="0.31496062000000002"/>
      <autoFilter ref="A1:AB12" xr:uid="{DBF02424-C7B7-44D8-89C2-D71A99C2CF99}">
        <filterColumn colId="17">
          <filters>
            <filter val="Observações Backoffice"/>
          </filters>
        </filterColumn>
      </autoFilter>
    </customSheetView>
    <customSheetView guid="{33EFFAD0-78E0-42E9-950B-ECEE8A83E0D1}" filter="1" showAutoFilter="1">
      <pageMargins left="0.511811024" right="0.511811024" top="0.78740157499999996" bottom="0.78740157499999996" header="0.31496062000000002" footer="0.31496062000000002"/>
      <autoFilter ref="A2:AB12" xr:uid="{E8D2111F-1BF6-4D1F-B986-19D8B540C817}"/>
    </customSheetView>
    <customSheetView guid="{CCFAE9CA-A6E0-45B0-B850-C39E24F7487D}" filter="1" showAutoFilter="1">
      <pageMargins left="0.511811024" right="0.511811024" top="0.78740157499999996" bottom="0.78740157499999996" header="0.31496062000000002" footer="0.31496062000000002"/>
      <autoFilter ref="A2:AB14" xr:uid="{7E73E7CE-269B-43CA-94A4-F216F97141CE}"/>
    </customSheetView>
    <customSheetView guid="{AEFCD546-C152-4DD5-9BCB-94FE04FDDD5F}" filter="1" showAutoFilter="1">
      <pageMargins left="0.511811024" right="0.511811024" top="0.78740157499999996" bottom="0.78740157499999996" header="0.31496062000000002" footer="0.31496062000000002"/>
      <autoFilter ref="A1:AB14" xr:uid="{4B79CC4A-9906-42B7-95CD-F29EBD4720F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CB0E4C8F-426A-48A5-B8F1-50E0C4605356}" filter="1" showAutoFilter="1">
      <pageMargins left="0.511811024" right="0.511811024" top="0.78740157499999996" bottom="0.78740157499999996" header="0.31496062000000002" footer="0.31496062000000002"/>
      <autoFilter ref="A1:AB14" xr:uid="{4A68E6C0-36D4-45EB-A399-291B069F3BF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19577F5F-B132-4FD6-8818-EF0BEFA13C17}" filter="1" showAutoFilter="1">
      <pageMargins left="0.511811024" right="0.511811024" top="0.78740157499999996" bottom="0.78740157499999996" header="0.31496062000000002" footer="0.31496062000000002"/>
      <autoFilter ref="A1:AB12" xr:uid="{FB47943D-7F76-446F-919A-3D575A50C584}">
        <filterColumn colId="5">
          <filters blank="1">
            <filter val="Luis Felipe"/>
            <filter val="Rafaela Souza"/>
          </filters>
        </filterColumn>
      </autoFilter>
    </customSheetView>
    <customSheetView guid="{4576DBFA-7F82-49B7-AF86-4011CB582152}" filter="1" showAutoFilter="1">
      <pageMargins left="0.511811024" right="0.511811024" top="0.78740157499999996" bottom="0.78740157499999996" header="0.31496062000000002" footer="0.31496062000000002"/>
      <autoFilter ref="A1:AB14" xr:uid="{B8F627BA-55A0-45F8-92A8-183F6B3D6707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AA29877-E2B6-4038-AE1E-BFC3E7A2491A}" filter="1" showAutoFilter="1">
      <pageMargins left="0.511811024" right="0.511811024" top="0.78740157499999996" bottom="0.78740157499999996" header="0.31496062000000002" footer="0.31496062000000002"/>
      <autoFilter ref="B2:AB14" xr:uid="{F19DFACC-BE74-4C7C-999B-CDC177BC5405}"/>
    </customSheetView>
    <customSheetView guid="{1DEE5E18-A246-48AD-82ED-895D1453E025}" filter="1" showAutoFilter="1">
      <pageMargins left="0.511811024" right="0.511811024" top="0.78740157499999996" bottom="0.78740157499999996" header="0.31496062000000002" footer="0.31496062000000002"/>
      <autoFilter ref="B2:AB19" xr:uid="{5CB2447F-3098-41CE-96F6-9D8F7F128624}"/>
    </customSheetView>
    <customSheetView guid="{3B35A195-5D3C-4F57-91EA-9F67C696A29D}" filter="1" showAutoFilter="1">
      <pageMargins left="0.511811024" right="0.511811024" top="0.78740157499999996" bottom="0.78740157499999996" header="0.31496062000000002" footer="0.31496062000000002"/>
      <autoFilter ref="A1:AB12" xr:uid="{5D8E0418-77E7-47C6-8A6A-3BCCCC9EBB14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6FD9CF88-42A4-4ABC-BF55-EE03D3314BB6}" filter="1" showAutoFilter="1">
      <pageMargins left="0.511811024" right="0.511811024" top="0.78740157499999996" bottom="0.78740157499999996" header="0.31496062000000002" footer="0.31496062000000002"/>
      <autoFilter ref="A1:AB12" xr:uid="{382829B7-F334-41D4-9990-DF2F1F58E785}">
        <filterColumn colId="7">
          <filters blank="1">
            <filter val="Ativo"/>
            <filter val="Inativo"/>
            <filter val="Pode Operar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142</v>
      </c>
      <c r="B1" s="667"/>
      <c r="C1" s="667"/>
      <c r="D1" s="667"/>
      <c r="E1" s="667"/>
      <c r="F1" s="667"/>
      <c r="G1" s="38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13" t="s">
        <v>3017</v>
      </c>
      <c r="R1" s="39" t="s">
        <v>3016</v>
      </c>
      <c r="S1" s="674" t="s">
        <v>145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146</v>
      </c>
      <c r="AD1" s="41" t="s">
        <v>146</v>
      </c>
      <c r="AE1" s="41" t="s">
        <v>146</v>
      </c>
      <c r="AF1" s="41" t="s">
        <v>146</v>
      </c>
      <c r="AG1" s="41" t="s">
        <v>146</v>
      </c>
      <c r="AH1" s="41" t="s">
        <v>146</v>
      </c>
      <c r="AI1" s="41" t="s">
        <v>146</v>
      </c>
      <c r="AJ1" s="41" t="s">
        <v>146</v>
      </c>
      <c r="AK1" s="41" t="s">
        <v>146</v>
      </c>
      <c r="AL1" s="41" t="s">
        <v>146</v>
      </c>
      <c r="AM1" s="41" t="s">
        <v>146</v>
      </c>
      <c r="AN1" s="41" t="s">
        <v>146</v>
      </c>
      <c r="AO1" s="41" t="s">
        <v>146</v>
      </c>
      <c r="AP1" s="41" t="s">
        <v>146</v>
      </c>
      <c r="AQ1" s="41" t="s">
        <v>146</v>
      </c>
      <c r="AR1" s="41" t="s">
        <v>146</v>
      </c>
      <c r="AS1" s="41" t="s">
        <v>146</v>
      </c>
      <c r="AT1" s="41" t="s">
        <v>146</v>
      </c>
      <c r="AU1" s="41" t="s">
        <v>146</v>
      </c>
      <c r="AV1" s="41" t="s">
        <v>146</v>
      </c>
      <c r="AW1" s="41" t="s">
        <v>146</v>
      </c>
      <c r="AX1" s="41" t="s">
        <v>146</v>
      </c>
    </row>
    <row r="2" spans="1:50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170</v>
      </c>
      <c r="AD2" s="42" t="s">
        <v>171</v>
      </c>
      <c r="AE2" s="42" t="s">
        <v>172</v>
      </c>
      <c r="AF2" s="42" t="s">
        <v>173</v>
      </c>
      <c r="AG2" s="42" t="s">
        <v>174</v>
      </c>
      <c r="AH2" s="253" t="s">
        <v>175</v>
      </c>
      <c r="AI2" s="253" t="s">
        <v>176</v>
      </c>
      <c r="AJ2" s="253" t="s">
        <v>177</v>
      </c>
      <c r="AK2" s="253" t="s">
        <v>178</v>
      </c>
      <c r="AL2" s="253" t="s">
        <v>179</v>
      </c>
      <c r="AM2" s="253" t="s">
        <v>180</v>
      </c>
      <c r="AN2" s="253" t="s">
        <v>181</v>
      </c>
      <c r="AO2" s="253" t="s">
        <v>182</v>
      </c>
      <c r="AP2" s="253" t="s">
        <v>183</v>
      </c>
      <c r="AQ2" s="253" t="s">
        <v>184</v>
      </c>
      <c r="AR2" s="253" t="s">
        <v>185</v>
      </c>
      <c r="AS2" s="253" t="s">
        <v>186</v>
      </c>
      <c r="AT2" s="253" t="s">
        <v>187</v>
      </c>
      <c r="AU2" s="253" t="s">
        <v>188</v>
      </c>
      <c r="AV2" s="253" t="s">
        <v>189</v>
      </c>
      <c r="AW2" s="253" t="s">
        <v>190</v>
      </c>
      <c r="AX2" s="253" t="s">
        <v>191</v>
      </c>
    </row>
    <row r="3" spans="1:50" ht="15.75" customHeight="1">
      <c r="A3" s="141" t="s">
        <v>3713</v>
      </c>
      <c r="B3" s="141" t="s">
        <v>3714</v>
      </c>
      <c r="C3" s="314">
        <v>11005560</v>
      </c>
      <c r="D3" s="9" t="s">
        <v>19</v>
      </c>
      <c r="E3" s="9" t="s">
        <v>68</v>
      </c>
      <c r="F3" s="315" t="s">
        <v>255</v>
      </c>
      <c r="G3" s="315" t="s">
        <v>3715</v>
      </c>
      <c r="H3" s="46" t="s">
        <v>205</v>
      </c>
      <c r="I3" s="46" t="s">
        <v>58</v>
      </c>
      <c r="J3" s="9" t="str">
        <f t="shared" ref="J3:J15" si="0">IF(Q3=0,"Não","Sim")</f>
        <v>Não</v>
      </c>
      <c r="K3" s="316">
        <v>45007</v>
      </c>
      <c r="L3" s="7"/>
      <c r="M3" s="144" t="s">
        <v>57</v>
      </c>
      <c r="N3" s="143">
        <v>1.2E-2</v>
      </c>
      <c r="O3" s="6" t="s">
        <v>58</v>
      </c>
      <c r="P3" s="11">
        <v>0</v>
      </c>
      <c r="Q3" s="190"/>
      <c r="R3" s="50"/>
      <c r="S3" s="7" t="s">
        <v>199</v>
      </c>
      <c r="T3" s="314" t="s">
        <v>3716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312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3713</v>
      </c>
      <c r="B4" s="141" t="s">
        <v>3717</v>
      </c>
      <c r="C4" s="314">
        <v>10940590</v>
      </c>
      <c r="D4" s="315" t="s">
        <v>19</v>
      </c>
      <c r="E4" s="315" t="s">
        <v>68</v>
      </c>
      <c r="F4" s="315" t="s">
        <v>328</v>
      </c>
      <c r="G4" s="315" t="s">
        <v>3715</v>
      </c>
      <c r="H4" s="319" t="s">
        <v>205</v>
      </c>
      <c r="I4" s="46" t="s">
        <v>58</v>
      </c>
      <c r="J4" s="315" t="str">
        <f t="shared" si="0"/>
        <v>Sim</v>
      </c>
      <c r="K4" s="320">
        <v>45034</v>
      </c>
      <c r="L4" s="321"/>
      <c r="M4" s="322" t="s">
        <v>412</v>
      </c>
      <c r="N4" s="323">
        <v>0.02</v>
      </c>
      <c r="O4" s="314" t="s">
        <v>197</v>
      </c>
      <c r="P4" s="324">
        <v>0.2</v>
      </c>
      <c r="Q4" s="190" t="s">
        <v>3718</v>
      </c>
      <c r="R4" s="50"/>
      <c r="S4" s="7" t="s">
        <v>199</v>
      </c>
      <c r="T4" s="314" t="s">
        <v>3159</v>
      </c>
      <c r="U4" s="6" t="s">
        <v>68</v>
      </c>
      <c r="V4" s="317" t="e">
        <f t="shared" ca="1" si="1"/>
        <v>#NAME?</v>
      </c>
      <c r="W4" s="7"/>
      <c r="X4" s="7"/>
      <c r="Y4" s="7" t="s">
        <v>312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3713</v>
      </c>
      <c r="B5" s="182" t="s">
        <v>3719</v>
      </c>
      <c r="C5" s="314" t="s">
        <v>3720</v>
      </c>
      <c r="D5" s="9" t="s">
        <v>19</v>
      </c>
      <c r="E5" s="9" t="s">
        <v>68</v>
      </c>
      <c r="F5" s="314" t="s">
        <v>19</v>
      </c>
      <c r="G5" s="315" t="s">
        <v>3715</v>
      </c>
      <c r="H5" s="46" t="s">
        <v>205</v>
      </c>
      <c r="I5" s="46" t="s">
        <v>58</v>
      </c>
      <c r="J5" s="9" t="str">
        <f t="shared" si="0"/>
        <v>Não</v>
      </c>
      <c r="K5" s="320">
        <v>44992</v>
      </c>
      <c r="L5" s="7"/>
      <c r="M5" s="322" t="s">
        <v>256</v>
      </c>
      <c r="N5" s="323">
        <v>1.4999999999999999E-2</v>
      </c>
      <c r="O5" s="6" t="s">
        <v>197</v>
      </c>
      <c r="P5" s="11">
        <v>0.1</v>
      </c>
      <c r="Q5" s="190"/>
      <c r="R5" s="50"/>
      <c r="S5" s="7" t="s">
        <v>242</v>
      </c>
      <c r="T5" s="315" t="s">
        <v>3721</v>
      </c>
      <c r="U5" s="6" t="s">
        <v>68</v>
      </c>
      <c r="V5" s="317" t="e">
        <f t="shared" ca="1" si="1"/>
        <v>#NAME?</v>
      </c>
      <c r="W5" s="7"/>
      <c r="X5" s="7"/>
      <c r="Y5" s="7" t="s">
        <v>312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3713</v>
      </c>
      <c r="B6" s="141" t="s">
        <v>3722</v>
      </c>
      <c r="C6" s="314">
        <v>10982276</v>
      </c>
      <c r="D6" s="9" t="s">
        <v>19</v>
      </c>
      <c r="E6" s="9" t="s">
        <v>68</v>
      </c>
      <c r="F6" s="315" t="s">
        <v>3723</v>
      </c>
      <c r="G6" s="315" t="s">
        <v>3715</v>
      </c>
      <c r="H6" s="46" t="s">
        <v>216</v>
      </c>
      <c r="I6" s="46" t="s">
        <v>217</v>
      </c>
      <c r="J6" s="9" t="str">
        <f t="shared" si="0"/>
        <v>Não</v>
      </c>
      <c r="K6" s="320">
        <v>45019</v>
      </c>
      <c r="L6" s="7"/>
      <c r="M6" s="144" t="s">
        <v>57</v>
      </c>
      <c r="N6" s="323">
        <v>1.2E-2</v>
      </c>
      <c r="O6" s="6" t="s">
        <v>58</v>
      </c>
      <c r="P6" s="11">
        <v>0</v>
      </c>
      <c r="Q6" s="190"/>
      <c r="R6" s="50"/>
      <c r="S6" s="7" t="s">
        <v>242</v>
      </c>
      <c r="T6" s="9" t="s">
        <v>1480</v>
      </c>
      <c r="U6" s="6" t="s">
        <v>114</v>
      </c>
      <c r="V6" s="317" t="e">
        <f t="shared" ca="1" si="1"/>
        <v>#NAME?</v>
      </c>
      <c r="W6" s="7"/>
      <c r="X6" s="7"/>
      <c r="Y6" s="7" t="s">
        <v>312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3713</v>
      </c>
      <c r="B7" s="125" t="s">
        <v>1604</v>
      </c>
      <c r="C7" s="314" t="s">
        <v>3724</v>
      </c>
      <c r="D7" s="9" t="s">
        <v>19</v>
      </c>
      <c r="E7" s="9" t="s">
        <v>68</v>
      </c>
      <c r="F7" s="315" t="s">
        <v>328</v>
      </c>
      <c r="G7" s="315" t="s">
        <v>3715</v>
      </c>
      <c r="H7" s="46" t="s">
        <v>205</v>
      </c>
      <c r="I7" s="46" t="s">
        <v>58</v>
      </c>
      <c r="J7" s="9" t="str">
        <f t="shared" si="0"/>
        <v>Não</v>
      </c>
      <c r="K7" s="320">
        <v>45337</v>
      </c>
      <c r="L7" s="7"/>
      <c r="M7" s="322" t="s">
        <v>57</v>
      </c>
      <c r="N7" s="323">
        <v>1.2E-2</v>
      </c>
      <c r="O7" s="6" t="s">
        <v>58</v>
      </c>
      <c r="P7" s="11">
        <v>0</v>
      </c>
      <c r="Q7" s="190"/>
      <c r="R7" s="50"/>
      <c r="S7" s="7" t="s">
        <v>199</v>
      </c>
      <c r="T7" s="6" t="s">
        <v>1606</v>
      </c>
      <c r="U7" s="6" t="s">
        <v>114</v>
      </c>
      <c r="V7" s="317" t="e">
        <f t="shared" ca="1" si="1"/>
        <v>#NAME?</v>
      </c>
      <c r="W7" s="7"/>
      <c r="X7" s="7"/>
      <c r="Y7" s="7" t="s">
        <v>201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3713</v>
      </c>
      <c r="B8" s="182" t="s">
        <v>3725</v>
      </c>
      <c r="C8" s="314">
        <v>3844136</v>
      </c>
      <c r="D8" s="9" t="s">
        <v>19</v>
      </c>
      <c r="E8" s="9" t="s">
        <v>73</v>
      </c>
      <c r="F8" s="314" t="s">
        <v>741</v>
      </c>
      <c r="G8" s="315" t="s">
        <v>3715</v>
      </c>
      <c r="H8" s="46" t="s">
        <v>205</v>
      </c>
      <c r="I8" s="46" t="s">
        <v>58</v>
      </c>
      <c r="J8" s="9" t="str">
        <f t="shared" si="0"/>
        <v>Sim</v>
      </c>
      <c r="K8" s="320">
        <v>45022</v>
      </c>
      <c r="L8" s="7"/>
      <c r="M8" s="322" t="s">
        <v>256</v>
      </c>
      <c r="N8" s="323">
        <v>1.4999999999999999E-2</v>
      </c>
      <c r="O8" s="6" t="s">
        <v>197</v>
      </c>
      <c r="P8" s="11">
        <v>0.1</v>
      </c>
      <c r="Q8" s="190" t="s">
        <v>3726</v>
      </c>
      <c r="R8" s="50"/>
      <c r="S8" s="7" t="s">
        <v>199</v>
      </c>
      <c r="T8" s="315" t="s">
        <v>3727</v>
      </c>
      <c r="U8" s="6" t="s">
        <v>73</v>
      </c>
      <c r="V8" s="317" t="e">
        <f t="shared" ca="1" si="1"/>
        <v>#NAME?</v>
      </c>
      <c r="W8" s="7"/>
      <c r="X8" s="7"/>
      <c r="Y8" s="7" t="s">
        <v>312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3713</v>
      </c>
      <c r="B9" s="141" t="s">
        <v>1975</v>
      </c>
      <c r="C9" s="314">
        <v>10936630</v>
      </c>
      <c r="D9" s="9" t="s">
        <v>19</v>
      </c>
      <c r="E9" s="9" t="s">
        <v>68</v>
      </c>
      <c r="F9" s="315" t="s">
        <v>879</v>
      </c>
      <c r="G9" s="315" t="s">
        <v>3715</v>
      </c>
      <c r="H9" s="46" t="s">
        <v>216</v>
      </c>
      <c r="I9" s="46" t="s">
        <v>217</v>
      </c>
      <c r="J9" s="9" t="str">
        <f t="shared" si="0"/>
        <v>Não</v>
      </c>
      <c r="K9" s="320">
        <v>45034</v>
      </c>
      <c r="L9" s="7"/>
      <c r="M9" s="144" t="s">
        <v>57</v>
      </c>
      <c r="N9" s="323">
        <v>7.0000000000000001E-3</v>
      </c>
      <c r="O9" s="6" t="s">
        <v>58</v>
      </c>
      <c r="P9" s="11">
        <v>0</v>
      </c>
      <c r="Q9" s="190"/>
      <c r="R9" s="50"/>
      <c r="S9" s="7" t="s">
        <v>199</v>
      </c>
      <c r="T9" s="314" t="s">
        <v>1978</v>
      </c>
      <c r="U9" s="6" t="s">
        <v>68</v>
      </c>
      <c r="V9" s="317" t="e">
        <f t="shared" ca="1" si="1"/>
        <v>#NAME?</v>
      </c>
      <c r="W9" s="7"/>
      <c r="X9" s="7"/>
      <c r="Y9" s="7" t="s">
        <v>312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3713</v>
      </c>
      <c r="B10" s="141" t="s">
        <v>1975</v>
      </c>
      <c r="C10" s="314">
        <v>10944986</v>
      </c>
      <c r="D10" s="9" t="s">
        <v>19</v>
      </c>
      <c r="E10" s="9" t="s">
        <v>68</v>
      </c>
      <c r="F10" s="315" t="s">
        <v>879</v>
      </c>
      <c r="G10" s="315" t="s">
        <v>3715</v>
      </c>
      <c r="H10" s="46" t="s">
        <v>216</v>
      </c>
      <c r="I10" s="46" t="s">
        <v>217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58</v>
      </c>
      <c r="P10" s="11">
        <v>0</v>
      </c>
      <c r="Q10" s="190"/>
      <c r="R10" s="89" t="s">
        <v>3728</v>
      </c>
      <c r="S10" s="7" t="s">
        <v>199</v>
      </c>
      <c r="T10" s="314" t="s">
        <v>1978</v>
      </c>
      <c r="U10" s="6" t="s">
        <v>68</v>
      </c>
      <c r="V10" s="317" t="e">
        <f t="shared" ca="1" si="1"/>
        <v>#NAME?</v>
      </c>
      <c r="W10" s="7"/>
      <c r="X10" s="7"/>
      <c r="Y10" s="7" t="s">
        <v>312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3713</v>
      </c>
      <c r="B11" s="141" t="s">
        <v>3484</v>
      </c>
      <c r="C11" s="314">
        <v>11071318</v>
      </c>
      <c r="D11" s="9" t="s">
        <v>19</v>
      </c>
      <c r="E11" s="9" t="s">
        <v>68</v>
      </c>
      <c r="F11" s="315" t="s">
        <v>255</v>
      </c>
      <c r="G11" s="315" t="s">
        <v>3715</v>
      </c>
      <c r="H11" s="46" t="s">
        <v>205</v>
      </c>
      <c r="I11" s="46" t="s">
        <v>58</v>
      </c>
      <c r="J11" s="9" t="str">
        <f t="shared" si="0"/>
        <v>Não</v>
      </c>
      <c r="K11" s="320">
        <v>45218</v>
      </c>
      <c r="L11" s="7"/>
      <c r="M11" s="322" t="s">
        <v>196</v>
      </c>
      <c r="N11" s="323">
        <v>1.2E-2</v>
      </c>
      <c r="O11" s="6" t="s">
        <v>58</v>
      </c>
      <c r="P11" s="11">
        <v>0</v>
      </c>
      <c r="Q11" s="190"/>
      <c r="R11" s="89"/>
      <c r="S11" s="7" t="s">
        <v>199</v>
      </c>
      <c r="T11" s="314" t="s">
        <v>3485</v>
      </c>
      <c r="U11" s="6" t="s">
        <v>68</v>
      </c>
      <c r="V11" s="317" t="e">
        <f t="shared" ca="1" si="1"/>
        <v>#NAME?</v>
      </c>
      <c r="W11" s="7"/>
      <c r="X11" s="7"/>
      <c r="Y11" s="7" t="s">
        <v>312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3713</v>
      </c>
      <c r="B12" s="141" t="s">
        <v>2007</v>
      </c>
      <c r="C12" s="314" t="s">
        <v>3729</v>
      </c>
      <c r="D12" s="9" t="s">
        <v>19</v>
      </c>
      <c r="E12" s="9" t="s">
        <v>68</v>
      </c>
      <c r="F12" s="315" t="s">
        <v>289</v>
      </c>
      <c r="G12" s="315" t="s">
        <v>3715</v>
      </c>
      <c r="H12" s="46" t="s">
        <v>216</v>
      </c>
      <c r="I12" s="46" t="s">
        <v>217</v>
      </c>
      <c r="J12" s="9" t="str">
        <f t="shared" si="0"/>
        <v>Sim</v>
      </c>
      <c r="K12" s="320">
        <v>44994</v>
      </c>
      <c r="L12" s="7"/>
      <c r="M12" s="144" t="s">
        <v>57</v>
      </c>
      <c r="N12" s="323">
        <v>1.2E-2</v>
      </c>
      <c r="O12" s="6" t="s">
        <v>58</v>
      </c>
      <c r="P12" s="11">
        <v>0</v>
      </c>
      <c r="Q12" s="190" t="s">
        <v>3730</v>
      </c>
      <c r="R12" s="50"/>
      <c r="S12" s="7" t="s">
        <v>199</v>
      </c>
      <c r="T12" s="314" t="s">
        <v>2010</v>
      </c>
      <c r="U12" s="6" t="s">
        <v>68</v>
      </c>
      <c r="V12" s="317" t="e">
        <f t="shared" ca="1" si="1"/>
        <v>#NAME?</v>
      </c>
      <c r="W12" s="7"/>
      <c r="X12" s="7"/>
      <c r="Y12" s="7" t="s">
        <v>312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3713</v>
      </c>
      <c r="B13" s="141" t="s">
        <v>3545</v>
      </c>
      <c r="C13" s="314">
        <v>11026371</v>
      </c>
      <c r="D13" s="9" t="s">
        <v>19</v>
      </c>
      <c r="E13" s="9" t="s">
        <v>68</v>
      </c>
      <c r="F13" s="315" t="s">
        <v>879</v>
      </c>
      <c r="G13" s="315" t="s">
        <v>3715</v>
      </c>
      <c r="H13" s="46" t="s">
        <v>205</v>
      </c>
      <c r="I13" s="46" t="s">
        <v>58</v>
      </c>
      <c r="J13" s="9" t="str">
        <f t="shared" si="0"/>
        <v>Sim</v>
      </c>
      <c r="K13" s="320">
        <v>45034</v>
      </c>
      <c r="L13" s="47"/>
      <c r="M13" s="322" t="s">
        <v>256</v>
      </c>
      <c r="N13" s="323">
        <v>1.4999999999999999E-2</v>
      </c>
      <c r="O13" s="6" t="s">
        <v>197</v>
      </c>
      <c r="P13" s="11">
        <v>0.1</v>
      </c>
      <c r="Q13" s="190" t="s">
        <v>3731</v>
      </c>
      <c r="R13" s="325"/>
      <c r="S13" s="7" t="s">
        <v>199</v>
      </c>
      <c r="T13" s="314" t="s">
        <v>3547</v>
      </c>
      <c r="U13" s="6" t="s">
        <v>77</v>
      </c>
      <c r="V13" s="317" t="e">
        <f t="shared" ca="1" si="1"/>
        <v>#NAME?</v>
      </c>
      <c r="W13" s="7"/>
      <c r="X13" s="7"/>
      <c r="Y13" s="7" t="s">
        <v>312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3713</v>
      </c>
      <c r="B14" s="182" t="s">
        <v>2716</v>
      </c>
      <c r="C14" s="314" t="s">
        <v>3732</v>
      </c>
      <c r="D14" s="9" t="s">
        <v>19</v>
      </c>
      <c r="E14" s="9" t="s">
        <v>68</v>
      </c>
      <c r="F14" s="315" t="s">
        <v>328</v>
      </c>
      <c r="G14" s="315" t="s">
        <v>3715</v>
      </c>
      <c r="H14" s="46" t="s">
        <v>205</v>
      </c>
      <c r="I14" s="46" t="s">
        <v>58</v>
      </c>
      <c r="J14" s="9" t="str">
        <f t="shared" si="0"/>
        <v>Não</v>
      </c>
      <c r="K14" s="320">
        <v>45140</v>
      </c>
      <c r="L14" s="47"/>
      <c r="M14" s="322" t="s">
        <v>256</v>
      </c>
      <c r="N14" s="323">
        <v>7.4999999999999997E-3</v>
      </c>
      <c r="O14" s="6" t="s">
        <v>197</v>
      </c>
      <c r="P14" s="11">
        <v>0.1</v>
      </c>
      <c r="Q14" s="190"/>
      <c r="R14" s="50"/>
      <c r="S14" s="7" t="s">
        <v>199</v>
      </c>
      <c r="T14" s="315" t="s">
        <v>2718</v>
      </c>
      <c r="U14" s="6" t="s">
        <v>68</v>
      </c>
      <c r="V14" s="317" t="e">
        <f t="shared" ca="1" si="1"/>
        <v>#NAME?</v>
      </c>
      <c r="W14" s="7"/>
      <c r="X14" s="7"/>
      <c r="Y14" s="7" t="s">
        <v>312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3713</v>
      </c>
      <c r="B15" s="141" t="s">
        <v>3733</v>
      </c>
      <c r="C15" s="314" t="s">
        <v>3734</v>
      </c>
      <c r="D15" s="9" t="s">
        <v>19</v>
      </c>
      <c r="E15" s="9" t="s">
        <v>68</v>
      </c>
      <c r="F15" s="315" t="s">
        <v>69</v>
      </c>
      <c r="G15" s="315" t="s">
        <v>3715</v>
      </c>
      <c r="H15" s="46" t="s">
        <v>205</v>
      </c>
      <c r="I15" s="46" t="s">
        <v>58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236</v>
      </c>
      <c r="P15" s="11">
        <v>0.2</v>
      </c>
      <c r="Q15" s="50" t="s">
        <v>3735</v>
      </c>
      <c r="R15" s="50"/>
      <c r="S15" s="7" t="s">
        <v>199</v>
      </c>
      <c r="T15" s="314" t="s">
        <v>3736</v>
      </c>
      <c r="U15" s="6" t="s">
        <v>135</v>
      </c>
      <c r="V15" s="317" t="e">
        <f t="shared" ca="1" si="1"/>
        <v>#NAME?</v>
      </c>
      <c r="W15" s="7"/>
      <c r="X15" s="7"/>
      <c r="Y15" s="7" t="s">
        <v>312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3012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3013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3014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3015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B29A07C6-EAA1-48F7-A3C8-10738078CDA6}" filter="1" showAutoFilter="1">
      <pageMargins left="0.511811024" right="0.511811024" top="0.78740157499999996" bottom="0.78740157499999996" header="0.31496062000000002" footer="0.31496062000000002"/>
      <autoFilter ref="Q2:Q26" xr:uid="{3064F891-EE24-4363-85F6-B04936651880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BBCB65F-3D07-46DE-B979-57131FDE1662}" filter="1" showAutoFilter="1">
      <pageMargins left="0.511811024" right="0.511811024" top="0.78740157499999996" bottom="0.78740157499999996" header="0.31496062000000002" footer="0.31496062000000002"/>
      <autoFilter ref="K2:K26" xr:uid="{1F35EA5F-2C1F-4CEE-AF16-568E5E399430}"/>
    </customSheetView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B2:AH15" xr:uid="{66E944DD-4485-46C1-AFDA-7DDA1D0A4D63}"/>
    </customSheetView>
    <customSheetView guid="{3DA2C198-4B80-4CA4-A53D-E71FA3BB5B65}" filter="1" showAutoFilter="1">
      <pageMargins left="0.511811024" right="0.511811024" top="0.78740157499999996" bottom="0.78740157499999996" header="0.31496062000000002" footer="0.31496062000000002"/>
      <autoFilter ref="K2:K26" xr:uid="{B3D2A958-A427-4734-A57F-B72080D4877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8249234-CAF8-4F13-8933-1A5256F44A1F}" filter="1" showAutoFilter="1">
      <pageMargins left="0.511811024" right="0.511811024" top="0.78740157499999996" bottom="0.78740157499999996" header="0.31496062000000002" footer="0.31496062000000002"/>
      <autoFilter ref="B2:AF16" xr:uid="{74EC1C08-D7F9-45E6-96B7-EDB522DF83F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378363-A7FC-4341-9C41-DBA50B5B8732}" filter="1" showAutoFilter="1">
      <pageMargins left="0.511811024" right="0.511811024" top="0.78740157499999996" bottom="0.78740157499999996" header="0.31496062000000002" footer="0.31496062000000002"/>
      <autoFilter ref="B2:Q15" xr:uid="{6E6C2B1B-640B-480C-9893-07F32C6ECEF5}">
        <filterColumn colId="13">
          <filters>
            <filter val="IBOVESPA"/>
          </filters>
        </filterColumn>
      </autoFilter>
    </customSheetView>
    <customSheetView guid="{29989B51-C3AF-47DC-B18D-7E9174C5E0AD}" filter="1" showAutoFilter="1">
      <pageMargins left="0.511811024" right="0.511811024" top="0.78740157499999996" bottom="0.78740157499999996" header="0.31496062000000002" footer="0.31496062000000002"/>
      <autoFilter ref="B2:AF16" xr:uid="{95940BC3-979C-411C-B30B-F1C1FDCC7A8F}"/>
    </customSheetView>
    <customSheetView guid="{9A37E814-C0FF-4103-9ED4-453C3D3C15D1}" filter="1" showAutoFilter="1">
      <pageMargins left="0.511811024" right="0.511811024" top="0.78740157499999996" bottom="0.78740157499999996" header="0.31496062000000002" footer="0.31496062000000002"/>
      <autoFilter ref="D2:K26" xr:uid="{0C192735-790D-4356-B35B-41F291E1377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F7C2F0B-35EE-4CF7-BDEA-193AE4DB0544}" filter="1" showAutoFilter="1">
      <pageMargins left="0.511811024" right="0.511811024" top="0.78740157499999996" bottom="0.78740157499999996" header="0.31496062000000002" footer="0.31496062000000002"/>
      <autoFilter ref="B2:AD16" xr:uid="{21B0883B-9818-4308-A934-903D00622B91}"/>
    </customSheetView>
    <customSheetView guid="{931652F8-DD3F-4CF2-B500-31136B7FD9FF}" filter="1" showAutoFilter="1">
      <pageMargins left="0.511811024" right="0.511811024" top="0.78740157499999996" bottom="0.78740157499999996" header="0.31496062000000002" footer="0.31496062000000002"/>
      <autoFilter ref="B2:AG15" xr:uid="{E21664A1-046F-4118-9035-20EB915D7FF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ECB3555-CBD8-4F9C-B622-FE4C9C48E14B}" filter="1" showAutoFilter="1">
      <pageMargins left="0.511811024" right="0.511811024" top="0.78740157499999996" bottom="0.78740157499999996" header="0.31496062000000002" footer="0.31496062000000002"/>
      <autoFilter ref="B2:AG15" xr:uid="{264ECC51-CDDF-4CFB-BE31-E1F2AD0472EF}"/>
    </customSheetView>
    <customSheetView guid="{48B77492-8B20-46DB-9917-26FC2BCBC1A1}" filter="1" showAutoFilter="1">
      <pageMargins left="0.511811024" right="0.511811024" top="0.78740157499999996" bottom="0.78740157499999996" header="0.31496062000000002" footer="0.31496062000000002"/>
      <autoFilter ref="B2:AD16" xr:uid="{5C4BAD88-1794-4914-B075-ECCB6855A667}"/>
    </customSheetView>
    <customSheetView guid="{AEF6A7B9-2D27-417B-9FF8-8C7C83CB404C}" filter="1" showAutoFilter="1">
      <pageMargins left="0.511811024" right="0.511811024" top="0.78740157499999996" bottom="0.78740157499999996" header="0.31496062000000002" footer="0.31496062000000002"/>
      <autoFilter ref="B2:AD16" xr:uid="{DD985C02-4DC1-453F-A5F4-6107A8255506}"/>
    </customSheetView>
    <customSheetView guid="{82E1592C-2352-494D-AEEA-C3034607FA13}" filter="1" showAutoFilter="1">
      <pageMargins left="0.511811024" right="0.511811024" top="0.78740157499999996" bottom="0.78740157499999996" header="0.31496062000000002" footer="0.31496062000000002"/>
      <autoFilter ref="B2:AG15" xr:uid="{DDE76FD6-F5FD-4633-A76F-C619DF87120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41CB9B0-E86B-47B8-846A-811258DBE458}" filter="1" showAutoFilter="1">
      <pageMargins left="0.511811024" right="0.511811024" top="0.78740157499999996" bottom="0.78740157499999996" header="0.31496062000000002" footer="0.31496062000000002"/>
      <autoFilter ref="B2:AF26" xr:uid="{F0731A16-FE1F-4858-92D2-76E33A53F9A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5BEFAB-07E6-4672-BD47-3CC6D0041DA7}" filter="1" showAutoFilter="1">
      <pageMargins left="0.511811024" right="0.511811024" top="0.78740157499999996" bottom="0.78740157499999996" header="0.31496062000000002" footer="0.31496062000000002"/>
      <autoFilter ref="B2:AG15" xr:uid="{B66E429F-2808-4D18-8369-11B033518CEE}"/>
    </customSheetView>
    <customSheetView guid="{92C8D616-72BF-42FC-8805-FE7362756B44}" filter="1" showAutoFilter="1">
      <pageMargins left="0.511811024" right="0.511811024" top="0.78740157499999996" bottom="0.78740157499999996" header="0.31496062000000002" footer="0.31496062000000002"/>
      <autoFilter ref="B2:AF16" xr:uid="{73C53D9B-D7B0-4B04-A95E-A7ABE2AE4ACF}"/>
    </customSheetView>
    <customSheetView guid="{7C148402-1933-4A3D-A1BD-E71CD47CCFB3}" filter="1" showAutoFilter="1">
      <pageMargins left="0.511811024" right="0.511811024" top="0.78740157499999996" bottom="0.78740157499999996" header="0.31496062000000002" footer="0.31496062000000002"/>
      <autoFilter ref="B2:AG15" xr:uid="{A5456DF5-F351-467A-9EF5-7AAE0C7D76A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6ABED33-F686-49A3-BDE6-FE13D09C8EFB}" filter="1" showAutoFilter="1">
      <pageMargins left="0.511811024" right="0.511811024" top="0.78740157499999996" bottom="0.78740157499999996" header="0.31496062000000002" footer="0.31496062000000002"/>
      <autoFilter ref="B2:AG15" xr:uid="{913EF0F2-587E-4F6C-84E1-EE42AA76EF56}"/>
    </customSheetView>
    <customSheetView guid="{A29158BD-62A3-4FF1-AAC0-C0FD0B4A27D7}" filter="1" showAutoFilter="1">
      <pageMargins left="0.511811024" right="0.511811024" top="0.78740157499999996" bottom="0.78740157499999996" header="0.31496062000000002" footer="0.31496062000000002"/>
      <autoFilter ref="AE2:AE26" xr:uid="{9C115E15-0400-48AA-874B-D6A7D569EC03}"/>
    </customSheetView>
    <customSheetView guid="{43339F03-B4D5-434B-96B6-BE555C9F73B6}" filter="1" showAutoFilter="1">
      <pageMargins left="0.511811024" right="0.511811024" top="0.78740157499999996" bottom="0.78740157499999996" header="0.31496062000000002" footer="0.31496062000000002"/>
      <autoFilter ref="F2:F26" xr:uid="{EA693CB9-D99C-433F-9EC0-4B89ABE9413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134D7B-84C1-4CC4-A3C7-88BA5A03EA39}" filter="1" showAutoFilter="1">
      <pageMargins left="0.511811024" right="0.511811024" top="0.78740157499999996" bottom="0.78740157499999996" header="0.31496062000000002" footer="0.31496062000000002"/>
      <autoFilter ref="B2:AF16" xr:uid="{B08CDCD0-FF1C-4F36-858E-1F418EEEBE07}"/>
    </customSheetView>
    <customSheetView guid="{BB888BB7-52BE-434A-847D-B5260B553F90}" filter="1" showAutoFilter="1">
      <pageMargins left="0.511811024" right="0.511811024" top="0.78740157499999996" bottom="0.78740157499999996" header="0.31496062000000002" footer="0.31496062000000002"/>
      <autoFilter ref="K2:K26" xr:uid="{2E110B05-6068-45F4-8DF6-DD54FECF86F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1F02858-AA6A-4917-8209-C42A7DFBF901}" filter="1" showAutoFilter="1">
      <pageMargins left="0.511811024" right="0.511811024" top="0.78740157499999996" bottom="0.78740157499999996" header="0.31496062000000002" footer="0.31496062000000002"/>
      <autoFilter ref="F2:M26" xr:uid="{35C70726-8A0E-4EE4-BF8E-BEF3DE7D825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1F06D2D-A8C5-4532-8201-23B51F0AABAE}" filter="1" showAutoFilter="1">
      <pageMargins left="0.511811024" right="0.511811024" top="0.78740157499999996" bottom="0.78740157499999996" header="0.31496062000000002" footer="0.31496062000000002"/>
      <autoFilter ref="M2:O26" xr:uid="{7B21BE15-16E8-452A-80CA-E7EE9DDB9DF2}"/>
    </customSheetView>
    <customSheetView guid="{65DD746C-6C74-4841-B6E1-077A21C4B5D1}" filter="1" showAutoFilter="1">
      <pageMargins left="0.511811024" right="0.511811024" top="0.78740157499999996" bottom="0.78740157499999996" header="0.31496062000000002" footer="0.31496062000000002"/>
      <autoFilter ref="D2:F26" xr:uid="{1419FA5D-A0CC-4F6E-9632-60FC7F30079F}"/>
    </customSheetView>
    <customSheetView guid="{B9C37A50-D8F8-4D9A-86BE-3DA0DD787F2C}" filter="1" showAutoFilter="1">
      <pageMargins left="0.511811024" right="0.511811024" top="0.78740157499999996" bottom="0.78740157499999996" header="0.31496062000000002" footer="0.31496062000000002"/>
      <autoFilter ref="M2:M26" xr:uid="{491CE39F-8847-46CA-8071-4A812A7B86D2}">
        <filterColumn colId="0">
          <filters>
            <filter val="CON"/>
          </filters>
        </filterColumn>
      </autoFilter>
    </customSheetView>
    <customSheetView guid="{814A1722-CCD2-4519-AB36-B1FDADB39789}" filter="1" showAutoFilter="1">
      <pageMargins left="0.511811024" right="0.511811024" top="0.78740157499999996" bottom="0.78740157499999996" header="0.31496062000000002" footer="0.31496062000000002"/>
      <autoFilter ref="B2:AG16" xr:uid="{56C6E921-0A12-41DF-AF2B-878E09E81BA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5F15CAE-BAF7-4411-8FFC-5DC403CFF6AC}" filter="1" showAutoFilter="1">
      <pageMargins left="0.511811024" right="0.511811024" top="0.78740157499999996" bottom="0.78740157499999996" header="0.31496062000000002" footer="0.31496062000000002"/>
      <autoFilter ref="AG2:AG26" xr:uid="{94828EB8-CB99-446C-950A-A4CDE544BDB7}"/>
    </customSheetView>
    <customSheetView guid="{9A552ED6-0E49-4D9A-93C7-F75F9112D6B3}" filter="1" showAutoFilter="1">
      <pageMargins left="0.511811024" right="0.511811024" top="0.78740157499999996" bottom="0.78740157499999996" header="0.31496062000000002" footer="0.31496062000000002"/>
      <autoFilter ref="K2:K26" xr:uid="{2E35C70E-D712-4992-A4D6-42F80A7E7792}"/>
    </customSheetView>
    <customSheetView guid="{5C2BE1E6-5D22-4E45-83E9-3A3B7C383085}" filter="1" showAutoFilter="1">
      <pageMargins left="0.511811024" right="0.511811024" top="0.78740157499999996" bottom="0.78740157499999996" header="0.31496062000000002" footer="0.31496062000000002"/>
      <autoFilter ref="B2:AD16" xr:uid="{29F85AC2-8FD2-41F7-9464-C3350D7AB46F}"/>
    </customSheetView>
    <customSheetView guid="{DC7699FC-C019-4737-B19E-7A2E977E3695}" filter="1" showAutoFilter="1">
      <pageMargins left="0.511811024" right="0.511811024" top="0.78740157499999996" bottom="0.78740157499999996" header="0.31496062000000002" footer="0.31496062000000002"/>
      <autoFilter ref="F2:F26" xr:uid="{627766D2-A297-430C-B369-7ABB8837A31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45E1EB1-F83C-47CA-B8B4-372F02A1204D}" filter="1" showAutoFilter="1">
      <pageMargins left="0.511811024" right="0.511811024" top="0.78740157499999996" bottom="0.78740157499999996" header="0.31496062000000002" footer="0.31496062000000002"/>
      <autoFilter ref="B2:AF16" xr:uid="{0A4C718F-FB44-4BE9-91FA-57F857CFFA59}">
        <sortState xmlns:xlrd2="http://schemas.microsoft.com/office/spreadsheetml/2017/richdata2" ref="B2:AF16">
          <sortCondition ref="B2:B16"/>
        </sortState>
      </autoFilter>
    </customSheetView>
    <customSheetView guid="{1319B3B2-DB63-485D-B274-27C06C2755FE}" filter="1" showAutoFilter="1">
      <pageMargins left="0.511811024" right="0.511811024" top="0.78740157499999996" bottom="0.78740157499999996" header="0.31496062000000002" footer="0.31496062000000002"/>
      <autoFilter ref="D2:F26" xr:uid="{6B053F96-CEA2-4439-95F6-269ABBEE4ACE}"/>
    </customSheetView>
    <customSheetView guid="{4DFB560F-BDCB-4BD8-8621-6D55C67E9568}" filter="1" showAutoFilter="1">
      <pageMargins left="0.511811024" right="0.511811024" top="0.78740157499999996" bottom="0.78740157499999996" header="0.31496062000000002" footer="0.31496062000000002"/>
      <autoFilter ref="B2:AF16" xr:uid="{69DE4438-1FCB-4E08-8F7D-09FFCE4B7466}"/>
    </customSheetView>
    <customSheetView guid="{6922FCD8-055C-42AD-98ED-3FEC3BC377F5}" filter="1" showAutoFilter="1">
      <pageMargins left="0.511811024" right="0.511811024" top="0.78740157499999996" bottom="0.78740157499999996" header="0.31496062000000002" footer="0.31496062000000002"/>
      <autoFilter ref="AF2:AF26" xr:uid="{4368E73A-CAD3-491C-BF53-42FD52194E7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F2A33D5-4081-4E30-AAAA-F2B3280D0924}" filter="1" showAutoFilter="1">
      <pageMargins left="0.511811024" right="0.511811024" top="0.78740157499999996" bottom="0.78740157499999996" header="0.31496062000000002" footer="0.31496062000000002"/>
      <autoFilter ref="B2:AD16" xr:uid="{5F0BFC6F-B56A-4AAC-BD24-303D6D7F11C2}"/>
    </customSheetView>
    <customSheetView guid="{6FE03CA5-2D48-494C-B7AD-D2AB32F57E62}" filter="1" showAutoFilter="1">
      <pageMargins left="0.511811024" right="0.511811024" top="0.78740157499999996" bottom="0.78740157499999996" header="0.31496062000000002" footer="0.31496062000000002"/>
      <autoFilter ref="F2:F26" xr:uid="{D7A23EA0-9F1A-4FC5-9DDC-ECCB46152B7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DEE5E18-A246-48AD-82ED-895D1453E025}" filter="1" showAutoFilter="1">
      <pageMargins left="0.511811024" right="0.511811024" top="0.78740157499999996" bottom="0.78740157499999996" header="0.31496062000000002" footer="0.31496062000000002"/>
      <autoFilter ref="B2:AF26" xr:uid="{97D1B673-6207-4DDB-9962-E514C5BA13FB}"/>
    </customSheetView>
    <customSheetView guid="{785BC619-CFD7-43EB-BA7C-845654AEE627}" filter="1" showAutoFilter="1">
      <pageMargins left="0.511811024" right="0.511811024" top="0.78740157499999996" bottom="0.78740157499999996" header="0.31496062000000002" footer="0.31496062000000002"/>
      <autoFilter ref="K2:K26" xr:uid="{0E430A64-EB55-43B1-BABD-4496F0DA06C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3BE4860-8565-4F00-9F3D-C9648563ABC4}" filter="1" showAutoFilter="1">
      <pageMargins left="0.511811024" right="0.511811024" top="0.78740157499999996" bottom="0.78740157499999996" header="0.31496062000000002" footer="0.31496062000000002"/>
      <autoFilter ref="K2:L26" xr:uid="{6CAEB056-2145-4598-8EB3-14E4B939237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6096D3A-571A-4170-95F8-8993D66AAA13}" filter="1" showAutoFilter="1">
      <pageMargins left="0.511811024" right="0.511811024" top="0.78740157499999996" bottom="0.78740157499999996" header="0.31496062000000002" footer="0.31496062000000002"/>
      <autoFilter ref="B2:AF16" xr:uid="{520A5E3F-D338-4F60-9837-B91EBCD8137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C364D01-B1BB-45D4-9E5C-EBB6F21EA018}" filter="1" showAutoFilter="1">
      <pageMargins left="0.511811024" right="0.511811024" top="0.78740157499999996" bottom="0.78740157499999996" header="0.31496062000000002" footer="0.31496062000000002"/>
      <autoFilter ref="B2:AG15" xr:uid="{B51617BE-6628-4F00-BCE5-859DD3C9E96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678B567-ED43-4552-9496-6AA4E4B6DBEA}" filter="1" showAutoFilter="1">
      <pageMargins left="0.511811024" right="0.511811024" top="0.78740157499999996" bottom="0.78740157499999996" header="0.31496062000000002" footer="0.31496062000000002"/>
      <autoFilter ref="K2:K26" xr:uid="{E936C1F2-511D-4764-AA6C-224EC7BDA49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2A08017-D08E-4F6B-93C5-14C527828DEE}" filter="1" showAutoFilter="1">
      <pageMargins left="0.511811024" right="0.511811024" top="0.78740157499999996" bottom="0.78740157499999996" header="0.31496062000000002" footer="0.31496062000000002"/>
      <autoFilter ref="B2:AG15" xr:uid="{45857013-A404-4E6A-A126-2F76829D18E5}"/>
    </customSheetView>
    <customSheetView guid="{7B55F946-4345-48AA-AF93-346860F70973}" filter="1" showAutoFilter="1">
      <pageMargins left="0.511811024" right="0.511811024" top="0.78740157499999996" bottom="0.78740157499999996" header="0.31496062000000002" footer="0.31496062000000002"/>
      <autoFilter ref="F2:F26" xr:uid="{4B90DF1E-2975-42D7-8AC7-235DD4E58DE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965DBF-ECED-4332-92BE-55E079A0FBAC}" filter="1" showAutoFilter="1">
      <pageMargins left="0.511811024" right="0.511811024" top="0.78740157499999996" bottom="0.78740157499999996" header="0.31496062000000002" footer="0.31496062000000002"/>
      <autoFilter ref="B2:AG15" xr:uid="{005D4DF3-7410-4DD1-9307-A6A494B235BE}"/>
    </customSheetView>
    <customSheetView guid="{00E4FD91-ACAB-482F-921F-96DA2DEDC1A5}" filter="1" showAutoFilter="1">
      <pageMargins left="0.511811024" right="0.511811024" top="0.78740157499999996" bottom="0.78740157499999996" header="0.31496062000000002" footer="0.31496062000000002"/>
      <autoFilter ref="B2:AD16" xr:uid="{61BBC3CE-E968-4883-BBD8-231BE425CAE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FA579BD-F8D0-43E6-880D-F1379D9531E3}" filter="1" showAutoFilter="1">
      <pageMargins left="0.511811024" right="0.511811024" top="0.78740157499999996" bottom="0.78740157499999996" header="0.31496062000000002" footer="0.31496062000000002"/>
      <autoFilter ref="B2:AG15" xr:uid="{86B57D39-9728-43A4-A2A5-1CCC79727F8B}"/>
    </customSheetView>
    <customSheetView guid="{DD15350A-451D-4A54-9C21-A254E6FD8234}" filter="1" showAutoFilter="1">
      <pageMargins left="0.511811024" right="0.511811024" top="0.78740157499999996" bottom="0.78740157499999996" header="0.31496062000000002" footer="0.31496062000000002"/>
      <autoFilter ref="F2:F26" xr:uid="{972DE077-FEDE-4A2F-A08C-D8B3CD5158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C736E1-DE46-49C0-9C29-38B0C1A9944C}" filter="1" showAutoFilter="1">
      <pageMargins left="0.511811024" right="0.511811024" top="0.78740157499999996" bottom="0.78740157499999996" header="0.31496062000000002" footer="0.31496062000000002"/>
      <autoFilter ref="B2:AG15" xr:uid="{3C8AD63A-9DF8-4D7D-A750-9C4AF16E7901}"/>
    </customSheetView>
    <customSheetView guid="{7AA29877-E2B6-4038-AE1E-BFC3E7A2491A}" filter="1" showAutoFilter="1">
      <pageMargins left="0.511811024" right="0.511811024" top="0.78740157499999996" bottom="0.78740157499999996" header="0.31496062000000002" footer="0.31496062000000002"/>
      <autoFilter ref="B2:AD16" xr:uid="{1B4E7A02-B24C-46A7-883C-589892A9039A}"/>
    </customSheetView>
    <customSheetView guid="{1F6F24EB-5C23-4B7B-B219-A4F9AB9903D3}" filter="1" showAutoFilter="1">
      <pageMargins left="0.511811024" right="0.511811024" top="0.78740157499999996" bottom="0.78740157499999996" header="0.31496062000000002" footer="0.31496062000000002"/>
      <autoFilter ref="F2:F26" xr:uid="{3D662580-ECFC-4FCF-871D-C3A7C16B5E9B}"/>
    </customSheetView>
    <customSheetView guid="{DF21F29A-1F46-493A-9DFC-DE5140AFA6A0}" filter="1" showAutoFilter="1">
      <pageMargins left="0.511811024" right="0.511811024" top="0.78740157499999996" bottom="0.78740157499999996" header="0.31496062000000002" footer="0.31496062000000002"/>
      <autoFilter ref="F2:AF26" xr:uid="{0C49E93C-2936-47E0-A33D-EA58A94EF8B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4E85789F-8947-4779-82EA-E5EEAA02EAFD}" filter="1" showAutoFilter="1">
      <pageMargins left="0.511811024" right="0.511811024" top="0.78740157499999996" bottom="0.78740157499999996" header="0.31496062000000002" footer="0.31496062000000002"/>
      <autoFilter ref="AG2:AG26" xr:uid="{592B7078-1710-4C96-8CDF-182F85F660FD}"/>
    </customSheetView>
    <customSheetView guid="{B003291E-EF4E-4D39-8D32-D5ADD7B83539}" filter="1" showAutoFilter="1">
      <pageMargins left="0.511811024" right="0.511811024" top="0.78740157499999996" bottom="0.78740157499999996" header="0.31496062000000002" footer="0.31496062000000002"/>
      <autoFilter ref="E2:F26" xr:uid="{B08D3622-F464-4C89-BE5A-619531FBAA36}"/>
    </customSheetView>
    <customSheetView guid="{5E157B3A-D15A-4555-9D39-C9A44A24B3D8}" filter="1" showAutoFilter="1">
      <pageMargins left="0.511811024" right="0.511811024" top="0.78740157499999996" bottom="0.78740157499999996" header="0.31496062000000002" footer="0.31496062000000002"/>
      <autoFilter ref="B2:AG26" xr:uid="{0EBF1946-B8EE-47B0-A4FC-5CAF5E4D0D63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C6DB9A0-5C34-43F8-9317-9E602DF101A2}" filter="1" showAutoFilter="1">
      <pageMargins left="0.511811024" right="0.511811024" top="0.78740157499999996" bottom="0.78740157499999996" header="0.31496062000000002" footer="0.31496062000000002"/>
      <autoFilter ref="D2:F26" xr:uid="{AC28C03F-6D65-44BB-9FC0-0BD58BACAE1A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18A5C2F-FAE1-4438-B6A0-FB0034CC082D}" filter="1" showAutoFilter="1">
      <pageMargins left="0.511811024" right="0.511811024" top="0.78740157499999996" bottom="0.78740157499999996" header="0.31496062000000002" footer="0.31496062000000002"/>
      <autoFilter ref="D2:AF26" xr:uid="{8306FF61-A5CD-40C6-BAC7-0261D8F997C4}"/>
    </customSheetView>
    <customSheetView guid="{D94C6485-4336-4EA6-9CD2-904101DB8376}" filter="1" showAutoFilter="1">
      <pageMargins left="0.511811024" right="0.511811024" top="0.78740157499999996" bottom="0.78740157499999996" header="0.31496062000000002" footer="0.31496062000000002"/>
      <autoFilter ref="D2:F26" xr:uid="{EF8131E8-464C-46C0-8B0A-071402E01331}"/>
    </customSheetView>
    <customSheetView guid="{C2D9E094-1785-47CC-84D6-1B9FC3B4515B}" filter="1" showAutoFilter="1">
      <pageMargins left="0.511811024" right="0.511811024" top="0.78740157499999996" bottom="0.78740157499999996" header="0.31496062000000002" footer="0.31496062000000002"/>
      <autoFilter ref="D2:AF26" xr:uid="{D282C78D-A907-4E2A-8FD1-0E521043EAFC}"/>
    </customSheetView>
    <customSheetView guid="{1E6627F9-6C52-4D54-AA85-D5DADC547AF8}" filter="1" showAutoFilter="1">
      <pageMargins left="0.511811024" right="0.511811024" top="0.78740157499999996" bottom="0.78740157499999996" header="0.31496062000000002" footer="0.31496062000000002"/>
      <autoFilter ref="B2:AG26" xr:uid="{F9D59891-5323-4F5F-BA1E-E076589A9A37}"/>
    </customSheetView>
    <customSheetView guid="{5126695F-E510-4E55-80CB-60CBE927875C}" filter="1" showAutoFilter="1">
      <pageMargins left="0.511811024" right="0.511811024" top="0.78740157499999996" bottom="0.78740157499999996" header="0.31496062000000002" footer="0.31496062000000002"/>
      <autoFilter ref="D2:F26" xr:uid="{6A48C00A-0C8B-4872-856A-6585DAE50909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142</v>
      </c>
      <c r="B1" s="667"/>
      <c r="C1" s="667"/>
      <c r="D1" s="667"/>
      <c r="E1" s="667"/>
      <c r="F1" s="667"/>
      <c r="G1" s="352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13" t="s">
        <v>3017</v>
      </c>
      <c r="R1" s="39" t="s">
        <v>3016</v>
      </c>
      <c r="S1" s="674" t="s">
        <v>145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146</v>
      </c>
      <c r="AD1" s="41" t="s">
        <v>146</v>
      </c>
      <c r="AE1" s="41" t="s">
        <v>146</v>
      </c>
      <c r="AF1" s="41" t="s">
        <v>146</v>
      </c>
      <c r="AG1" s="41" t="s">
        <v>146</v>
      </c>
      <c r="AH1" s="41" t="s">
        <v>146</v>
      </c>
      <c r="AI1" s="41" t="s">
        <v>146</v>
      </c>
      <c r="AJ1" s="41" t="s">
        <v>146</v>
      </c>
      <c r="AK1" s="41" t="s">
        <v>146</v>
      </c>
      <c r="AL1" s="41" t="s">
        <v>146</v>
      </c>
      <c r="AM1" s="41" t="s">
        <v>146</v>
      </c>
      <c r="AN1" s="41" t="s">
        <v>146</v>
      </c>
      <c r="AO1" s="41" t="s">
        <v>146</v>
      </c>
      <c r="AP1" s="41" t="s">
        <v>146</v>
      </c>
      <c r="AQ1" s="41" t="s">
        <v>146</v>
      </c>
      <c r="AR1" s="41" t="s">
        <v>146</v>
      </c>
      <c r="AS1" s="41" t="s">
        <v>146</v>
      </c>
      <c r="AT1" s="41" t="s">
        <v>146</v>
      </c>
      <c r="AU1" s="41" t="s">
        <v>146</v>
      </c>
      <c r="AV1" s="41" t="s">
        <v>146</v>
      </c>
      <c r="AW1" s="41" t="s">
        <v>146</v>
      </c>
      <c r="AX1" s="41" t="s">
        <v>146</v>
      </c>
      <c r="AY1" s="41" t="s">
        <v>146</v>
      </c>
      <c r="AZ1" s="41" t="s">
        <v>146</v>
      </c>
      <c r="BA1" s="41" t="s">
        <v>146</v>
      </c>
      <c r="BB1" s="41" t="s">
        <v>146</v>
      </c>
      <c r="BC1" s="41" t="s">
        <v>146</v>
      </c>
      <c r="BD1" s="41" t="s">
        <v>146</v>
      </c>
      <c r="BE1" s="41" t="s">
        <v>146</v>
      </c>
      <c r="BF1" s="41" t="s">
        <v>146</v>
      </c>
      <c r="BG1" s="41" t="s">
        <v>146</v>
      </c>
      <c r="BH1" s="41" t="s">
        <v>146</v>
      </c>
      <c r="BI1" s="41" t="s">
        <v>146</v>
      </c>
      <c r="BJ1" s="41" t="s">
        <v>146</v>
      </c>
      <c r="BK1" s="41" t="s">
        <v>146</v>
      </c>
      <c r="BL1" s="41" t="s">
        <v>146</v>
      </c>
      <c r="BM1" s="41" t="s">
        <v>146</v>
      </c>
      <c r="BN1" s="41" t="s">
        <v>146</v>
      </c>
      <c r="BO1" s="41" t="s">
        <v>146</v>
      </c>
      <c r="BP1" s="41" t="s">
        <v>146</v>
      </c>
      <c r="BQ1" s="41" t="s">
        <v>146</v>
      </c>
      <c r="BR1" s="41" t="s">
        <v>146</v>
      </c>
      <c r="BS1" s="41" t="s">
        <v>146</v>
      </c>
      <c r="BT1" s="41" t="s">
        <v>146</v>
      </c>
      <c r="BU1" s="41" t="s">
        <v>146</v>
      </c>
      <c r="BV1" s="41" t="s">
        <v>146</v>
      </c>
      <c r="BW1" s="41" t="s">
        <v>146</v>
      </c>
      <c r="BX1" s="41" t="s">
        <v>146</v>
      </c>
      <c r="BY1" s="41" t="s">
        <v>146</v>
      </c>
      <c r="BZ1" s="41" t="s">
        <v>146</v>
      </c>
      <c r="CA1" s="41" t="s">
        <v>146</v>
      </c>
      <c r="CB1" s="41" t="s">
        <v>146</v>
      </c>
      <c r="CC1" s="41" t="s">
        <v>146</v>
      </c>
      <c r="CD1" s="41" t="s">
        <v>146</v>
      </c>
      <c r="CE1" s="41" t="s">
        <v>146</v>
      </c>
      <c r="CF1" s="41" t="s">
        <v>146</v>
      </c>
      <c r="CG1" s="41" t="s">
        <v>146</v>
      </c>
      <c r="CH1" s="41" t="s">
        <v>146</v>
      </c>
      <c r="CI1" s="41" t="s">
        <v>146</v>
      </c>
      <c r="CJ1" s="41" t="s">
        <v>146</v>
      </c>
      <c r="CK1" s="41" t="s">
        <v>146</v>
      </c>
      <c r="CL1" s="41" t="s">
        <v>146</v>
      </c>
      <c r="CM1" s="41" t="s">
        <v>146</v>
      </c>
    </row>
    <row r="2" spans="1:91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3737</v>
      </c>
      <c r="AD2" s="42" t="s">
        <v>3738</v>
      </c>
      <c r="AE2" s="42" t="s">
        <v>3739</v>
      </c>
      <c r="AF2" s="42" t="s">
        <v>3018</v>
      </c>
      <c r="AG2" s="42" t="s">
        <v>3019</v>
      </c>
      <c r="AH2" s="42" t="s">
        <v>3020</v>
      </c>
      <c r="AI2" s="42" t="s">
        <v>3021</v>
      </c>
      <c r="AJ2" s="42" t="s">
        <v>3022</v>
      </c>
      <c r="AK2" s="42" t="s">
        <v>3023</v>
      </c>
      <c r="AL2" s="42" t="s">
        <v>3740</v>
      </c>
      <c r="AM2" s="253" t="s">
        <v>3025</v>
      </c>
      <c r="AN2" s="353" t="s">
        <v>3741</v>
      </c>
      <c r="AO2" s="353" t="s">
        <v>3027</v>
      </c>
      <c r="AP2" s="353" t="s">
        <v>3742</v>
      </c>
      <c r="AQ2" s="353" t="s">
        <v>3029</v>
      </c>
      <c r="AR2" s="353" t="s">
        <v>3030</v>
      </c>
      <c r="AS2" s="353" t="s">
        <v>3031</v>
      </c>
      <c r="AT2" s="353" t="s">
        <v>3032</v>
      </c>
      <c r="AU2" s="353" t="s">
        <v>3033</v>
      </c>
      <c r="AV2" s="353" t="s">
        <v>3743</v>
      </c>
      <c r="AW2" s="353" t="s">
        <v>3035</v>
      </c>
      <c r="AX2" s="353" t="s">
        <v>3744</v>
      </c>
      <c r="AY2" s="353" t="s">
        <v>3037</v>
      </c>
      <c r="AZ2" s="353" t="s">
        <v>3038</v>
      </c>
      <c r="BA2" s="353" t="s">
        <v>3039</v>
      </c>
      <c r="BB2" s="353" t="s">
        <v>3040</v>
      </c>
      <c r="BC2" s="353" t="s">
        <v>3041</v>
      </c>
      <c r="BD2" s="43" t="s">
        <v>3042</v>
      </c>
      <c r="BE2" s="43" t="s">
        <v>3745</v>
      </c>
      <c r="BF2" s="43" t="s">
        <v>3044</v>
      </c>
      <c r="BG2" s="43" t="s">
        <v>3746</v>
      </c>
      <c r="BH2" s="43" t="s">
        <v>3047</v>
      </c>
      <c r="BI2" s="43" t="s">
        <v>3048</v>
      </c>
      <c r="BJ2" s="43" t="s">
        <v>3049</v>
      </c>
      <c r="BK2" s="43" t="s">
        <v>3050</v>
      </c>
      <c r="BL2" s="43" t="s">
        <v>3051</v>
      </c>
      <c r="BM2" s="43" t="s">
        <v>3052</v>
      </c>
      <c r="BN2" s="43" t="s">
        <v>165</v>
      </c>
      <c r="BO2" s="43" t="s">
        <v>166</v>
      </c>
      <c r="BP2" s="43" t="s">
        <v>167</v>
      </c>
      <c r="BQ2" s="43" t="s">
        <v>168</v>
      </c>
      <c r="BR2" s="43" t="s">
        <v>169</v>
      </c>
      <c r="BS2" s="43" t="s">
        <v>170</v>
      </c>
      <c r="BT2" s="353" t="s">
        <v>171</v>
      </c>
      <c r="BU2" s="353" t="s">
        <v>172</v>
      </c>
      <c r="BV2" s="353" t="s">
        <v>173</v>
      </c>
      <c r="BW2" s="353" t="s">
        <v>174</v>
      </c>
      <c r="BX2" s="353" t="s">
        <v>175</v>
      </c>
      <c r="BY2" s="353" t="s">
        <v>176</v>
      </c>
      <c r="BZ2" s="353" t="s">
        <v>177</v>
      </c>
      <c r="CA2" s="353" t="s">
        <v>178</v>
      </c>
      <c r="CB2" s="353" t="s">
        <v>179</v>
      </c>
      <c r="CC2" s="353" t="s">
        <v>180</v>
      </c>
      <c r="CD2" s="353" t="s">
        <v>181</v>
      </c>
      <c r="CE2" s="353" t="s">
        <v>182</v>
      </c>
      <c r="CF2" s="353" t="s">
        <v>183</v>
      </c>
      <c r="CG2" s="353" t="s">
        <v>184</v>
      </c>
      <c r="CH2" s="353" t="s">
        <v>185</v>
      </c>
      <c r="CI2" s="353" t="s">
        <v>186</v>
      </c>
      <c r="CJ2" s="353" t="s">
        <v>187</v>
      </c>
      <c r="CK2" s="353" t="s">
        <v>188</v>
      </c>
      <c r="CL2" s="353" t="s">
        <v>189</v>
      </c>
      <c r="CM2" s="353" t="s">
        <v>190</v>
      </c>
    </row>
    <row r="3" spans="1:91" ht="15.75" customHeight="1">
      <c r="A3" s="354" t="s">
        <v>3747</v>
      </c>
      <c r="B3" s="354" t="s">
        <v>3748</v>
      </c>
      <c r="C3" s="355" t="s">
        <v>3749</v>
      </c>
      <c r="D3" s="9" t="s">
        <v>19</v>
      </c>
      <c r="E3" s="9" t="s">
        <v>68</v>
      </c>
      <c r="F3" s="142" t="s">
        <v>289</v>
      </c>
      <c r="G3" s="142" t="s">
        <v>3715</v>
      </c>
      <c r="H3" s="356" t="s">
        <v>195</v>
      </c>
      <c r="I3" s="46" t="s">
        <v>58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57</v>
      </c>
      <c r="N3" s="143">
        <v>7.0000000000000001E-3</v>
      </c>
      <c r="O3" s="6" t="s">
        <v>58</v>
      </c>
      <c r="P3" s="11">
        <v>0</v>
      </c>
      <c r="Q3" s="354"/>
      <c r="R3" s="50"/>
      <c r="S3" s="7" t="s">
        <v>242</v>
      </c>
      <c r="T3" s="144" t="s">
        <v>3750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312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3747</v>
      </c>
      <c r="B4" s="360" t="s">
        <v>354</v>
      </c>
      <c r="C4" s="363" t="s">
        <v>3751</v>
      </c>
      <c r="D4" s="9" t="s">
        <v>19</v>
      </c>
      <c r="E4" s="9" t="s">
        <v>68</v>
      </c>
      <c r="F4" s="364" t="s">
        <v>255</v>
      </c>
      <c r="G4" s="142" t="s">
        <v>3715</v>
      </c>
      <c r="H4" s="356" t="s">
        <v>216</v>
      </c>
      <c r="I4" s="46" t="s">
        <v>3253</v>
      </c>
      <c r="J4" s="9" t="str">
        <f t="shared" si="0"/>
        <v>Não</v>
      </c>
      <c r="K4" s="320">
        <v>44075</v>
      </c>
      <c r="L4" s="365"/>
      <c r="M4" s="322" t="s">
        <v>256</v>
      </c>
      <c r="N4" s="323">
        <v>1.4999999999999999E-2</v>
      </c>
      <c r="O4" s="6" t="s">
        <v>58</v>
      </c>
      <c r="P4" s="11">
        <v>0</v>
      </c>
      <c r="Q4" s="354"/>
      <c r="R4" s="50" t="s">
        <v>3752</v>
      </c>
      <c r="S4" s="7" t="s">
        <v>199</v>
      </c>
      <c r="T4" s="322" t="s">
        <v>356</v>
      </c>
      <c r="U4" s="366" t="s">
        <v>357</v>
      </c>
      <c r="V4" s="359" t="e">
        <f t="shared" ca="1" si="1"/>
        <v>#NAME?</v>
      </c>
      <c r="W4" s="7"/>
      <c r="X4" s="7"/>
      <c r="Y4" s="7" t="s">
        <v>312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3747</v>
      </c>
      <c r="B5" s="367" t="s">
        <v>3753</v>
      </c>
      <c r="C5" s="368" t="s">
        <v>3754</v>
      </c>
      <c r="D5" s="9" t="s">
        <v>19</v>
      </c>
      <c r="E5" s="9" t="s">
        <v>68</v>
      </c>
      <c r="F5" s="364" t="s">
        <v>265</v>
      </c>
      <c r="G5" s="142" t="s">
        <v>3715</v>
      </c>
      <c r="H5" s="356" t="s">
        <v>205</v>
      </c>
      <c r="I5" s="46" t="s">
        <v>58</v>
      </c>
      <c r="J5" s="9" t="str">
        <f t="shared" si="0"/>
        <v>Não</v>
      </c>
      <c r="K5" s="320">
        <v>45107</v>
      </c>
      <c r="L5" s="365"/>
      <c r="M5" s="144" t="s">
        <v>57</v>
      </c>
      <c r="N5" s="323">
        <v>1.2E-2</v>
      </c>
      <c r="O5" s="6" t="s">
        <v>58</v>
      </c>
      <c r="P5" s="11">
        <v>0</v>
      </c>
      <c r="Q5" s="354"/>
      <c r="R5" s="50"/>
      <c r="S5" s="7" t="s">
        <v>199</v>
      </c>
      <c r="T5" s="364" t="s">
        <v>3755</v>
      </c>
      <c r="U5" s="366" t="s">
        <v>68</v>
      </c>
      <c r="V5" s="359" t="e">
        <f t="shared" ca="1" si="1"/>
        <v>#NAME?</v>
      </c>
      <c r="W5" s="7"/>
      <c r="X5" s="7"/>
      <c r="Y5" s="7" t="s">
        <v>312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3747</v>
      </c>
      <c r="B6" s="360" t="s">
        <v>3756</v>
      </c>
      <c r="C6" s="363" t="s">
        <v>3757</v>
      </c>
      <c r="D6" s="9" t="s">
        <v>19</v>
      </c>
      <c r="E6" s="9" t="s">
        <v>68</v>
      </c>
      <c r="F6" s="322" t="s">
        <v>3758</v>
      </c>
      <c r="G6" s="142" t="s">
        <v>3715</v>
      </c>
      <c r="H6" s="356" t="s">
        <v>195</v>
      </c>
      <c r="I6" s="46" t="s">
        <v>58</v>
      </c>
      <c r="J6" s="9" t="str">
        <f t="shared" si="0"/>
        <v>Sim</v>
      </c>
      <c r="K6" s="320">
        <v>43759</v>
      </c>
      <c r="L6" s="365"/>
      <c r="M6" s="322" t="s">
        <v>412</v>
      </c>
      <c r="N6" s="323">
        <v>0.02</v>
      </c>
      <c r="O6" s="6" t="s">
        <v>197</v>
      </c>
      <c r="P6" s="11">
        <v>0.2</v>
      </c>
      <c r="Q6" s="56" t="s">
        <v>3759</v>
      </c>
      <c r="R6" s="50"/>
      <c r="S6" s="7" t="s">
        <v>199</v>
      </c>
      <c r="T6" s="322" t="s">
        <v>3760</v>
      </c>
      <c r="U6" s="366" t="s">
        <v>68</v>
      </c>
      <c r="V6" s="359" t="e">
        <f t="shared" ca="1" si="1"/>
        <v>#NAME?</v>
      </c>
      <c r="W6" s="7"/>
      <c r="X6" s="7"/>
      <c r="Y6" s="7" t="s">
        <v>312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3066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3747</v>
      </c>
      <c r="B7" s="360" t="s">
        <v>3761</v>
      </c>
      <c r="C7" s="363" t="s">
        <v>3762</v>
      </c>
      <c r="D7" s="9" t="s">
        <v>19</v>
      </c>
      <c r="E7" s="9" t="s">
        <v>68</v>
      </c>
      <c r="F7" s="364" t="s">
        <v>328</v>
      </c>
      <c r="G7" s="142" t="s">
        <v>3715</v>
      </c>
      <c r="H7" s="356" t="s">
        <v>216</v>
      </c>
      <c r="I7" s="46" t="s">
        <v>58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236</v>
      </c>
      <c r="P7" s="11">
        <v>0.2</v>
      </c>
      <c r="Q7" s="354"/>
      <c r="R7" s="50"/>
      <c r="S7" s="7" t="s">
        <v>199</v>
      </c>
      <c r="T7" s="322" t="s">
        <v>3125</v>
      </c>
      <c r="U7" s="366" t="s">
        <v>135</v>
      </c>
      <c r="V7" s="359" t="e">
        <f t="shared" ca="1" si="1"/>
        <v>#NAME?</v>
      </c>
      <c r="W7" s="7"/>
      <c r="X7" s="7"/>
      <c r="Y7" s="7" t="s">
        <v>312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3066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3747</v>
      </c>
      <c r="B8" s="373" t="s">
        <v>585</v>
      </c>
      <c r="C8" s="363" t="s">
        <v>3763</v>
      </c>
      <c r="D8" s="9" t="s">
        <v>19</v>
      </c>
      <c r="E8" s="9" t="s">
        <v>68</v>
      </c>
      <c r="F8" s="364" t="s">
        <v>255</v>
      </c>
      <c r="G8" s="142" t="s">
        <v>3715</v>
      </c>
      <c r="H8" s="356" t="s">
        <v>216</v>
      </c>
      <c r="I8" s="46" t="s">
        <v>217</v>
      </c>
      <c r="J8" s="9" t="str">
        <f>IF(R8=0,"Não","Sim")</f>
        <v>Sim</v>
      </c>
      <c r="K8" s="320">
        <v>43934</v>
      </c>
      <c r="L8" s="365"/>
      <c r="M8" s="322" t="s">
        <v>412</v>
      </c>
      <c r="N8" s="323">
        <v>0.02</v>
      </c>
      <c r="O8" s="6" t="s">
        <v>197</v>
      </c>
      <c r="P8" s="11">
        <v>0.2</v>
      </c>
      <c r="Q8" s="354"/>
      <c r="R8" s="374" t="s">
        <v>3764</v>
      </c>
      <c r="S8" s="7" t="s">
        <v>199</v>
      </c>
      <c r="T8" s="322" t="s">
        <v>587</v>
      </c>
      <c r="U8" s="366" t="s">
        <v>68</v>
      </c>
      <c r="V8" s="359" t="e">
        <f t="shared" ca="1" si="1"/>
        <v>#NAME?</v>
      </c>
      <c r="W8" s="7"/>
      <c r="X8" s="7"/>
      <c r="Y8" s="7" t="s">
        <v>312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3747</v>
      </c>
      <c r="B9" s="360" t="s">
        <v>3157</v>
      </c>
      <c r="C9" s="363" t="s">
        <v>3765</v>
      </c>
      <c r="D9" s="9" t="s">
        <v>19</v>
      </c>
      <c r="E9" s="9" t="s">
        <v>68</v>
      </c>
      <c r="F9" s="364" t="s">
        <v>3205</v>
      </c>
      <c r="G9" s="142" t="s">
        <v>3715</v>
      </c>
      <c r="H9" s="356" t="s">
        <v>216</v>
      </c>
      <c r="I9" s="46" t="s">
        <v>58</v>
      </c>
      <c r="J9" s="9" t="str">
        <f t="shared" ref="J9:J17" si="2">IF(Q9=0,"Não","Sim")</f>
        <v>Sim</v>
      </c>
      <c r="K9" s="320">
        <v>43663</v>
      </c>
      <c r="L9" s="365"/>
      <c r="M9" s="322" t="s">
        <v>412</v>
      </c>
      <c r="N9" s="371">
        <v>0.01</v>
      </c>
      <c r="O9" s="6" t="s">
        <v>197</v>
      </c>
      <c r="P9" s="11">
        <v>0.15</v>
      </c>
      <c r="Q9" s="56" t="s">
        <v>3759</v>
      </c>
      <c r="R9" s="89"/>
      <c r="S9" s="7" t="s">
        <v>199</v>
      </c>
      <c r="T9" s="322" t="s">
        <v>3159</v>
      </c>
      <c r="U9" s="366" t="s">
        <v>68</v>
      </c>
      <c r="V9" s="359" t="e">
        <f t="shared" ca="1" si="1"/>
        <v>#NAME?</v>
      </c>
      <c r="W9" s="7"/>
      <c r="X9" s="7"/>
      <c r="Y9" s="7" t="s">
        <v>312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3066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3747</v>
      </c>
      <c r="B10" s="360" t="s">
        <v>3766</v>
      </c>
      <c r="C10" s="368" t="s">
        <v>3767</v>
      </c>
      <c r="D10" s="9" t="s">
        <v>19</v>
      </c>
      <c r="E10" s="9" t="s">
        <v>68</v>
      </c>
      <c r="F10" s="364" t="s">
        <v>3205</v>
      </c>
      <c r="G10" s="142" t="s">
        <v>3715</v>
      </c>
      <c r="H10" s="356" t="s">
        <v>216</v>
      </c>
      <c r="I10" s="46" t="s">
        <v>58</v>
      </c>
      <c r="J10" s="9" t="str">
        <f t="shared" si="2"/>
        <v>Não</v>
      </c>
      <c r="K10" s="320">
        <v>43864</v>
      </c>
      <c r="L10" s="365"/>
      <c r="M10" s="322" t="s">
        <v>256</v>
      </c>
      <c r="N10" s="371">
        <v>1E-4</v>
      </c>
      <c r="O10" s="6" t="s">
        <v>58</v>
      </c>
      <c r="P10" s="11">
        <v>0</v>
      </c>
      <c r="Q10" s="354"/>
      <c r="R10" s="89"/>
      <c r="S10" s="7" t="s">
        <v>199</v>
      </c>
      <c r="T10" s="322" t="s">
        <v>3768</v>
      </c>
      <c r="U10" s="366" t="s">
        <v>68</v>
      </c>
      <c r="V10" s="359" t="e">
        <f t="shared" ca="1" si="1"/>
        <v>#NAME?</v>
      </c>
      <c r="W10" s="7"/>
      <c r="X10" s="7"/>
      <c r="Y10" s="7" t="s">
        <v>312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3747</v>
      </c>
      <c r="B11" s="360" t="s">
        <v>3769</v>
      </c>
      <c r="C11" s="368" t="s">
        <v>3770</v>
      </c>
      <c r="D11" s="9" t="s">
        <v>19</v>
      </c>
      <c r="E11" s="9" t="s">
        <v>68</v>
      </c>
      <c r="F11" s="364" t="s">
        <v>19</v>
      </c>
      <c r="G11" s="142" t="s">
        <v>3715</v>
      </c>
      <c r="H11" s="356" t="s">
        <v>216</v>
      </c>
      <c r="I11" s="46" t="s">
        <v>58</v>
      </c>
      <c r="J11" s="9" t="str">
        <f t="shared" si="2"/>
        <v>Não</v>
      </c>
      <c r="K11" s="320">
        <v>44062</v>
      </c>
      <c r="L11" s="365"/>
      <c r="M11" s="322" t="s">
        <v>256</v>
      </c>
      <c r="N11" s="371">
        <v>1.4999999999999999E-2</v>
      </c>
      <c r="O11" s="6" t="s">
        <v>58</v>
      </c>
      <c r="P11" s="11">
        <v>0</v>
      </c>
      <c r="Q11" s="354"/>
      <c r="R11" s="50"/>
      <c r="S11" s="7" t="s">
        <v>199</v>
      </c>
      <c r="T11" s="322" t="s">
        <v>3771</v>
      </c>
      <c r="U11" s="366" t="s">
        <v>68</v>
      </c>
      <c r="V11" s="359" t="e">
        <f t="shared" ca="1" si="1"/>
        <v>#NAME?</v>
      </c>
      <c r="W11" s="7"/>
      <c r="X11" s="7"/>
      <c r="Y11" s="7" t="s">
        <v>312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3747</v>
      </c>
      <c r="B12" s="360" t="s">
        <v>3772</v>
      </c>
      <c r="C12" s="368" t="s">
        <v>3773</v>
      </c>
      <c r="D12" s="9" t="s">
        <v>109</v>
      </c>
      <c r="E12" s="9" t="s">
        <v>68</v>
      </c>
      <c r="F12" s="364" t="s">
        <v>3774</v>
      </c>
      <c r="G12" s="142" t="s">
        <v>3715</v>
      </c>
      <c r="H12" s="356" t="s">
        <v>195</v>
      </c>
      <c r="I12" s="46" t="s">
        <v>58</v>
      </c>
      <c r="J12" s="9" t="str">
        <f t="shared" si="2"/>
        <v>Não</v>
      </c>
      <c r="K12" s="320">
        <v>44774</v>
      </c>
      <c r="L12" s="365">
        <v>44942</v>
      </c>
      <c r="M12" s="322" t="s">
        <v>256</v>
      </c>
      <c r="N12" s="371">
        <v>1.4999999999999999E-2</v>
      </c>
      <c r="O12" s="6" t="s">
        <v>58</v>
      </c>
      <c r="P12" s="11">
        <v>0</v>
      </c>
      <c r="Q12" s="354"/>
      <c r="R12" s="325"/>
      <c r="S12" s="7" t="s">
        <v>199</v>
      </c>
      <c r="T12" s="322" t="s">
        <v>3775</v>
      </c>
      <c r="U12" s="366" t="s">
        <v>68</v>
      </c>
      <c r="V12" s="359" t="e">
        <f t="shared" ca="1" si="1"/>
        <v>#NAME?</v>
      </c>
      <c r="W12" s="7"/>
      <c r="X12" s="7"/>
      <c r="Y12" s="7" t="s">
        <v>312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3747</v>
      </c>
      <c r="B13" s="360" t="s">
        <v>3776</v>
      </c>
      <c r="C13" s="368" t="s">
        <v>3777</v>
      </c>
      <c r="D13" s="9" t="s">
        <v>19</v>
      </c>
      <c r="E13" s="9" t="s">
        <v>68</v>
      </c>
      <c r="F13" s="364" t="s">
        <v>3205</v>
      </c>
      <c r="G13" s="142" t="s">
        <v>3715</v>
      </c>
      <c r="H13" s="356" t="s">
        <v>195</v>
      </c>
      <c r="I13" s="46" t="s">
        <v>58</v>
      </c>
      <c r="J13" s="9" t="str">
        <f t="shared" si="2"/>
        <v>Não</v>
      </c>
      <c r="K13" s="320" t="s">
        <v>3778</v>
      </c>
      <c r="L13" s="365"/>
      <c r="M13" s="322" t="s">
        <v>256</v>
      </c>
      <c r="N13" s="371">
        <v>1.4999999999999999E-2</v>
      </c>
      <c r="O13" s="6" t="s">
        <v>58</v>
      </c>
      <c r="P13" s="11">
        <v>0</v>
      </c>
      <c r="Q13" s="354"/>
      <c r="R13" s="50"/>
      <c r="S13" s="7" t="s">
        <v>199</v>
      </c>
      <c r="T13" s="322" t="s">
        <v>3779</v>
      </c>
      <c r="U13" s="366" t="s">
        <v>68</v>
      </c>
      <c r="V13" s="359" t="e">
        <f t="shared" ca="1" si="1"/>
        <v>#NAME?</v>
      </c>
      <c r="W13" s="7"/>
      <c r="X13" s="7"/>
      <c r="Y13" s="7" t="s">
        <v>312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3066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3747</v>
      </c>
      <c r="B14" s="360" t="s">
        <v>1163</v>
      </c>
      <c r="C14" s="363" t="s">
        <v>3780</v>
      </c>
      <c r="D14" s="9" t="s">
        <v>19</v>
      </c>
      <c r="E14" s="9" t="s">
        <v>68</v>
      </c>
      <c r="F14" s="364" t="s">
        <v>3781</v>
      </c>
      <c r="G14" s="142" t="s">
        <v>3715</v>
      </c>
      <c r="H14" s="356" t="s">
        <v>216</v>
      </c>
      <c r="I14" s="46" t="s">
        <v>58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236</v>
      </c>
      <c r="P14" s="11">
        <v>0.2</v>
      </c>
      <c r="Q14" s="354" t="s">
        <v>3782</v>
      </c>
      <c r="R14" s="111" t="s">
        <v>3783</v>
      </c>
      <c r="S14" s="7" t="s">
        <v>199</v>
      </c>
      <c r="T14" s="322" t="s">
        <v>1166</v>
      </c>
      <c r="U14" s="366" t="s">
        <v>114</v>
      </c>
      <c r="V14" s="359" t="e">
        <f t="shared" ca="1" si="1"/>
        <v>#NAME?</v>
      </c>
      <c r="W14" s="7"/>
      <c r="X14" s="7"/>
      <c r="Y14" s="7" t="s">
        <v>312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3747</v>
      </c>
      <c r="B15" s="360" t="s">
        <v>3784</v>
      </c>
      <c r="C15" s="363" t="s">
        <v>3785</v>
      </c>
      <c r="D15" s="9" t="s">
        <v>3057</v>
      </c>
      <c r="E15" s="9" t="s">
        <v>68</v>
      </c>
      <c r="F15" s="364" t="s">
        <v>3057</v>
      </c>
      <c r="G15" s="142" t="s">
        <v>3715</v>
      </c>
      <c r="H15" s="356" t="s">
        <v>216</v>
      </c>
      <c r="I15" s="46" t="s">
        <v>58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236</v>
      </c>
      <c r="P15" s="11">
        <v>0.2</v>
      </c>
      <c r="Q15" s="354"/>
      <c r="R15" s="375"/>
      <c r="S15" s="7" t="s">
        <v>199</v>
      </c>
      <c r="T15" s="322" t="s">
        <v>3786</v>
      </c>
      <c r="U15" s="366" t="s">
        <v>3787</v>
      </c>
      <c r="V15" s="359" t="e">
        <f t="shared" ca="1" si="1"/>
        <v>#NAME?</v>
      </c>
      <c r="W15" s="7"/>
      <c r="X15" s="7"/>
      <c r="Y15" s="7" t="s">
        <v>312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3747</v>
      </c>
      <c r="B16" s="360" t="s">
        <v>3788</v>
      </c>
      <c r="C16" s="363" t="s">
        <v>3789</v>
      </c>
      <c r="D16" s="9" t="s">
        <v>19</v>
      </c>
      <c r="E16" s="9" t="s">
        <v>68</v>
      </c>
      <c r="F16" s="322" t="s">
        <v>255</v>
      </c>
      <c r="G16" s="142" t="s">
        <v>3715</v>
      </c>
      <c r="H16" s="356" t="s">
        <v>205</v>
      </c>
      <c r="I16" s="46" t="s">
        <v>58</v>
      </c>
      <c r="J16" s="9" t="str">
        <f t="shared" si="2"/>
        <v>Não</v>
      </c>
      <c r="K16" s="320">
        <v>45035</v>
      </c>
      <c r="L16" s="365"/>
      <c r="M16" s="144" t="s">
        <v>57</v>
      </c>
      <c r="N16" s="323">
        <v>0.01</v>
      </c>
      <c r="O16" s="6" t="s">
        <v>58</v>
      </c>
      <c r="P16" s="11">
        <v>0</v>
      </c>
      <c r="Q16" s="354"/>
      <c r="R16" s="375"/>
      <c r="S16" s="7" t="s">
        <v>199</v>
      </c>
      <c r="T16" s="322" t="s">
        <v>3790</v>
      </c>
      <c r="U16" s="366" t="s">
        <v>68</v>
      </c>
      <c r="V16" s="359" t="e">
        <f t="shared" ca="1" si="1"/>
        <v>#NAME?</v>
      </c>
      <c r="W16" s="7"/>
      <c r="X16" s="7"/>
      <c r="Y16" s="7" t="s">
        <v>312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3747</v>
      </c>
      <c r="B17" s="360" t="s">
        <v>3791</v>
      </c>
      <c r="C17" s="363" t="s">
        <v>3792</v>
      </c>
      <c r="D17" s="9" t="s">
        <v>19</v>
      </c>
      <c r="E17" s="9" t="s">
        <v>68</v>
      </c>
      <c r="F17" s="322" t="s">
        <v>3793</v>
      </c>
      <c r="G17" s="142" t="s">
        <v>3715</v>
      </c>
      <c r="H17" s="356" t="s">
        <v>195</v>
      </c>
      <c r="I17" s="46" t="s">
        <v>58</v>
      </c>
      <c r="J17" s="9" t="str">
        <f t="shared" si="2"/>
        <v>Não</v>
      </c>
      <c r="K17" s="320">
        <v>43864</v>
      </c>
      <c r="L17" s="365">
        <v>44657</v>
      </c>
      <c r="M17" s="322" t="s">
        <v>256</v>
      </c>
      <c r="N17" s="323">
        <v>1.4999999999999999E-2</v>
      </c>
      <c r="O17" s="6" t="s">
        <v>58</v>
      </c>
      <c r="P17" s="11">
        <v>0</v>
      </c>
      <c r="Q17" s="354"/>
      <c r="R17" s="50"/>
      <c r="S17" s="7" t="s">
        <v>199</v>
      </c>
      <c r="T17" s="322" t="s">
        <v>3794</v>
      </c>
      <c r="U17" s="366" t="s">
        <v>68</v>
      </c>
      <c r="V17" s="359" t="e">
        <f t="shared" ca="1" si="1"/>
        <v>#NAME?</v>
      </c>
      <c r="W17" s="7"/>
      <c r="X17" s="7"/>
      <c r="Y17" s="7" t="s">
        <v>312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3066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3747</v>
      </c>
      <c r="B18" s="360" t="s">
        <v>1756</v>
      </c>
      <c r="C18" s="363" t="s">
        <v>3795</v>
      </c>
      <c r="D18" s="9" t="s">
        <v>19</v>
      </c>
      <c r="E18" s="9" t="s">
        <v>68</v>
      </c>
      <c r="F18" s="364" t="s">
        <v>879</v>
      </c>
      <c r="G18" s="142" t="s">
        <v>3715</v>
      </c>
      <c r="H18" s="356" t="s">
        <v>216</v>
      </c>
      <c r="I18" s="46" t="s">
        <v>58</v>
      </c>
      <c r="J18" s="9" t="str">
        <f>IF(R18=0,"Não","Sim")</f>
        <v>Sim</v>
      </c>
      <c r="K18" s="320">
        <v>43670</v>
      </c>
      <c r="L18" s="365"/>
      <c r="M18" s="144" t="s">
        <v>57</v>
      </c>
      <c r="N18" s="371">
        <v>1.2E-2</v>
      </c>
      <c r="O18" s="6" t="s">
        <v>58</v>
      </c>
      <c r="P18" s="11">
        <v>0</v>
      </c>
      <c r="Q18" s="354"/>
      <c r="R18" s="354" t="s">
        <v>3796</v>
      </c>
      <c r="S18" s="7" t="s">
        <v>199</v>
      </c>
      <c r="T18" s="322" t="s">
        <v>1758</v>
      </c>
      <c r="U18" s="366" t="s">
        <v>68</v>
      </c>
      <c r="V18" s="359" t="e">
        <f t="shared" ca="1" si="1"/>
        <v>#NAME?</v>
      </c>
      <c r="W18" s="7"/>
      <c r="X18" s="7"/>
      <c r="Y18" s="7" t="s">
        <v>312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3747</v>
      </c>
      <c r="B19" s="360" t="s">
        <v>3797</v>
      </c>
      <c r="C19" s="363" t="s">
        <v>3798</v>
      </c>
      <c r="D19" s="9" t="s">
        <v>19</v>
      </c>
      <c r="E19" s="9" t="s">
        <v>68</v>
      </c>
      <c r="F19" s="322" t="s">
        <v>2642</v>
      </c>
      <c r="G19" s="142" t="s">
        <v>3715</v>
      </c>
      <c r="H19" s="356" t="s">
        <v>195</v>
      </c>
      <c r="I19" s="46" t="s">
        <v>58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256</v>
      </c>
      <c r="N19" s="323">
        <v>1.4999999999999999E-2</v>
      </c>
      <c r="O19" s="6" t="s">
        <v>58</v>
      </c>
      <c r="P19" s="11">
        <v>0</v>
      </c>
      <c r="Q19" s="354"/>
      <c r="R19" s="50"/>
      <c r="S19" s="7" t="s">
        <v>199</v>
      </c>
      <c r="T19" s="322" t="s">
        <v>1770</v>
      </c>
      <c r="U19" s="366" t="s">
        <v>68</v>
      </c>
      <c r="V19" s="359" t="e">
        <f t="shared" ca="1" si="1"/>
        <v>#NAME?</v>
      </c>
      <c r="W19" s="7"/>
      <c r="X19" s="7"/>
      <c r="Y19" s="7" t="s">
        <v>312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3747</v>
      </c>
      <c r="B20" s="360" t="s">
        <v>3799</v>
      </c>
      <c r="C20" s="363" t="s">
        <v>3800</v>
      </c>
      <c r="D20" s="9" t="s">
        <v>19</v>
      </c>
      <c r="E20" s="9" t="s">
        <v>68</v>
      </c>
      <c r="F20" s="364" t="s">
        <v>3801</v>
      </c>
      <c r="G20" s="142" t="s">
        <v>3715</v>
      </c>
      <c r="H20" s="356" t="s">
        <v>216</v>
      </c>
      <c r="I20" s="46" t="s">
        <v>58</v>
      </c>
      <c r="J20" s="9" t="str">
        <f t="shared" si="3"/>
        <v>Não</v>
      </c>
      <c r="K20" s="320">
        <v>43718</v>
      </c>
      <c r="L20" s="365"/>
      <c r="M20" s="322" t="s">
        <v>196</v>
      </c>
      <c r="N20" s="371">
        <v>5.0000000000000001E-3</v>
      </c>
      <c r="O20" s="6" t="s">
        <v>58</v>
      </c>
      <c r="P20" s="11">
        <v>0</v>
      </c>
      <c r="Q20" s="354"/>
      <c r="R20" s="50"/>
      <c r="S20" s="7" t="s">
        <v>199</v>
      </c>
      <c r="T20" s="322" t="s">
        <v>3802</v>
      </c>
      <c r="U20" s="366" t="s">
        <v>77</v>
      </c>
      <c r="V20" s="359" t="e">
        <f t="shared" ca="1" si="1"/>
        <v>#NAME?</v>
      </c>
      <c r="W20" s="7"/>
      <c r="X20" s="7"/>
      <c r="Y20" s="7" t="s">
        <v>312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3066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3747</v>
      </c>
      <c r="B21" s="360" t="s">
        <v>3803</v>
      </c>
      <c r="C21" s="363" t="s">
        <v>3804</v>
      </c>
      <c r="D21" s="9" t="s">
        <v>19</v>
      </c>
      <c r="E21" s="9" t="s">
        <v>68</v>
      </c>
      <c r="F21" s="322" t="s">
        <v>879</v>
      </c>
      <c r="G21" s="142" t="s">
        <v>3715</v>
      </c>
      <c r="H21" s="356" t="s">
        <v>195</v>
      </c>
      <c r="I21" s="46" t="s">
        <v>58</v>
      </c>
      <c r="J21" s="9" t="str">
        <f t="shared" si="3"/>
        <v>Não</v>
      </c>
      <c r="K21" s="320">
        <v>43637</v>
      </c>
      <c r="L21" s="365"/>
      <c r="M21" s="322" t="s">
        <v>412</v>
      </c>
      <c r="N21" s="323">
        <v>1.4999999999999999E-2</v>
      </c>
      <c r="O21" s="6" t="s">
        <v>197</v>
      </c>
      <c r="P21" s="11">
        <v>0.2</v>
      </c>
      <c r="Q21" s="374"/>
      <c r="R21" s="56"/>
      <c r="S21" s="7" t="s">
        <v>199</v>
      </c>
      <c r="T21" s="322" t="s">
        <v>3805</v>
      </c>
      <c r="U21" s="366" t="s">
        <v>68</v>
      </c>
      <c r="V21" s="359" t="e">
        <f t="shared" ca="1" si="1"/>
        <v>#NAME?</v>
      </c>
      <c r="W21" s="7"/>
      <c r="X21" s="7"/>
      <c r="Y21" s="7" t="s">
        <v>312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3066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3747</v>
      </c>
      <c r="B22" s="360" t="s">
        <v>3806</v>
      </c>
      <c r="C22" s="363" t="s">
        <v>3807</v>
      </c>
      <c r="D22" s="9" t="s">
        <v>19</v>
      </c>
      <c r="E22" s="9" t="s">
        <v>68</v>
      </c>
      <c r="F22" s="364" t="s">
        <v>879</v>
      </c>
      <c r="G22" s="142" t="s">
        <v>3715</v>
      </c>
      <c r="H22" s="356" t="s">
        <v>216</v>
      </c>
      <c r="I22" s="46" t="s">
        <v>58</v>
      </c>
      <c r="J22" s="9" t="str">
        <f t="shared" si="3"/>
        <v>Não</v>
      </c>
      <c r="K22" s="320">
        <v>43773</v>
      </c>
      <c r="L22" s="365"/>
      <c r="M22" s="322" t="s">
        <v>412</v>
      </c>
      <c r="N22" s="323">
        <v>0.02</v>
      </c>
      <c r="O22" s="6" t="s">
        <v>197</v>
      </c>
      <c r="P22" s="11">
        <v>0.2</v>
      </c>
      <c r="Q22" s="354"/>
      <c r="R22" s="50"/>
      <c r="S22" s="7" t="s">
        <v>199</v>
      </c>
      <c r="T22" s="322" t="s">
        <v>3808</v>
      </c>
      <c r="U22" s="366" t="s">
        <v>77</v>
      </c>
      <c r="V22" s="359" t="e">
        <f t="shared" ca="1" si="1"/>
        <v>#NAME?</v>
      </c>
      <c r="W22" s="7"/>
      <c r="X22" s="7"/>
      <c r="Y22" s="7" t="s">
        <v>312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3747</v>
      </c>
      <c r="B23" s="360" t="s">
        <v>3809</v>
      </c>
      <c r="C23" s="363" t="s">
        <v>3810</v>
      </c>
      <c r="D23" s="9" t="s">
        <v>19</v>
      </c>
      <c r="E23" s="9" t="s">
        <v>68</v>
      </c>
      <c r="F23" s="364" t="s">
        <v>255</v>
      </c>
      <c r="G23" s="142" t="s">
        <v>3715</v>
      </c>
      <c r="H23" s="356" t="s">
        <v>216</v>
      </c>
      <c r="I23" s="46" t="s">
        <v>58</v>
      </c>
      <c r="J23" s="9" t="str">
        <f t="shared" si="3"/>
        <v>Não</v>
      </c>
      <c r="K23" s="320">
        <v>43893</v>
      </c>
      <c r="L23" s="365"/>
      <c r="M23" s="322" t="s">
        <v>412</v>
      </c>
      <c r="N23" s="323">
        <v>0.02</v>
      </c>
      <c r="O23" s="6" t="s">
        <v>197</v>
      </c>
      <c r="P23" s="11">
        <v>0.2</v>
      </c>
      <c r="Q23" s="354"/>
      <c r="R23" s="50"/>
      <c r="S23" s="7" t="s">
        <v>199</v>
      </c>
      <c r="T23" s="322" t="s">
        <v>3811</v>
      </c>
      <c r="U23" s="366" t="s">
        <v>68</v>
      </c>
      <c r="V23" s="359" t="e">
        <f t="shared" ca="1" si="1"/>
        <v>#NAME?</v>
      </c>
      <c r="W23" s="7"/>
      <c r="X23" s="7"/>
      <c r="Y23" s="7" t="s">
        <v>312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3066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3747</v>
      </c>
      <c r="B24" s="360" t="s">
        <v>3812</v>
      </c>
      <c r="C24" s="363" t="s">
        <v>3813</v>
      </c>
      <c r="D24" s="9" t="s">
        <v>19</v>
      </c>
      <c r="E24" s="9" t="s">
        <v>68</v>
      </c>
      <c r="F24" s="364" t="s">
        <v>69</v>
      </c>
      <c r="G24" s="142" t="s">
        <v>3715</v>
      </c>
      <c r="H24" s="356" t="s">
        <v>216</v>
      </c>
      <c r="I24" s="46" t="s">
        <v>58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58</v>
      </c>
      <c r="P24" s="11">
        <v>0</v>
      </c>
      <c r="Q24" s="354"/>
      <c r="R24" s="354" t="s">
        <v>3814</v>
      </c>
      <c r="S24" s="7" t="s">
        <v>199</v>
      </c>
      <c r="T24" s="322" t="s">
        <v>3815</v>
      </c>
      <c r="U24" s="366" t="s">
        <v>135</v>
      </c>
      <c r="V24" s="359" t="e">
        <f t="shared" ca="1" si="1"/>
        <v>#NAME?</v>
      </c>
      <c r="W24" s="7"/>
      <c r="X24" s="7"/>
      <c r="Y24" s="7" t="s">
        <v>312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3747</v>
      </c>
      <c r="B25" s="360" t="s">
        <v>3816</v>
      </c>
      <c r="C25" s="363" t="s">
        <v>3817</v>
      </c>
      <c r="D25" s="9" t="s">
        <v>19</v>
      </c>
      <c r="E25" s="9" t="s">
        <v>68</v>
      </c>
      <c r="F25" s="322" t="s">
        <v>3818</v>
      </c>
      <c r="G25" s="142" t="s">
        <v>3715</v>
      </c>
      <c r="H25" s="356" t="s">
        <v>195</v>
      </c>
      <c r="I25" s="46" t="s">
        <v>58</v>
      </c>
      <c r="J25" s="9" t="str">
        <f t="shared" ref="J25:J26" si="4">IF(Q25=0,"Não","Sim")</f>
        <v>Sim</v>
      </c>
      <c r="K25" s="320">
        <v>43742</v>
      </c>
      <c r="L25" s="365"/>
      <c r="M25" s="322" t="s">
        <v>256</v>
      </c>
      <c r="N25" s="323">
        <v>1.4999999999999999E-2</v>
      </c>
      <c r="O25" s="6" t="s">
        <v>58</v>
      </c>
      <c r="P25" s="11">
        <v>0</v>
      </c>
      <c r="Q25" s="374" t="s">
        <v>3081</v>
      </c>
      <c r="R25" s="111" t="s">
        <v>3819</v>
      </c>
      <c r="S25" s="7" t="s">
        <v>199</v>
      </c>
      <c r="T25" s="322" t="s">
        <v>3820</v>
      </c>
      <c r="U25" s="366" t="s">
        <v>77</v>
      </c>
      <c r="V25" s="359" t="e">
        <f t="shared" ca="1" si="1"/>
        <v>#NAME?</v>
      </c>
      <c r="W25" s="7"/>
      <c r="X25" s="7"/>
      <c r="Y25" s="7" t="s">
        <v>312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3066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3747</v>
      </c>
      <c r="B26" s="360" t="s">
        <v>3821</v>
      </c>
      <c r="C26" s="363" t="s">
        <v>3822</v>
      </c>
      <c r="D26" s="9" t="s">
        <v>19</v>
      </c>
      <c r="E26" s="9" t="s">
        <v>68</v>
      </c>
      <c r="F26" s="364" t="s">
        <v>3823</v>
      </c>
      <c r="G26" s="142" t="s">
        <v>3715</v>
      </c>
      <c r="H26" s="356" t="s">
        <v>205</v>
      </c>
      <c r="I26" s="46" t="s">
        <v>58</v>
      </c>
      <c r="J26" s="9" t="str">
        <f t="shared" si="4"/>
        <v>Sim</v>
      </c>
      <c r="K26" s="320">
        <v>44403</v>
      </c>
      <c r="L26" s="365"/>
      <c r="M26" s="322" t="s">
        <v>316</v>
      </c>
      <c r="N26" s="323">
        <v>8.0000000000000002E-3</v>
      </c>
      <c r="O26" s="6" t="s">
        <v>317</v>
      </c>
      <c r="P26" s="11">
        <v>0.1</v>
      </c>
      <c r="Q26" s="374" t="s">
        <v>3824</v>
      </c>
      <c r="R26" s="50"/>
      <c r="S26" s="7" t="s">
        <v>199</v>
      </c>
      <c r="T26" s="322" t="s">
        <v>3825</v>
      </c>
      <c r="U26" s="366" t="s">
        <v>135</v>
      </c>
      <c r="V26" s="359" t="e">
        <f t="shared" ca="1" si="1"/>
        <v>#NAME?</v>
      </c>
      <c r="W26" s="7"/>
      <c r="X26" s="7"/>
      <c r="Y26" s="7" t="s">
        <v>312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3747</v>
      </c>
      <c r="B27" s="360" t="s">
        <v>3826</v>
      </c>
      <c r="C27" s="363" t="s">
        <v>3827</v>
      </c>
      <c r="D27" s="9" t="s">
        <v>19</v>
      </c>
      <c r="E27" s="9" t="s">
        <v>68</v>
      </c>
      <c r="F27" s="322" t="s">
        <v>3793</v>
      </c>
      <c r="G27" s="142" t="s">
        <v>3715</v>
      </c>
      <c r="H27" s="356" t="s">
        <v>195</v>
      </c>
      <c r="I27" s="46" t="s">
        <v>58</v>
      </c>
      <c r="J27" s="9" t="str">
        <f>IF(R27=0,"Não","Sim")</f>
        <v>Sim</v>
      </c>
      <c r="K27" s="320">
        <v>43731</v>
      </c>
      <c r="L27" s="365"/>
      <c r="M27" s="322" t="s">
        <v>412</v>
      </c>
      <c r="N27" s="323">
        <v>0.02</v>
      </c>
      <c r="O27" s="6" t="s">
        <v>197</v>
      </c>
      <c r="P27" s="11">
        <v>0.2</v>
      </c>
      <c r="Q27" s="354"/>
      <c r="R27" s="374" t="s">
        <v>3828</v>
      </c>
      <c r="S27" s="7" t="s">
        <v>199</v>
      </c>
      <c r="T27" s="322" t="s">
        <v>3829</v>
      </c>
      <c r="U27" s="366" t="s">
        <v>68</v>
      </c>
      <c r="V27" s="359" t="e">
        <f t="shared" ca="1" si="1"/>
        <v>#NAME?</v>
      </c>
      <c r="W27" s="7"/>
      <c r="X27" s="7"/>
      <c r="Y27" s="7" t="s">
        <v>312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3066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3747</v>
      </c>
      <c r="B28" s="360" t="s">
        <v>3830</v>
      </c>
      <c r="C28" s="363" t="s">
        <v>3831</v>
      </c>
      <c r="D28" s="9" t="s">
        <v>19</v>
      </c>
      <c r="E28" s="9" t="s">
        <v>68</v>
      </c>
      <c r="F28" s="364" t="s">
        <v>255</v>
      </c>
      <c r="G28" s="142" t="s">
        <v>3715</v>
      </c>
      <c r="H28" s="356" t="s">
        <v>216</v>
      </c>
      <c r="I28" s="46" t="s">
        <v>58</v>
      </c>
      <c r="J28" s="9" t="str">
        <f t="shared" ref="J28:J31" si="5">IF(Q28=0,"Não","Sim")</f>
        <v>Sim</v>
      </c>
      <c r="K28" s="320">
        <v>43635</v>
      </c>
      <c r="L28" s="365"/>
      <c r="M28" s="322" t="s">
        <v>256</v>
      </c>
      <c r="N28" s="371">
        <v>0.01</v>
      </c>
      <c r="O28" s="6" t="s">
        <v>58</v>
      </c>
      <c r="P28" s="11">
        <v>0</v>
      </c>
      <c r="Q28" s="50" t="s">
        <v>3081</v>
      </c>
      <c r="R28" s="50"/>
      <c r="S28" s="7" t="s">
        <v>199</v>
      </c>
      <c r="T28" s="322" t="s">
        <v>3832</v>
      </c>
      <c r="U28" s="366" t="s">
        <v>68</v>
      </c>
      <c r="V28" s="359" t="e">
        <f t="shared" ca="1" si="1"/>
        <v>#NAME?</v>
      </c>
      <c r="W28" s="7"/>
      <c r="X28" s="7"/>
      <c r="Y28" s="7" t="s">
        <v>312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3066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3747</v>
      </c>
      <c r="B29" s="360" t="s">
        <v>3833</v>
      </c>
      <c r="C29" s="363" t="s">
        <v>3834</v>
      </c>
      <c r="D29" s="9" t="s">
        <v>19</v>
      </c>
      <c r="E29" s="9" t="s">
        <v>68</v>
      </c>
      <c r="F29" s="322" t="s">
        <v>2642</v>
      </c>
      <c r="G29" s="142" t="s">
        <v>3715</v>
      </c>
      <c r="H29" s="356" t="s">
        <v>195</v>
      </c>
      <c r="I29" s="46" t="s">
        <v>58</v>
      </c>
      <c r="J29" s="9" t="str">
        <f t="shared" si="5"/>
        <v>Não</v>
      </c>
      <c r="K29" s="320">
        <v>44028</v>
      </c>
      <c r="L29" s="365">
        <v>44726</v>
      </c>
      <c r="M29" s="322" t="s">
        <v>256</v>
      </c>
      <c r="N29" s="323">
        <v>1.4999999999999999E-2</v>
      </c>
      <c r="O29" s="6" t="s">
        <v>58</v>
      </c>
      <c r="P29" s="11">
        <v>0</v>
      </c>
      <c r="Q29" s="354"/>
      <c r="R29" s="50"/>
      <c r="S29" s="7" t="s">
        <v>199</v>
      </c>
      <c r="T29" s="322" t="s">
        <v>2629</v>
      </c>
      <c r="U29" s="366" t="s">
        <v>68</v>
      </c>
      <c r="V29" s="359" t="e">
        <f t="shared" ca="1" si="1"/>
        <v>#NAME?</v>
      </c>
      <c r="W29" s="7"/>
      <c r="X29" s="7"/>
      <c r="Y29" s="7" t="s">
        <v>312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3747</v>
      </c>
      <c r="B30" s="360" t="s">
        <v>3835</v>
      </c>
      <c r="C30" s="363" t="s">
        <v>3836</v>
      </c>
      <c r="D30" s="9" t="s">
        <v>19</v>
      </c>
      <c r="E30" s="9" t="s">
        <v>68</v>
      </c>
      <c r="F30" s="322" t="s">
        <v>2642</v>
      </c>
      <c r="G30" s="142" t="s">
        <v>3715</v>
      </c>
      <c r="H30" s="356" t="s">
        <v>195</v>
      </c>
      <c r="I30" s="46" t="s">
        <v>58</v>
      </c>
      <c r="J30" s="9" t="str">
        <f t="shared" si="5"/>
        <v>Não</v>
      </c>
      <c r="K30" s="320">
        <v>43797</v>
      </c>
      <c r="L30" s="365"/>
      <c r="M30" s="322" t="s">
        <v>196</v>
      </c>
      <c r="N30" s="323">
        <v>6.0000000000000001E-3</v>
      </c>
      <c r="O30" s="6" t="s">
        <v>58</v>
      </c>
      <c r="P30" s="11">
        <v>0</v>
      </c>
      <c r="Q30" s="354"/>
      <c r="R30" s="50"/>
      <c r="S30" s="7" t="s">
        <v>199</v>
      </c>
      <c r="T30" s="322" t="s">
        <v>3837</v>
      </c>
      <c r="U30" s="366" t="s">
        <v>68</v>
      </c>
      <c r="V30" s="359" t="e">
        <f t="shared" ca="1" si="1"/>
        <v>#NAME?</v>
      </c>
      <c r="W30" s="7"/>
      <c r="X30" s="7"/>
      <c r="Y30" s="7" t="s">
        <v>312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3066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3747</v>
      </c>
      <c r="B31" s="360" t="s">
        <v>3838</v>
      </c>
      <c r="C31" s="363" t="s">
        <v>3839</v>
      </c>
      <c r="D31" s="9" t="s">
        <v>19</v>
      </c>
      <c r="E31" s="9" t="s">
        <v>68</v>
      </c>
      <c r="F31" s="322" t="s">
        <v>3205</v>
      </c>
      <c r="G31" s="142" t="s">
        <v>3715</v>
      </c>
      <c r="H31" s="356" t="s">
        <v>195</v>
      </c>
      <c r="I31" s="46" t="s">
        <v>58</v>
      </c>
      <c r="J31" s="9" t="str">
        <f t="shared" si="5"/>
        <v>Sim</v>
      </c>
      <c r="K31" s="320">
        <v>43873</v>
      </c>
      <c r="L31" s="365"/>
      <c r="M31" s="322" t="s">
        <v>412</v>
      </c>
      <c r="N31" s="323">
        <v>0.02</v>
      </c>
      <c r="O31" s="6" t="s">
        <v>197</v>
      </c>
      <c r="P31" s="11">
        <v>0.2</v>
      </c>
      <c r="Q31" s="354" t="s">
        <v>3840</v>
      </c>
      <c r="R31" s="50"/>
      <c r="S31" s="7" t="s">
        <v>199</v>
      </c>
      <c r="T31" s="322" t="s">
        <v>3841</v>
      </c>
      <c r="U31" s="366" t="s">
        <v>68</v>
      </c>
      <c r="V31" s="359" t="e">
        <f t="shared" ca="1" si="1"/>
        <v>#NAME?</v>
      </c>
      <c r="W31" s="7"/>
      <c r="X31" s="7"/>
      <c r="Y31" s="7" t="s">
        <v>312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3066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3012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3013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3014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3015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33BE4860-8565-4F00-9F3D-C9648563ABC4}" filter="1" showAutoFilter="1">
      <pageMargins left="0.511811024" right="0.511811024" top="0.78740157499999996" bottom="0.78740157499999996" header="0.31496062000000002" footer="0.31496062000000002"/>
      <autoFilter ref="A2:CC31" xr:uid="{5B4FA3A0-CC21-4C43-9D96-E4BF75AAFE92}"/>
    </customSheetView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A1:BZ40" xr:uid="{8C7B4BD0-EA6A-4477-BB8A-58E367FB99BF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142</v>
      </c>
      <c r="C1" s="36"/>
      <c r="D1" s="36"/>
      <c r="E1" s="36"/>
      <c r="F1" s="36"/>
      <c r="G1" s="38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13" t="s">
        <v>3017</v>
      </c>
      <c r="R1" s="39" t="s">
        <v>3016</v>
      </c>
      <c r="S1" s="674" t="s">
        <v>145</v>
      </c>
      <c r="T1" s="667"/>
      <c r="U1" s="667"/>
      <c r="V1" s="667"/>
      <c r="W1" s="667"/>
      <c r="X1" s="667"/>
      <c r="Y1" s="40"/>
      <c r="Z1" s="676" t="s">
        <v>146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147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148</v>
      </c>
      <c r="H2" s="396" t="s">
        <v>149</v>
      </c>
      <c r="I2" s="396" t="s">
        <v>150</v>
      </c>
      <c r="J2" s="396" t="s">
        <v>151</v>
      </c>
      <c r="K2" s="396" t="s">
        <v>152</v>
      </c>
      <c r="L2" s="396" t="s">
        <v>153</v>
      </c>
      <c r="M2" s="396" t="s">
        <v>8</v>
      </c>
      <c r="N2" s="396" t="s">
        <v>154</v>
      </c>
      <c r="O2" s="396" t="s">
        <v>3842</v>
      </c>
      <c r="P2" s="396" t="s">
        <v>11</v>
      </c>
      <c r="Q2" s="397" t="s">
        <v>3843</v>
      </c>
      <c r="R2" s="397" t="s">
        <v>156</v>
      </c>
      <c r="S2" s="396" t="s">
        <v>157</v>
      </c>
      <c r="T2" s="395" t="s">
        <v>12</v>
      </c>
      <c r="U2" s="396" t="s">
        <v>13</v>
      </c>
      <c r="V2" s="396" t="s">
        <v>158</v>
      </c>
      <c r="W2" s="396" t="s">
        <v>14</v>
      </c>
      <c r="X2" s="396" t="s">
        <v>161</v>
      </c>
      <c r="Y2" s="396" t="s">
        <v>3844</v>
      </c>
      <c r="Z2" s="396" t="s">
        <v>170</v>
      </c>
      <c r="AA2" s="396" t="s">
        <v>171</v>
      </c>
      <c r="AB2" s="396" t="s">
        <v>172</v>
      </c>
      <c r="AC2" s="396" t="s">
        <v>173</v>
      </c>
      <c r="AD2" s="396" t="s">
        <v>174</v>
      </c>
      <c r="AE2" s="396" t="s">
        <v>175</v>
      </c>
      <c r="AF2" s="395" t="s">
        <v>176</v>
      </c>
      <c r="AG2" s="395" t="s">
        <v>177</v>
      </c>
      <c r="AH2" s="395" t="s">
        <v>178</v>
      </c>
      <c r="AI2" s="395" t="s">
        <v>179</v>
      </c>
      <c r="AJ2" s="395" t="s">
        <v>180</v>
      </c>
      <c r="AK2" s="395" t="s">
        <v>181</v>
      </c>
      <c r="AL2" s="395" t="s">
        <v>182</v>
      </c>
      <c r="AM2" s="395" t="s">
        <v>183</v>
      </c>
      <c r="AN2" s="395" t="s">
        <v>184</v>
      </c>
      <c r="AO2" s="395" t="s">
        <v>185</v>
      </c>
      <c r="AP2" s="395" t="s">
        <v>186</v>
      </c>
    </row>
    <row r="3" spans="1:42" ht="15.75" customHeight="1">
      <c r="A3" s="182" t="s">
        <v>3845</v>
      </c>
      <c r="B3" s="182" t="s">
        <v>2377</v>
      </c>
      <c r="C3" s="110" t="s">
        <v>3846</v>
      </c>
      <c r="D3" s="9" t="s">
        <v>109</v>
      </c>
      <c r="E3" s="9" t="s">
        <v>68</v>
      </c>
      <c r="F3" s="144" t="s">
        <v>194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205</v>
      </c>
      <c r="I3" s="46" t="s">
        <v>58</v>
      </c>
      <c r="J3" s="9" t="str">
        <f t="shared" ref="J3:J4" si="0">IF(Q3=0,"Não","Sim")</f>
        <v>Não</v>
      </c>
      <c r="K3" s="320">
        <v>45147</v>
      </c>
      <c r="L3" s="7"/>
      <c r="M3" s="322" t="s">
        <v>412</v>
      </c>
      <c r="N3" s="323">
        <v>0.01</v>
      </c>
      <c r="O3" s="6" t="s">
        <v>58</v>
      </c>
      <c r="P3" s="11">
        <v>0</v>
      </c>
      <c r="Q3" s="190"/>
      <c r="R3" s="50"/>
      <c r="S3" s="7" t="s">
        <v>199</v>
      </c>
      <c r="T3" s="182" t="s">
        <v>2379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3845</v>
      </c>
      <c r="B4" s="182" t="s">
        <v>3847</v>
      </c>
      <c r="C4" s="399">
        <v>6574040</v>
      </c>
      <c r="D4" s="9" t="s">
        <v>19</v>
      </c>
      <c r="E4" s="9" t="s">
        <v>77</v>
      </c>
      <c r="F4" s="144" t="s">
        <v>215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205</v>
      </c>
      <c r="I4" s="46" t="s">
        <v>58</v>
      </c>
      <c r="J4" s="9" t="str">
        <f t="shared" si="0"/>
        <v>Não</v>
      </c>
      <c r="K4" s="316">
        <v>45035</v>
      </c>
      <c r="L4" s="7"/>
      <c r="M4" s="144" t="s">
        <v>256</v>
      </c>
      <c r="N4" s="143">
        <v>1.4999999999999999E-2</v>
      </c>
      <c r="O4" s="6" t="s">
        <v>197</v>
      </c>
      <c r="P4" s="11">
        <v>0.1</v>
      </c>
      <c r="Q4" s="190"/>
      <c r="R4" s="190" t="s">
        <v>3848</v>
      </c>
      <c r="S4" s="7" t="s">
        <v>199</v>
      </c>
      <c r="T4" s="182" t="s">
        <v>2901</v>
      </c>
      <c r="U4" s="6" t="s">
        <v>77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3012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3013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3014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3015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142</v>
      </c>
      <c r="B1" s="670"/>
      <c r="C1" s="670"/>
      <c r="D1" s="670"/>
      <c r="E1" s="670"/>
      <c r="F1" s="670"/>
      <c r="G1" s="671"/>
      <c r="H1" s="672" t="s">
        <v>144</v>
      </c>
      <c r="I1" s="671"/>
      <c r="J1" s="669" t="s">
        <v>142</v>
      </c>
      <c r="K1" s="670"/>
      <c r="L1" s="670"/>
      <c r="M1" s="670"/>
      <c r="N1" s="670"/>
      <c r="O1" s="670"/>
      <c r="P1" s="670"/>
      <c r="Q1" s="670"/>
      <c r="R1" s="671"/>
      <c r="S1" s="250" t="s">
        <v>3017</v>
      </c>
      <c r="T1" s="405" t="s">
        <v>3016</v>
      </c>
      <c r="U1" s="677" t="s">
        <v>145</v>
      </c>
      <c r="V1" s="670"/>
      <c r="W1" s="670"/>
      <c r="X1" s="670"/>
      <c r="Y1" s="671"/>
      <c r="Z1" s="1" t="s">
        <v>146</v>
      </c>
      <c r="AA1" s="1" t="s">
        <v>146</v>
      </c>
      <c r="AB1" s="1" t="s">
        <v>146</v>
      </c>
      <c r="AC1" s="1" t="s">
        <v>146</v>
      </c>
      <c r="AD1" s="1" t="s">
        <v>146</v>
      </c>
      <c r="AE1" s="1" t="s">
        <v>146</v>
      </c>
      <c r="AF1" s="1" t="s">
        <v>146</v>
      </c>
      <c r="AG1" s="1" t="s">
        <v>146</v>
      </c>
      <c r="AH1" s="1" t="s">
        <v>146</v>
      </c>
      <c r="AI1" s="1" t="s">
        <v>146</v>
      </c>
      <c r="AJ1" s="1" t="s">
        <v>146</v>
      </c>
      <c r="AK1" s="1" t="s">
        <v>146</v>
      </c>
      <c r="AL1" s="1" t="s">
        <v>146</v>
      </c>
      <c r="AM1" s="1" t="s">
        <v>146</v>
      </c>
      <c r="AN1" s="1" t="s">
        <v>146</v>
      </c>
      <c r="AO1" s="1" t="s">
        <v>146</v>
      </c>
      <c r="AP1" s="1" t="s">
        <v>146</v>
      </c>
      <c r="AQ1" s="1" t="s">
        <v>146</v>
      </c>
      <c r="AR1" s="1" t="s">
        <v>146</v>
      </c>
      <c r="AS1" s="1" t="s">
        <v>146</v>
      </c>
      <c r="AT1" s="1" t="s">
        <v>146</v>
      </c>
      <c r="AU1" s="1" t="s">
        <v>146</v>
      </c>
      <c r="AV1" s="1" t="s">
        <v>146</v>
      </c>
    </row>
    <row r="2" spans="1:48" ht="12.75">
      <c r="A2" s="1" t="s">
        <v>2</v>
      </c>
      <c r="B2" s="1" t="s">
        <v>12</v>
      </c>
      <c r="C2" s="1" t="s">
        <v>147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149</v>
      </c>
      <c r="I2" s="1" t="s">
        <v>150</v>
      </c>
      <c r="J2" s="1" t="s">
        <v>3849</v>
      </c>
      <c r="K2" s="1" t="s">
        <v>3850</v>
      </c>
      <c r="L2" s="1" t="s">
        <v>3851</v>
      </c>
      <c r="M2" s="1" t="s">
        <v>3852</v>
      </c>
      <c r="N2" s="1" t="s">
        <v>151</v>
      </c>
      <c r="O2" s="406" t="s">
        <v>152</v>
      </c>
      <c r="P2" s="406" t="s">
        <v>153</v>
      </c>
      <c r="Q2" s="406" t="s">
        <v>8</v>
      </c>
      <c r="R2" s="407" t="s">
        <v>154</v>
      </c>
      <c r="S2" s="2" t="s">
        <v>3843</v>
      </c>
      <c r="T2" s="2" t="s">
        <v>156</v>
      </c>
      <c r="U2" s="1" t="s">
        <v>157</v>
      </c>
      <c r="V2" s="406" t="s">
        <v>13</v>
      </c>
      <c r="W2" s="1" t="s">
        <v>158</v>
      </c>
      <c r="X2" s="1" t="s">
        <v>14</v>
      </c>
      <c r="Y2" s="1" t="s">
        <v>161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94</v>
      </c>
      <c r="B3" s="123" t="s">
        <v>3853</v>
      </c>
      <c r="C3" s="123" t="s">
        <v>3854</v>
      </c>
      <c r="D3" s="314" t="s">
        <v>3855</v>
      </c>
      <c r="E3" s="9" t="s">
        <v>3856</v>
      </c>
      <c r="F3" s="9" t="s">
        <v>73</v>
      </c>
      <c r="G3" s="315" t="s">
        <v>3857</v>
      </c>
      <c r="H3" s="356" t="s">
        <v>205</v>
      </c>
      <c r="I3" s="46" t="s">
        <v>58</v>
      </c>
      <c r="J3" s="9" t="s">
        <v>3858</v>
      </c>
      <c r="K3" s="9" t="s">
        <v>3859</v>
      </c>
      <c r="L3" s="9" t="s">
        <v>3859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96</v>
      </c>
      <c r="R3" s="410">
        <v>7.4999999999999997E-3</v>
      </c>
      <c r="S3" s="127"/>
      <c r="T3" s="127"/>
      <c r="U3" s="6" t="s">
        <v>242</v>
      </c>
      <c r="V3" s="6" t="s">
        <v>3212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94</v>
      </c>
      <c r="B4" s="412" t="s">
        <v>257</v>
      </c>
      <c r="C4" s="412" t="s">
        <v>253</v>
      </c>
      <c r="D4" s="321" t="s">
        <v>3860</v>
      </c>
      <c r="E4" s="9" t="s">
        <v>19</v>
      </c>
      <c r="F4" s="9" t="s">
        <v>68</v>
      </c>
      <c r="G4" s="315" t="s">
        <v>2642</v>
      </c>
      <c r="H4" s="356" t="s">
        <v>205</v>
      </c>
      <c r="I4" s="46" t="s">
        <v>58</v>
      </c>
      <c r="J4" s="9" t="s">
        <v>3858</v>
      </c>
      <c r="K4" s="9" t="s">
        <v>3859</v>
      </c>
      <c r="L4" s="9" t="s">
        <v>3859</v>
      </c>
      <c r="M4" s="9"/>
      <c r="N4" s="9" t="str">
        <f t="shared" si="0"/>
        <v>Não</v>
      </c>
      <c r="O4" s="413">
        <v>44944</v>
      </c>
      <c r="P4" s="321"/>
      <c r="Q4" s="7" t="s">
        <v>96</v>
      </c>
      <c r="R4" s="414">
        <v>8.0000000000000002E-3</v>
      </c>
      <c r="S4" s="50"/>
      <c r="T4" s="50"/>
      <c r="U4" s="7" t="s">
        <v>199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94</v>
      </c>
      <c r="B5" s="412" t="s">
        <v>3861</v>
      </c>
      <c r="C5" s="45" t="s">
        <v>3862</v>
      </c>
      <c r="D5" s="7" t="s">
        <v>3863</v>
      </c>
      <c r="E5" s="9" t="s">
        <v>19</v>
      </c>
      <c r="F5" s="9" t="s">
        <v>77</v>
      </c>
      <c r="G5" s="9" t="s">
        <v>340</v>
      </c>
      <c r="H5" s="356" t="s">
        <v>221</v>
      </c>
      <c r="I5" s="46" t="s">
        <v>58</v>
      </c>
      <c r="J5" s="9" t="s">
        <v>3858</v>
      </c>
      <c r="K5" s="9" t="s">
        <v>3859</v>
      </c>
      <c r="L5" s="9" t="s">
        <v>3859</v>
      </c>
      <c r="M5" s="9"/>
      <c r="N5" s="9" t="str">
        <f t="shared" si="0"/>
        <v>Não</v>
      </c>
      <c r="O5" s="413">
        <v>45372</v>
      </c>
      <c r="P5" s="321"/>
      <c r="Q5" s="7" t="s">
        <v>96</v>
      </c>
      <c r="R5" s="414">
        <v>8.0000000000000002E-3</v>
      </c>
      <c r="S5" s="50"/>
      <c r="T5" s="50"/>
      <c r="U5" s="7" t="s">
        <v>199</v>
      </c>
      <c r="V5" s="6" t="s">
        <v>77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94</v>
      </c>
      <c r="B6" s="412" t="s">
        <v>496</v>
      </c>
      <c r="C6" s="412" t="s">
        <v>3864</v>
      </c>
      <c r="D6" s="321" t="s">
        <v>3865</v>
      </c>
      <c r="E6" s="9" t="s">
        <v>19</v>
      </c>
      <c r="F6" s="9" t="s">
        <v>68</v>
      </c>
      <c r="G6" s="315" t="s">
        <v>289</v>
      </c>
      <c r="H6" s="356" t="s">
        <v>195</v>
      </c>
      <c r="I6" s="46" t="s">
        <v>58</v>
      </c>
      <c r="J6" s="9" t="s">
        <v>58</v>
      </c>
      <c r="K6" s="9" t="s">
        <v>58</v>
      </c>
      <c r="L6" s="9" t="s">
        <v>58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96</v>
      </c>
      <c r="R6" s="414">
        <v>8.0000000000000002E-3</v>
      </c>
      <c r="S6" s="50"/>
      <c r="T6" s="50"/>
      <c r="U6" s="7" t="s">
        <v>242</v>
      </c>
      <c r="V6" s="6" t="s">
        <v>3212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94</v>
      </c>
      <c r="B7" s="412" t="s">
        <v>569</v>
      </c>
      <c r="C7" s="412" t="s">
        <v>3866</v>
      </c>
      <c r="D7" s="321" t="s">
        <v>3867</v>
      </c>
      <c r="E7" s="9" t="s">
        <v>19</v>
      </c>
      <c r="F7" s="9" t="s">
        <v>68</v>
      </c>
      <c r="G7" s="315" t="s">
        <v>438</v>
      </c>
      <c r="H7" s="356" t="s">
        <v>195</v>
      </c>
      <c r="I7" s="46" t="s">
        <v>58</v>
      </c>
      <c r="J7" s="9" t="s">
        <v>3858</v>
      </c>
      <c r="K7" s="9" t="s">
        <v>3859</v>
      </c>
      <c r="L7" s="9" t="s">
        <v>3859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96</v>
      </c>
      <c r="R7" s="414">
        <v>8.0000000000000002E-3</v>
      </c>
      <c r="S7" s="45"/>
      <c r="T7" s="50"/>
      <c r="U7" s="7" t="s">
        <v>242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94</v>
      </c>
      <c r="B8" s="416" t="s">
        <v>3868</v>
      </c>
      <c r="C8" s="416" t="s">
        <v>3869</v>
      </c>
      <c r="D8" s="321" t="s">
        <v>3870</v>
      </c>
      <c r="E8" s="9" t="s">
        <v>3856</v>
      </c>
      <c r="F8" s="9" t="s">
        <v>73</v>
      </c>
      <c r="G8" s="315" t="s">
        <v>3857</v>
      </c>
      <c r="H8" s="356" t="s">
        <v>195</v>
      </c>
      <c r="I8" s="46" t="s">
        <v>58</v>
      </c>
      <c r="J8" s="9" t="s">
        <v>58</v>
      </c>
      <c r="K8" s="9" t="s">
        <v>3871</v>
      </c>
      <c r="L8" s="9" t="s">
        <v>3871</v>
      </c>
      <c r="M8" s="9"/>
      <c r="N8" s="9" t="str">
        <f t="shared" si="0"/>
        <v>Não</v>
      </c>
      <c r="O8" s="321"/>
      <c r="P8" s="413">
        <v>45450</v>
      </c>
      <c r="Q8" s="7" t="s">
        <v>96</v>
      </c>
      <c r="R8" s="414"/>
      <c r="S8" s="50"/>
      <c r="T8" s="50"/>
      <c r="U8" s="7" t="s">
        <v>242</v>
      </c>
      <c r="V8" s="6" t="s">
        <v>3212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94</v>
      </c>
      <c r="B9" s="417">
        <v>218056950018</v>
      </c>
      <c r="C9" s="45" t="s">
        <v>3872</v>
      </c>
      <c r="D9" s="161" t="s">
        <v>3873</v>
      </c>
      <c r="E9" s="9" t="s">
        <v>109</v>
      </c>
      <c r="F9" s="9" t="s">
        <v>68</v>
      </c>
      <c r="G9" s="315" t="s">
        <v>194</v>
      </c>
      <c r="H9" s="356" t="s">
        <v>221</v>
      </c>
      <c r="I9" s="46" t="s">
        <v>58</v>
      </c>
      <c r="J9" s="9" t="s">
        <v>3858</v>
      </c>
      <c r="K9" s="9" t="s">
        <v>3859</v>
      </c>
      <c r="L9" s="9" t="s">
        <v>3859</v>
      </c>
      <c r="M9" s="9"/>
      <c r="N9" s="9" t="str">
        <f t="shared" si="0"/>
        <v>Não</v>
      </c>
      <c r="O9" s="413">
        <v>45405</v>
      </c>
      <c r="P9" s="321"/>
      <c r="Q9" s="7" t="s">
        <v>96</v>
      </c>
      <c r="R9" s="414">
        <v>8.0000000000000002E-3</v>
      </c>
      <c r="S9" s="50"/>
      <c r="T9" s="50"/>
      <c r="U9" s="7" t="s">
        <v>242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94</v>
      </c>
      <c r="B10" s="418" t="s">
        <v>874</v>
      </c>
      <c r="C10" s="419" t="s">
        <v>871</v>
      </c>
      <c r="D10" s="61" t="s">
        <v>3874</v>
      </c>
      <c r="E10" s="9" t="s">
        <v>19</v>
      </c>
      <c r="F10" s="9" t="s">
        <v>68</v>
      </c>
      <c r="G10" s="315" t="s">
        <v>255</v>
      </c>
      <c r="H10" s="356" t="s">
        <v>221</v>
      </c>
      <c r="I10" s="46" t="s">
        <v>58</v>
      </c>
      <c r="J10" s="9" t="s">
        <v>3858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96</v>
      </c>
      <c r="R10" s="414">
        <v>8.0000000000000002E-3</v>
      </c>
      <c r="S10" s="50"/>
      <c r="T10" s="50"/>
      <c r="U10" s="7" t="s">
        <v>199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94</v>
      </c>
      <c r="B11" s="412" t="s">
        <v>987</v>
      </c>
      <c r="C11" s="412" t="s">
        <v>984</v>
      </c>
      <c r="D11" s="321" t="s">
        <v>3875</v>
      </c>
      <c r="E11" s="9" t="s">
        <v>19</v>
      </c>
      <c r="F11" s="9" t="s">
        <v>68</v>
      </c>
      <c r="G11" s="315" t="s">
        <v>289</v>
      </c>
      <c r="H11" s="356" t="s">
        <v>195</v>
      </c>
      <c r="I11" s="46" t="s">
        <v>58</v>
      </c>
      <c r="J11" s="9" t="s">
        <v>58</v>
      </c>
      <c r="K11" s="9" t="s">
        <v>58</v>
      </c>
      <c r="L11" s="9" t="s">
        <v>58</v>
      </c>
      <c r="M11" s="9"/>
      <c r="N11" s="9" t="str">
        <f t="shared" si="0"/>
        <v>Não</v>
      </c>
      <c r="O11" s="413"/>
      <c r="P11" s="413">
        <v>45083</v>
      </c>
      <c r="Q11" s="7" t="s">
        <v>96</v>
      </c>
      <c r="R11" s="414">
        <v>8.0000000000000002E-3</v>
      </c>
      <c r="S11" s="50"/>
      <c r="T11" s="50"/>
      <c r="U11" s="7" t="s">
        <v>199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94</v>
      </c>
      <c r="B12" s="412" t="s">
        <v>3876</v>
      </c>
      <c r="C12" s="412" t="s">
        <v>3877</v>
      </c>
      <c r="D12" s="321" t="s">
        <v>3878</v>
      </c>
      <c r="E12" s="9" t="s">
        <v>3856</v>
      </c>
      <c r="F12" s="9" t="s">
        <v>73</v>
      </c>
      <c r="G12" s="315" t="s">
        <v>3857</v>
      </c>
      <c r="H12" s="356" t="s">
        <v>195</v>
      </c>
      <c r="I12" s="46" t="s">
        <v>58</v>
      </c>
      <c r="J12" s="9" t="s">
        <v>58</v>
      </c>
      <c r="K12" s="9" t="s">
        <v>3871</v>
      </c>
      <c r="L12" s="9" t="s">
        <v>3871</v>
      </c>
      <c r="M12" s="9"/>
      <c r="N12" s="9" t="str">
        <f t="shared" si="0"/>
        <v>Não</v>
      </c>
      <c r="O12" s="321"/>
      <c r="P12" s="413">
        <v>45450</v>
      </c>
      <c r="Q12" s="7" t="s">
        <v>96</v>
      </c>
      <c r="R12" s="414"/>
      <c r="S12" s="89"/>
      <c r="T12" s="89"/>
      <c r="U12" s="7" t="s">
        <v>242</v>
      </c>
      <c r="V12" s="6" t="s">
        <v>3212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94</v>
      </c>
      <c r="B13" s="412" t="s">
        <v>3879</v>
      </c>
      <c r="C13" s="412" t="s">
        <v>3880</v>
      </c>
      <c r="D13" s="314" t="s">
        <v>3881</v>
      </c>
      <c r="E13" s="9" t="s">
        <v>3856</v>
      </c>
      <c r="F13" s="9" t="s">
        <v>73</v>
      </c>
      <c r="G13" s="315" t="s">
        <v>3857</v>
      </c>
      <c r="H13" s="356" t="s">
        <v>205</v>
      </c>
      <c r="I13" s="46" t="s">
        <v>58</v>
      </c>
      <c r="J13" s="9" t="s">
        <v>3858</v>
      </c>
      <c r="K13" s="9" t="s">
        <v>3859</v>
      </c>
      <c r="L13" s="9" t="s">
        <v>3859</v>
      </c>
      <c r="M13" s="9"/>
      <c r="N13" s="9" t="str">
        <f t="shared" si="0"/>
        <v>Não</v>
      </c>
      <c r="O13" s="409">
        <v>45084</v>
      </c>
      <c r="P13" s="314"/>
      <c r="Q13" s="6" t="s">
        <v>96</v>
      </c>
      <c r="R13" s="410">
        <v>7.4999999999999997E-3</v>
      </c>
      <c r="S13" s="257"/>
      <c r="T13" s="257"/>
      <c r="U13" s="6" t="s">
        <v>242</v>
      </c>
      <c r="V13" s="6" t="s">
        <v>3212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94</v>
      </c>
      <c r="B14" s="412" t="s">
        <v>3882</v>
      </c>
      <c r="C14" s="412" t="s">
        <v>3883</v>
      </c>
      <c r="D14" s="421" t="s">
        <v>3884</v>
      </c>
      <c r="E14" s="9" t="s">
        <v>3885</v>
      </c>
      <c r="F14" s="9" t="s">
        <v>77</v>
      </c>
      <c r="G14" s="9" t="s">
        <v>78</v>
      </c>
      <c r="H14" s="356" t="s">
        <v>205</v>
      </c>
      <c r="I14" s="46" t="s">
        <v>58</v>
      </c>
      <c r="J14" s="9" t="s">
        <v>3858</v>
      </c>
      <c r="K14" s="9" t="s">
        <v>3859</v>
      </c>
      <c r="L14" s="9" t="s">
        <v>3859</v>
      </c>
      <c r="M14" s="9"/>
      <c r="N14" s="9" t="str">
        <f t="shared" si="0"/>
        <v>Não</v>
      </c>
      <c r="O14" s="409">
        <v>45231</v>
      </c>
      <c r="P14" s="314"/>
      <c r="Q14" s="6" t="s">
        <v>96</v>
      </c>
      <c r="R14" s="410">
        <v>8.9999999999999993E-3</v>
      </c>
      <c r="S14" s="257"/>
      <c r="T14" s="257"/>
      <c r="U14" s="6" t="s">
        <v>199</v>
      </c>
      <c r="V14" s="6" t="s">
        <v>3212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94</v>
      </c>
      <c r="B15" s="326" t="s">
        <v>1582</v>
      </c>
      <c r="C15" s="412" t="s">
        <v>3886</v>
      </c>
      <c r="D15" s="421" t="s">
        <v>3887</v>
      </c>
      <c r="E15" s="9" t="s">
        <v>19</v>
      </c>
      <c r="F15" s="9" t="s">
        <v>73</v>
      </c>
      <c r="G15" s="9" t="s">
        <v>3888</v>
      </c>
      <c r="H15" s="356" t="s">
        <v>221</v>
      </c>
      <c r="I15" s="46" t="s">
        <v>58</v>
      </c>
      <c r="J15" s="9" t="s">
        <v>3858</v>
      </c>
      <c r="K15" s="9" t="s">
        <v>3859</v>
      </c>
      <c r="L15" s="9" t="s">
        <v>3859</v>
      </c>
      <c r="M15" s="9" t="s">
        <v>3859</v>
      </c>
      <c r="N15" s="9" t="str">
        <f t="shared" si="0"/>
        <v>Não</v>
      </c>
      <c r="O15" s="409">
        <v>45572</v>
      </c>
      <c r="P15" s="314"/>
      <c r="Q15" s="6" t="s">
        <v>96</v>
      </c>
      <c r="R15" s="410">
        <v>8.0000000000000002E-3</v>
      </c>
      <c r="S15" s="257"/>
      <c r="T15" s="257"/>
      <c r="U15" s="6" t="s">
        <v>199</v>
      </c>
      <c r="V15" s="6" t="s">
        <v>1583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94</v>
      </c>
      <c r="B16" s="376" t="s">
        <v>3447</v>
      </c>
      <c r="C16" s="412" t="s">
        <v>3889</v>
      </c>
      <c r="D16" s="314" t="s">
        <v>3890</v>
      </c>
      <c r="E16" s="9" t="s">
        <v>19</v>
      </c>
      <c r="F16" s="9" t="s">
        <v>68</v>
      </c>
      <c r="G16" s="315" t="s">
        <v>19</v>
      </c>
      <c r="H16" s="356" t="s">
        <v>205</v>
      </c>
      <c r="I16" s="46" t="s">
        <v>58</v>
      </c>
      <c r="J16" s="9" t="s">
        <v>3858</v>
      </c>
      <c r="K16" s="9" t="s">
        <v>3859</v>
      </c>
      <c r="L16" s="9" t="s">
        <v>3859</v>
      </c>
      <c r="M16" s="9"/>
      <c r="N16" s="9" t="str">
        <f t="shared" si="0"/>
        <v>Não</v>
      </c>
      <c r="O16" s="409">
        <v>45052</v>
      </c>
      <c r="P16" s="314"/>
      <c r="Q16" s="6" t="s">
        <v>96</v>
      </c>
      <c r="R16" s="410">
        <v>8.0000000000000002E-3</v>
      </c>
      <c r="S16" s="127"/>
      <c r="T16" s="127"/>
      <c r="U16" s="6" t="s">
        <v>199</v>
      </c>
      <c r="V16" s="6" t="s">
        <v>3212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94</v>
      </c>
      <c r="B17" s="412" t="s">
        <v>2042</v>
      </c>
      <c r="C17" s="412" t="s">
        <v>2039</v>
      </c>
      <c r="D17" s="421" t="s">
        <v>3891</v>
      </c>
      <c r="E17" s="9" t="s">
        <v>19</v>
      </c>
      <c r="F17" s="9" t="s">
        <v>68</v>
      </c>
      <c r="G17" s="315" t="s">
        <v>438</v>
      </c>
      <c r="H17" s="356" t="s">
        <v>195</v>
      </c>
      <c r="I17" s="46" t="s">
        <v>58</v>
      </c>
      <c r="J17" s="9" t="s">
        <v>3858</v>
      </c>
      <c r="K17" s="9" t="s">
        <v>3859</v>
      </c>
      <c r="L17" s="9" t="s">
        <v>3859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96</v>
      </c>
      <c r="R17" s="414">
        <v>8.0000000000000002E-3</v>
      </c>
      <c r="S17" s="50"/>
      <c r="T17" s="50"/>
      <c r="U17" s="7" t="s">
        <v>199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94</v>
      </c>
      <c r="B18" s="45" t="s">
        <v>2379</v>
      </c>
      <c r="C18" s="45" t="s">
        <v>2377</v>
      </c>
      <c r="D18" s="4" t="s">
        <v>3892</v>
      </c>
      <c r="E18" s="9" t="s">
        <v>109</v>
      </c>
      <c r="F18" s="9" t="s">
        <v>68</v>
      </c>
      <c r="G18" s="315" t="s">
        <v>194</v>
      </c>
      <c r="H18" s="356" t="s">
        <v>221</v>
      </c>
      <c r="I18" s="46" t="s">
        <v>58</v>
      </c>
      <c r="J18" s="9" t="s">
        <v>3858</v>
      </c>
      <c r="K18" s="9" t="s">
        <v>3859</v>
      </c>
      <c r="L18" s="9" t="s">
        <v>3859</v>
      </c>
      <c r="M18" s="9"/>
      <c r="N18" s="9" t="str">
        <f t="shared" si="0"/>
        <v>Não</v>
      </c>
      <c r="O18" s="409">
        <v>45314</v>
      </c>
      <c r="P18" s="314"/>
      <c r="Q18" s="6" t="s">
        <v>96</v>
      </c>
      <c r="R18" s="410">
        <v>8.0000000000000002E-3</v>
      </c>
      <c r="S18" s="127"/>
      <c r="T18" s="127"/>
      <c r="U18" s="6" t="s">
        <v>199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94</v>
      </c>
      <c r="B19" s="45" t="s">
        <v>3893</v>
      </c>
      <c r="C19" s="45" t="s">
        <v>3894</v>
      </c>
      <c r="D19" s="58" t="s">
        <v>3895</v>
      </c>
      <c r="E19" s="9" t="s">
        <v>19</v>
      </c>
      <c r="F19" s="9" t="s">
        <v>68</v>
      </c>
      <c r="G19" s="315" t="s">
        <v>438</v>
      </c>
      <c r="H19" s="356" t="s">
        <v>195</v>
      </c>
      <c r="I19" s="46" t="s">
        <v>58</v>
      </c>
      <c r="J19" s="9" t="s">
        <v>3858</v>
      </c>
      <c r="K19" s="9" t="s">
        <v>3859</v>
      </c>
      <c r="L19" s="9" t="s">
        <v>3859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96</v>
      </c>
      <c r="R19" s="410">
        <v>8.0000000000000002E-3</v>
      </c>
      <c r="S19" s="127"/>
      <c r="T19" s="127"/>
      <c r="U19" s="6" t="s">
        <v>199</v>
      </c>
      <c r="V19" s="6" t="s">
        <v>3212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94</v>
      </c>
      <c r="B20" s="412" t="s">
        <v>2469</v>
      </c>
      <c r="C20" s="412" t="s">
        <v>3896</v>
      </c>
      <c r="D20" s="314" t="s">
        <v>3897</v>
      </c>
      <c r="E20" s="9" t="s">
        <v>19</v>
      </c>
      <c r="F20" s="9" t="s">
        <v>68</v>
      </c>
      <c r="G20" s="315" t="s">
        <v>255</v>
      </c>
      <c r="H20" s="356" t="s">
        <v>205</v>
      </c>
      <c r="I20" s="46" t="s">
        <v>58</v>
      </c>
      <c r="J20" s="9" t="s">
        <v>3898</v>
      </c>
      <c r="K20" s="9" t="s">
        <v>3871</v>
      </c>
      <c r="L20" s="9" t="s">
        <v>3871</v>
      </c>
      <c r="M20" s="9"/>
      <c r="N20" s="9" t="str">
        <f t="shared" si="0"/>
        <v>Não</v>
      </c>
      <c r="O20" s="314"/>
      <c r="P20" s="314"/>
      <c r="Q20" s="6" t="s">
        <v>96</v>
      </c>
      <c r="R20" s="410"/>
      <c r="S20" s="127"/>
      <c r="T20" s="422"/>
      <c r="U20" s="6" t="s">
        <v>199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94</v>
      </c>
      <c r="B21" s="412" t="s">
        <v>3212</v>
      </c>
      <c r="C21" s="412" t="s">
        <v>3899</v>
      </c>
      <c r="D21" s="314" t="s">
        <v>3900</v>
      </c>
      <c r="E21" s="9" t="s">
        <v>19</v>
      </c>
      <c r="F21" s="9" t="s">
        <v>68</v>
      </c>
      <c r="G21" s="315" t="s">
        <v>289</v>
      </c>
      <c r="H21" s="356" t="s">
        <v>216</v>
      </c>
      <c r="I21" s="46" t="s">
        <v>58</v>
      </c>
      <c r="J21" s="9" t="s">
        <v>3858</v>
      </c>
      <c r="K21" s="9" t="s">
        <v>3859</v>
      </c>
      <c r="L21" s="9" t="s">
        <v>3859</v>
      </c>
      <c r="M21" s="9"/>
      <c r="N21" s="9" t="str">
        <f t="shared" si="0"/>
        <v>Não</v>
      </c>
      <c r="O21" s="409">
        <v>44944</v>
      </c>
      <c r="P21" s="314"/>
      <c r="Q21" s="6" t="s">
        <v>96</v>
      </c>
      <c r="R21" s="410">
        <v>8.0000000000000002E-3</v>
      </c>
      <c r="S21" s="97"/>
      <c r="T21" s="3" t="s">
        <v>3901</v>
      </c>
      <c r="U21" s="6" t="s">
        <v>242</v>
      </c>
      <c r="V21" s="6" t="s">
        <v>3212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94</v>
      </c>
      <c r="B22" s="412" t="s">
        <v>3212</v>
      </c>
      <c r="C22" s="412" t="s">
        <v>3902</v>
      </c>
      <c r="D22" s="314" t="s">
        <v>3903</v>
      </c>
      <c r="E22" s="9" t="s">
        <v>90</v>
      </c>
      <c r="F22" s="9" t="s">
        <v>135</v>
      </c>
      <c r="G22" s="315" t="s">
        <v>3904</v>
      </c>
      <c r="H22" s="356" t="s">
        <v>221</v>
      </c>
      <c r="I22" s="46" t="s">
        <v>58</v>
      </c>
      <c r="J22" s="9" t="s">
        <v>3858</v>
      </c>
      <c r="K22" s="9" t="s">
        <v>3859</v>
      </c>
      <c r="L22" s="9" t="s">
        <v>3859</v>
      </c>
      <c r="M22" s="9" t="s">
        <v>3859</v>
      </c>
      <c r="N22" s="9" t="str">
        <f t="shared" si="0"/>
        <v>Não</v>
      </c>
      <c r="O22" s="409">
        <v>45558</v>
      </c>
      <c r="P22" s="314"/>
      <c r="Q22" s="6" t="s">
        <v>96</v>
      </c>
      <c r="R22" s="410">
        <v>8.0000000000000002E-3</v>
      </c>
      <c r="S22" s="97"/>
      <c r="T22" s="3"/>
      <c r="U22" s="6" t="s">
        <v>242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94</v>
      </c>
      <c r="B23" s="123" t="s">
        <v>3905</v>
      </c>
      <c r="C23" s="123" t="s">
        <v>3906</v>
      </c>
      <c r="D23" s="314" t="s">
        <v>3907</v>
      </c>
      <c r="E23" s="9" t="s">
        <v>19</v>
      </c>
      <c r="F23" s="9" t="s">
        <v>68</v>
      </c>
      <c r="G23" s="315" t="s">
        <v>438</v>
      </c>
      <c r="H23" s="356" t="s">
        <v>195</v>
      </c>
      <c r="I23" s="46" t="s">
        <v>58</v>
      </c>
      <c r="J23" s="9" t="s">
        <v>3858</v>
      </c>
      <c r="K23" s="9" t="s">
        <v>3859</v>
      </c>
      <c r="L23" s="9" t="s">
        <v>3859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96</v>
      </c>
      <c r="R23" s="410">
        <v>8.0000000000000002E-3</v>
      </c>
      <c r="S23" s="127"/>
      <c r="T23" s="127"/>
      <c r="U23" s="6" t="s">
        <v>199</v>
      </c>
      <c r="V23" s="6" t="s">
        <v>3212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94</v>
      </c>
      <c r="B24" s="412" t="s">
        <v>2785</v>
      </c>
      <c r="C24" s="412" t="s">
        <v>2783</v>
      </c>
      <c r="D24" s="321" t="s">
        <v>3908</v>
      </c>
      <c r="E24" s="9" t="s">
        <v>19</v>
      </c>
      <c r="F24" s="9" t="s">
        <v>68</v>
      </c>
      <c r="G24" s="315" t="s">
        <v>289</v>
      </c>
      <c r="H24" s="356" t="s">
        <v>195</v>
      </c>
      <c r="I24" s="46" t="s">
        <v>58</v>
      </c>
      <c r="J24" s="9" t="s">
        <v>58</v>
      </c>
      <c r="K24" s="9" t="s">
        <v>58</v>
      </c>
      <c r="L24" s="9" t="s">
        <v>58</v>
      </c>
      <c r="M24" s="9"/>
      <c r="N24" s="9" t="str">
        <f t="shared" si="0"/>
        <v>Não</v>
      </c>
      <c r="O24" s="321"/>
      <c r="P24" s="413">
        <v>45083</v>
      </c>
      <c r="Q24" s="7" t="s">
        <v>96</v>
      </c>
      <c r="R24" s="414">
        <v>8.0000000000000002E-3</v>
      </c>
      <c r="S24" s="66"/>
      <c r="T24" s="50"/>
      <c r="U24" s="7" t="s">
        <v>199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3012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3013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3014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3015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C2:AG24" xr:uid="{68126158-E04B-4496-AF4A-178A1415B51B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142</v>
      </c>
      <c r="B1" s="670"/>
      <c r="C1" s="670"/>
      <c r="D1" s="670"/>
      <c r="E1" s="670"/>
      <c r="F1" s="671"/>
      <c r="G1" s="672" t="s">
        <v>144</v>
      </c>
      <c r="H1" s="671"/>
      <c r="I1" s="669" t="s">
        <v>142</v>
      </c>
      <c r="J1" s="670"/>
      <c r="K1" s="670"/>
      <c r="L1" s="670"/>
      <c r="M1" s="670"/>
      <c r="N1" s="671"/>
      <c r="O1" s="250" t="s">
        <v>3017</v>
      </c>
      <c r="P1" s="405" t="s">
        <v>3016</v>
      </c>
      <c r="Q1" s="677" t="s">
        <v>145</v>
      </c>
      <c r="R1" s="670"/>
      <c r="S1" s="670"/>
      <c r="T1" s="670"/>
      <c r="U1" s="670"/>
      <c r="V1" s="671"/>
      <c r="W1" s="252" t="s">
        <v>146</v>
      </c>
      <c r="X1" s="252" t="s">
        <v>146</v>
      </c>
      <c r="Y1" s="252" t="s">
        <v>146</v>
      </c>
      <c r="Z1" s="252" t="s">
        <v>146</v>
      </c>
      <c r="AA1" s="252" t="s">
        <v>146</v>
      </c>
    </row>
    <row r="2" spans="1:27" ht="25.5">
      <c r="A2" s="1" t="s">
        <v>2</v>
      </c>
      <c r="B2" s="1" t="s">
        <v>147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149</v>
      </c>
      <c r="H2" s="1" t="s">
        <v>150</v>
      </c>
      <c r="I2" s="1" t="s">
        <v>3849</v>
      </c>
      <c r="J2" s="1" t="s">
        <v>151</v>
      </c>
      <c r="K2" s="406" t="s">
        <v>152</v>
      </c>
      <c r="L2" s="406" t="s">
        <v>153</v>
      </c>
      <c r="M2" s="406" t="s">
        <v>8</v>
      </c>
      <c r="N2" s="407" t="s">
        <v>154</v>
      </c>
      <c r="O2" s="2" t="s">
        <v>3843</v>
      </c>
      <c r="P2" s="2" t="s">
        <v>156</v>
      </c>
      <c r="Q2" s="1" t="s">
        <v>157</v>
      </c>
      <c r="R2" s="406" t="s">
        <v>13</v>
      </c>
      <c r="S2" s="1" t="s">
        <v>12</v>
      </c>
      <c r="T2" s="1" t="s">
        <v>158</v>
      </c>
      <c r="U2" s="1" t="s">
        <v>14</v>
      </c>
      <c r="V2" s="1" t="s">
        <v>161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3909</v>
      </c>
      <c r="B3" s="59" t="s">
        <v>818</v>
      </c>
      <c r="C3" s="6" t="s">
        <v>3910</v>
      </c>
      <c r="D3" s="9" t="s">
        <v>19</v>
      </c>
      <c r="E3" s="9" t="s">
        <v>68</v>
      </c>
      <c r="F3" s="9" t="s">
        <v>255</v>
      </c>
      <c r="G3" s="356" t="s">
        <v>221</v>
      </c>
      <c r="H3" s="46" t="s">
        <v>58</v>
      </c>
      <c r="I3" s="9" t="s">
        <v>3858</v>
      </c>
      <c r="J3" s="9" t="str">
        <f>IF(O3=0,"Não","Sim")</f>
        <v>Não</v>
      </c>
      <c r="K3" s="126">
        <v>45484</v>
      </c>
      <c r="L3" s="6"/>
      <c r="M3" s="6" t="s">
        <v>96</v>
      </c>
      <c r="N3" s="10">
        <v>0.01</v>
      </c>
      <c r="O3" s="127"/>
      <c r="P3" s="127"/>
      <c r="Q3" s="6" t="s">
        <v>199</v>
      </c>
      <c r="R3" s="6" t="s">
        <v>68</v>
      </c>
      <c r="S3" s="59" t="s">
        <v>820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3909</v>
      </c>
      <c r="B4" s="107" t="s">
        <v>1365</v>
      </c>
      <c r="C4" s="7" t="s">
        <v>3911</v>
      </c>
      <c r="D4" s="9" t="s">
        <v>19</v>
      </c>
      <c r="E4" s="9" t="s">
        <v>68</v>
      </c>
      <c r="F4" s="9" t="s">
        <v>255</v>
      </c>
      <c r="G4" s="356" t="s">
        <v>221</v>
      </c>
      <c r="H4" s="46" t="s">
        <v>58</v>
      </c>
      <c r="I4" s="9" t="s">
        <v>3858</v>
      </c>
      <c r="J4" s="9" t="s">
        <v>234</v>
      </c>
      <c r="K4" s="47">
        <v>45489</v>
      </c>
      <c r="L4" s="7"/>
      <c r="M4" s="7" t="s">
        <v>96</v>
      </c>
      <c r="N4" s="48">
        <v>0.01</v>
      </c>
      <c r="O4" s="50"/>
      <c r="P4" s="50"/>
      <c r="Q4" s="7" t="s">
        <v>199</v>
      </c>
      <c r="R4" s="6" t="s">
        <v>68</v>
      </c>
      <c r="S4" s="107" t="s">
        <v>1367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3012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3013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3014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3015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B2:W5" xr:uid="{DE5B66B0-B8B6-494E-AC0D-53001CACCA86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142</v>
      </c>
      <c r="B1" s="667"/>
      <c r="C1" s="667"/>
      <c r="D1" s="667"/>
      <c r="E1" s="667"/>
      <c r="F1" s="667"/>
      <c r="G1" s="668" t="s">
        <v>144</v>
      </c>
      <c r="H1" s="667"/>
      <c r="I1" s="666" t="s">
        <v>142</v>
      </c>
      <c r="J1" s="667"/>
      <c r="K1" s="667"/>
      <c r="L1" s="667"/>
      <c r="M1" s="667"/>
      <c r="N1" s="667"/>
      <c r="O1" s="667"/>
      <c r="P1" s="313" t="s">
        <v>3017</v>
      </c>
      <c r="Q1" s="39" t="s">
        <v>3016</v>
      </c>
      <c r="R1" s="674" t="s">
        <v>145</v>
      </c>
      <c r="S1" s="667"/>
      <c r="T1" s="667"/>
      <c r="U1" s="667"/>
      <c r="V1" s="667"/>
      <c r="W1" s="667"/>
      <c r="X1" s="678" t="s">
        <v>146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149</v>
      </c>
      <c r="H2" s="1" t="s">
        <v>150</v>
      </c>
      <c r="I2" s="1" t="s">
        <v>3850</v>
      </c>
      <c r="J2" s="1" t="s">
        <v>3851</v>
      </c>
      <c r="K2" s="1" t="s">
        <v>151</v>
      </c>
      <c r="L2" s="406" t="s">
        <v>152</v>
      </c>
      <c r="M2" s="406" t="s">
        <v>153</v>
      </c>
      <c r="N2" s="406" t="s">
        <v>8</v>
      </c>
      <c r="O2" s="407" t="s">
        <v>154</v>
      </c>
      <c r="P2" s="2" t="s">
        <v>3843</v>
      </c>
      <c r="Q2" s="2" t="s">
        <v>156</v>
      </c>
      <c r="R2" s="1" t="s">
        <v>157</v>
      </c>
      <c r="S2" s="1" t="s">
        <v>3912</v>
      </c>
      <c r="T2" s="406" t="s">
        <v>13</v>
      </c>
      <c r="U2" s="1" t="s">
        <v>158</v>
      </c>
      <c r="V2" s="1" t="s">
        <v>14</v>
      </c>
      <c r="W2" s="1" t="s">
        <v>161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3913</v>
      </c>
      <c r="B3" s="182" t="s">
        <v>3914</v>
      </c>
      <c r="C3" s="110" t="s">
        <v>3915</v>
      </c>
      <c r="D3" s="9" t="s">
        <v>19</v>
      </c>
      <c r="E3" s="9" t="s">
        <v>68</v>
      </c>
      <c r="F3" s="427" t="s">
        <v>289</v>
      </c>
      <c r="G3" s="356" t="s">
        <v>205</v>
      </c>
      <c r="H3" s="46" t="s">
        <v>58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96</v>
      </c>
      <c r="O3" s="414">
        <v>8.0000000000000002E-3</v>
      </c>
      <c r="P3" s="50"/>
      <c r="Q3" s="50"/>
      <c r="R3" s="7" t="s">
        <v>199</v>
      </c>
      <c r="S3" s="99" t="s">
        <v>496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3913</v>
      </c>
      <c r="B4" s="428" t="s">
        <v>119</v>
      </c>
      <c r="C4" s="421" t="s">
        <v>3916</v>
      </c>
      <c r="D4" s="9" t="s">
        <v>19</v>
      </c>
      <c r="E4" s="9" t="s">
        <v>20</v>
      </c>
      <c r="F4" s="427" t="s">
        <v>270</v>
      </c>
      <c r="G4" s="356" t="s">
        <v>205</v>
      </c>
      <c r="H4" s="46" t="s">
        <v>58</v>
      </c>
      <c r="I4" s="9"/>
      <c r="J4" s="9"/>
      <c r="K4" s="9" t="str">
        <f t="shared" si="0"/>
        <v>Não</v>
      </c>
      <c r="L4" s="413"/>
      <c r="M4" s="413"/>
      <c r="N4" s="7" t="s">
        <v>96</v>
      </c>
      <c r="O4" s="414">
        <v>8.0000000000000002E-3</v>
      </c>
      <c r="P4" s="50"/>
      <c r="Q4" s="50"/>
      <c r="R4" s="7" t="s">
        <v>199</v>
      </c>
      <c r="S4" s="99" t="s">
        <v>1159</v>
      </c>
      <c r="T4" s="6" t="s">
        <v>273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3913</v>
      </c>
      <c r="B5" s="428" t="s">
        <v>119</v>
      </c>
      <c r="C5" s="421" t="s">
        <v>3916</v>
      </c>
      <c r="D5" s="9" t="s">
        <v>19</v>
      </c>
      <c r="E5" s="9" t="s">
        <v>20</v>
      </c>
      <c r="F5" s="427" t="s">
        <v>270</v>
      </c>
      <c r="G5" s="356" t="s">
        <v>221</v>
      </c>
      <c r="H5" s="46" t="s">
        <v>58</v>
      </c>
      <c r="I5" s="9"/>
      <c r="J5" s="9"/>
      <c r="K5" s="9" t="str">
        <f t="shared" si="0"/>
        <v>Não</v>
      </c>
      <c r="L5" s="413"/>
      <c r="M5" s="413"/>
      <c r="N5" s="7" t="s">
        <v>96</v>
      </c>
      <c r="O5" s="414">
        <v>8.0000000000000002E-3</v>
      </c>
      <c r="P5" s="50"/>
      <c r="Q5" s="50"/>
      <c r="R5" s="7" t="s">
        <v>199</v>
      </c>
      <c r="S5" s="99" t="s">
        <v>1159</v>
      </c>
      <c r="T5" s="6" t="s">
        <v>273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3913</v>
      </c>
      <c r="B6" s="99" t="s">
        <v>1890</v>
      </c>
      <c r="C6" s="110" t="s">
        <v>3917</v>
      </c>
      <c r="D6" s="9" t="s">
        <v>19</v>
      </c>
      <c r="E6" s="9" t="s">
        <v>20</v>
      </c>
      <c r="F6" s="427" t="s">
        <v>270</v>
      </c>
      <c r="G6" s="356" t="s">
        <v>205</v>
      </c>
      <c r="H6" s="46" t="s">
        <v>58</v>
      </c>
      <c r="I6" s="9"/>
      <c r="J6" s="9"/>
      <c r="K6" s="9" t="str">
        <f t="shared" si="0"/>
        <v>Não</v>
      </c>
      <c r="L6" s="413"/>
      <c r="M6" s="321"/>
      <c r="N6" s="7" t="s">
        <v>96</v>
      </c>
      <c r="O6" s="414">
        <v>8.0000000000000002E-3</v>
      </c>
      <c r="P6" s="50"/>
      <c r="Q6" s="50"/>
      <c r="R6" s="7" t="s">
        <v>199</v>
      </c>
      <c r="S6" s="99" t="s">
        <v>1893</v>
      </c>
      <c r="T6" s="6" t="s">
        <v>273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3012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3013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3014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3015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147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3918</v>
      </c>
      <c r="I1" s="430" t="s">
        <v>3919</v>
      </c>
      <c r="J1" s="431" t="s">
        <v>149</v>
      </c>
      <c r="K1" s="430" t="s">
        <v>3920</v>
      </c>
      <c r="L1" s="430" t="s">
        <v>3921</v>
      </c>
      <c r="M1" s="431" t="s">
        <v>152</v>
      </c>
      <c r="N1" s="430" t="s">
        <v>153</v>
      </c>
      <c r="O1" s="431" t="s">
        <v>8</v>
      </c>
      <c r="P1" s="432" t="s">
        <v>154</v>
      </c>
      <c r="Q1" s="433" t="s">
        <v>3922</v>
      </c>
      <c r="R1" s="434" t="s">
        <v>2092</v>
      </c>
      <c r="S1" s="430" t="s">
        <v>3923</v>
      </c>
      <c r="T1" s="430" t="s">
        <v>3924</v>
      </c>
      <c r="U1" s="431" t="s">
        <v>3925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3926</v>
      </c>
      <c r="BT1" s="436"/>
    </row>
    <row r="2" spans="1:72" ht="15.75" customHeight="1">
      <c r="A2" s="141" t="s">
        <v>67</v>
      </c>
      <c r="B2" s="123" t="s">
        <v>3927</v>
      </c>
      <c r="C2" s="182" t="s">
        <v>3928</v>
      </c>
      <c r="D2" s="321">
        <v>4926548</v>
      </c>
      <c r="E2" s="315" t="s">
        <v>19</v>
      </c>
      <c r="F2" s="315" t="s">
        <v>68</v>
      </c>
      <c r="G2" s="315" t="s">
        <v>3781</v>
      </c>
      <c r="H2" s="315" t="str">
        <f>IFERROR(VLOOKUP(G2,'Cadastro de assessores'!A:B,2,FALSE),"Não Cadastrado")</f>
        <v>14739</v>
      </c>
      <c r="I2" s="315"/>
      <c r="J2" s="46" t="s">
        <v>3929</v>
      </c>
      <c r="K2" s="314" t="s">
        <v>205</v>
      </c>
      <c r="L2" s="437">
        <v>44475</v>
      </c>
      <c r="M2" s="438">
        <v>44482</v>
      </c>
      <c r="N2" s="321"/>
      <c r="O2" s="321" t="s">
        <v>3930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199</v>
      </c>
      <c r="U2" s="314" t="s">
        <v>3931</v>
      </c>
      <c r="V2" s="314" t="s">
        <v>77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3932</v>
      </c>
      <c r="C3" s="141" t="s">
        <v>3933</v>
      </c>
      <c r="D3" s="314">
        <v>4653733</v>
      </c>
      <c r="E3" s="314" t="s">
        <v>19</v>
      </c>
      <c r="F3" s="314" t="s">
        <v>68</v>
      </c>
      <c r="G3" s="314" t="s">
        <v>3934</v>
      </c>
      <c r="H3" s="314" t="str">
        <f>IFERROR(VLOOKUP(G3,'Cadastro de assessores'!A:B,2,FALSE),"Não Cadastrado")</f>
        <v>17679</v>
      </c>
      <c r="I3" s="314"/>
      <c r="J3" s="46" t="s">
        <v>195</v>
      </c>
      <c r="K3" s="314" t="s">
        <v>3935</v>
      </c>
      <c r="L3" s="441">
        <v>44186</v>
      </c>
      <c r="M3" s="441">
        <v>44186</v>
      </c>
      <c r="N3" s="409">
        <v>44456</v>
      </c>
      <c r="O3" s="314" t="s">
        <v>3936</v>
      </c>
      <c r="P3" s="410">
        <v>1.4999999999999999E-2</v>
      </c>
      <c r="Q3" s="442" t="s">
        <v>3937</v>
      </c>
      <c r="R3" s="439"/>
      <c r="S3" s="314" t="str">
        <f t="shared" si="0"/>
        <v/>
      </c>
      <c r="T3" s="314" t="s">
        <v>199</v>
      </c>
      <c r="U3" s="314" t="s">
        <v>3938</v>
      </c>
      <c r="V3" s="314" t="s">
        <v>68</v>
      </c>
      <c r="W3" s="440" t="s">
        <v>3939</v>
      </c>
      <c r="X3" s="440" t="s">
        <v>3939</v>
      </c>
      <c r="Y3" s="440" t="s">
        <v>3939</v>
      </c>
      <c r="Z3" s="440" t="s">
        <v>3939</v>
      </c>
      <c r="AA3" s="440" t="s">
        <v>3939</v>
      </c>
      <c r="AB3" s="440" t="s">
        <v>3939</v>
      </c>
      <c r="AC3" s="440" t="s">
        <v>3939</v>
      </c>
      <c r="AD3" s="440" t="s">
        <v>3939</v>
      </c>
      <c r="AE3" s="440" t="s">
        <v>3939</v>
      </c>
      <c r="AF3" s="440" t="s">
        <v>3939</v>
      </c>
      <c r="AG3" s="440" t="s">
        <v>3939</v>
      </c>
      <c r="AH3" s="440" t="s">
        <v>3939</v>
      </c>
      <c r="AI3" s="440" t="s">
        <v>3939</v>
      </c>
      <c r="AJ3" s="440" t="s">
        <v>3939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3066</v>
      </c>
      <c r="BE3" s="361" t="s">
        <v>3066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3940</v>
      </c>
      <c r="BT3" s="129"/>
    </row>
    <row r="4" spans="1:72" ht="15.75" customHeight="1">
      <c r="A4" s="141" t="s">
        <v>67</v>
      </c>
      <c r="B4" s="123" t="s">
        <v>3941</v>
      </c>
      <c r="C4" s="123" t="s">
        <v>3942</v>
      </c>
      <c r="D4" s="315">
        <v>4084071</v>
      </c>
      <c r="E4" s="315" t="s">
        <v>19</v>
      </c>
      <c r="F4" s="315" t="s">
        <v>68</v>
      </c>
      <c r="G4" s="315" t="s">
        <v>3943</v>
      </c>
      <c r="H4" s="315">
        <f>IFERROR(VLOOKUP(G4,'Cadastro de assessores'!A:B,2,FALSE),"Não Cadastrado")</f>
        <v>12336</v>
      </c>
      <c r="I4" s="315"/>
      <c r="J4" s="46" t="s">
        <v>3929</v>
      </c>
      <c r="K4" s="314" t="s">
        <v>205</v>
      </c>
      <c r="L4" s="437">
        <v>44323</v>
      </c>
      <c r="M4" s="437">
        <v>44326</v>
      </c>
      <c r="N4" s="314"/>
      <c r="O4" s="321" t="s">
        <v>3944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199</v>
      </c>
      <c r="U4" s="314" t="s">
        <v>3945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231</v>
      </c>
      <c r="C5" s="412" t="s">
        <v>3946</v>
      </c>
      <c r="D5" s="444">
        <v>2602612</v>
      </c>
      <c r="E5" s="315" t="s">
        <v>19</v>
      </c>
      <c r="F5" s="315" t="s">
        <v>77</v>
      </c>
      <c r="G5" s="315" t="s">
        <v>215</v>
      </c>
      <c r="H5" s="315">
        <f>IFERROR(VLOOKUP(G5,'Cadastro de assessores'!A:B,2,FALSE),"Não Cadastrado")</f>
        <v>12331</v>
      </c>
      <c r="I5" s="315"/>
      <c r="J5" s="46" t="s">
        <v>3929</v>
      </c>
      <c r="K5" s="314" t="s">
        <v>205</v>
      </c>
      <c r="L5" s="445">
        <v>44642</v>
      </c>
      <c r="M5" s="445">
        <v>44642</v>
      </c>
      <c r="N5" s="321"/>
      <c r="O5" s="321" t="s">
        <v>3947</v>
      </c>
      <c r="P5" s="410">
        <v>1.2E-2</v>
      </c>
      <c r="Q5" s="443" t="s">
        <v>3948</v>
      </c>
      <c r="R5" s="439"/>
      <c r="S5" s="314" t="str">
        <f t="shared" si="0"/>
        <v>Não Qualificado</v>
      </c>
      <c r="T5" s="314" t="s">
        <v>199</v>
      </c>
      <c r="U5" s="314"/>
      <c r="V5" s="314" t="s">
        <v>77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3949</v>
      </c>
      <c r="C6" s="446" t="s">
        <v>3950</v>
      </c>
      <c r="D6" s="447">
        <v>4442405</v>
      </c>
      <c r="E6" s="315" t="s">
        <v>19</v>
      </c>
      <c r="F6" s="315" t="s">
        <v>77</v>
      </c>
      <c r="G6" s="315" t="s">
        <v>99</v>
      </c>
      <c r="H6" s="315" t="str">
        <f>IFERROR(VLOOKUP(G6,'Cadastro de assessores'!A:B,2,FALSE),"Não Cadastrado")</f>
        <v>18009</v>
      </c>
      <c r="I6" s="315"/>
      <c r="J6" s="46" t="s">
        <v>3929</v>
      </c>
      <c r="K6" s="314" t="s">
        <v>205</v>
      </c>
      <c r="L6" s="437">
        <v>44084</v>
      </c>
      <c r="M6" s="437">
        <v>44084</v>
      </c>
      <c r="N6" s="314"/>
      <c r="O6" s="314" t="s">
        <v>3951</v>
      </c>
      <c r="P6" s="410">
        <v>2.5000000000000001E-2</v>
      </c>
      <c r="Q6" s="443" t="s">
        <v>3952</v>
      </c>
      <c r="R6" s="439"/>
      <c r="S6" s="314" t="str">
        <f t="shared" si="0"/>
        <v>Não Qualificado</v>
      </c>
      <c r="T6" s="314" t="s">
        <v>199</v>
      </c>
      <c r="U6" s="314" t="s">
        <v>3953</v>
      </c>
      <c r="V6" s="314" t="s">
        <v>68</v>
      </c>
      <c r="W6" s="440" t="s">
        <v>3939</v>
      </c>
      <c r="X6" s="440" t="s">
        <v>3939</v>
      </c>
      <c r="Y6" s="440" t="s">
        <v>3939</v>
      </c>
      <c r="Z6" s="440" t="s">
        <v>3939</v>
      </c>
      <c r="AA6" s="440" t="s">
        <v>3939</v>
      </c>
      <c r="AB6" s="440" t="s">
        <v>3939</v>
      </c>
      <c r="AC6" s="440" t="s">
        <v>3939</v>
      </c>
      <c r="AD6" s="440" t="s">
        <v>3939</v>
      </c>
      <c r="AE6" s="440" t="s">
        <v>3939</v>
      </c>
      <c r="AF6" s="440" t="s">
        <v>3939</v>
      </c>
      <c r="AG6" s="440" t="s">
        <v>3939</v>
      </c>
      <c r="AH6" s="440" t="s">
        <v>3954</v>
      </c>
      <c r="AI6" s="440" t="s">
        <v>3955</v>
      </c>
      <c r="AJ6" s="440" t="s">
        <v>3956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3716</v>
      </c>
      <c r="C7" s="123" t="s">
        <v>3714</v>
      </c>
      <c r="D7" s="315">
        <v>4461647</v>
      </c>
      <c r="E7" s="315" t="s">
        <v>19</v>
      </c>
      <c r="F7" s="315" t="s">
        <v>68</v>
      </c>
      <c r="G7" s="315" t="s">
        <v>255</v>
      </c>
      <c r="H7" s="315">
        <f>IFERROR(VLOOKUP(G7,'Cadastro de assessores'!A:B,2,FALSE),"Não Cadastrado")</f>
        <v>12332</v>
      </c>
      <c r="I7" s="315"/>
      <c r="J7" s="46" t="s">
        <v>3929</v>
      </c>
      <c r="K7" s="314" t="s">
        <v>205</v>
      </c>
      <c r="L7" s="437">
        <v>44090</v>
      </c>
      <c r="M7" s="437">
        <v>44092</v>
      </c>
      <c r="N7" s="314"/>
      <c r="O7" s="314" t="s">
        <v>3947</v>
      </c>
      <c r="P7" s="410">
        <v>1.2E-2</v>
      </c>
      <c r="Q7" s="443" t="s">
        <v>3957</v>
      </c>
      <c r="R7" s="439"/>
      <c r="S7" s="314" t="str">
        <f t="shared" si="0"/>
        <v/>
      </c>
      <c r="T7" s="314" t="s">
        <v>199</v>
      </c>
      <c r="U7" s="314" t="s">
        <v>3958</v>
      </c>
      <c r="V7" s="314" t="s">
        <v>68</v>
      </c>
      <c r="W7" s="440" t="s">
        <v>3939</v>
      </c>
      <c r="X7" s="440" t="s">
        <v>3939</v>
      </c>
      <c r="Y7" s="440" t="s">
        <v>3939</v>
      </c>
      <c r="Z7" s="440" t="s">
        <v>3939</v>
      </c>
      <c r="AA7" s="440" t="s">
        <v>3939</v>
      </c>
      <c r="AB7" s="440" t="s">
        <v>3939</v>
      </c>
      <c r="AC7" s="440" t="s">
        <v>3939</v>
      </c>
      <c r="AD7" s="440" t="s">
        <v>3939</v>
      </c>
      <c r="AE7" s="440" t="s">
        <v>3939</v>
      </c>
      <c r="AF7" s="440" t="s">
        <v>3939</v>
      </c>
      <c r="AG7" s="440" t="s">
        <v>3939</v>
      </c>
      <c r="AH7" s="440" t="s">
        <v>3959</v>
      </c>
      <c r="AI7" s="440" t="s">
        <v>3960</v>
      </c>
      <c r="AJ7" s="440" t="s">
        <v>3961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3716</v>
      </c>
      <c r="C8" s="123" t="s">
        <v>3714</v>
      </c>
      <c r="D8" s="315">
        <v>3345620</v>
      </c>
      <c r="E8" s="315" t="s">
        <v>19</v>
      </c>
      <c r="F8" s="315" t="s">
        <v>68</v>
      </c>
      <c r="G8" s="315" t="s">
        <v>255</v>
      </c>
      <c r="H8" s="315">
        <f>IFERROR(VLOOKUP(G8,'Cadastro de assessores'!A:B,2,FALSE),"Não Cadastrado")</f>
        <v>12332</v>
      </c>
      <c r="I8" s="315"/>
      <c r="J8" s="46" t="s">
        <v>205</v>
      </c>
      <c r="K8" s="314"/>
      <c r="L8" s="437"/>
      <c r="M8" s="437">
        <v>44960</v>
      </c>
      <c r="N8" s="314"/>
      <c r="O8" s="314" t="s">
        <v>3944</v>
      </c>
      <c r="P8" s="410">
        <v>0.01</v>
      </c>
      <c r="Q8" s="443"/>
      <c r="R8" s="439"/>
      <c r="S8" s="314"/>
      <c r="T8" s="314"/>
      <c r="U8" s="314"/>
      <c r="V8" s="314" t="s">
        <v>666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3962</v>
      </c>
      <c r="C9" s="141" t="s">
        <v>3963</v>
      </c>
      <c r="D9" s="315">
        <v>3679808</v>
      </c>
      <c r="E9" s="315" t="s">
        <v>19</v>
      </c>
      <c r="F9" s="315" t="s">
        <v>77</v>
      </c>
      <c r="G9" s="315" t="s">
        <v>2156</v>
      </c>
      <c r="H9" s="315">
        <f>IFERROR(VLOOKUP(G9,'Cadastro de assessores'!A:B,2,FALSE),"Não Cadastrado")</f>
        <v>12350</v>
      </c>
      <c r="I9" s="315" t="s">
        <v>234</v>
      </c>
      <c r="J9" s="46" t="s">
        <v>3929</v>
      </c>
      <c r="K9" s="314"/>
      <c r="L9" s="437"/>
      <c r="M9" s="437"/>
      <c r="N9" s="314"/>
      <c r="O9" s="314" t="s">
        <v>3936</v>
      </c>
      <c r="P9" s="410">
        <v>1.4999999999999999E-2</v>
      </c>
      <c r="Q9" s="443"/>
      <c r="R9" s="439"/>
      <c r="S9" s="314"/>
      <c r="T9" s="314"/>
      <c r="U9" s="314"/>
      <c r="V9" s="314" t="s">
        <v>77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257</v>
      </c>
      <c r="C10" s="141" t="s">
        <v>253</v>
      </c>
      <c r="D10" s="315">
        <v>2204868</v>
      </c>
      <c r="E10" s="315" t="s">
        <v>19</v>
      </c>
      <c r="F10" s="315" t="s">
        <v>68</v>
      </c>
      <c r="G10" s="315" t="s">
        <v>2642</v>
      </c>
      <c r="H10" s="315" t="str">
        <f>IFERROR(VLOOKUP(G10,'Cadastro de assessores'!A:B,2,FALSE),"Não Cadastrado")</f>
        <v>18256</v>
      </c>
      <c r="I10" s="315"/>
      <c r="J10" s="46" t="s">
        <v>3929</v>
      </c>
      <c r="K10" s="314" t="s">
        <v>205</v>
      </c>
      <c r="L10" s="437">
        <v>44252</v>
      </c>
      <c r="M10" s="437">
        <v>44252</v>
      </c>
      <c r="N10" s="314"/>
      <c r="O10" s="314" t="s">
        <v>3936</v>
      </c>
      <c r="P10" s="410">
        <v>1.4999999999999999E-2</v>
      </c>
      <c r="Q10" s="443" t="s">
        <v>3964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199</v>
      </c>
      <c r="U10" s="314" t="s">
        <v>3965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3966</v>
      </c>
      <c r="C11" s="412" t="s">
        <v>3967</v>
      </c>
      <c r="D11" s="321">
        <v>2697792</v>
      </c>
      <c r="E11" s="314" t="s">
        <v>19</v>
      </c>
      <c r="F11" s="314" t="s">
        <v>68</v>
      </c>
      <c r="G11" s="314" t="s">
        <v>3823</v>
      </c>
      <c r="H11" s="314" t="str">
        <f>IFERROR(VLOOKUP(G11,'Cadastro de assessores'!A:B,2,FALSE),"Não Cadastrado")</f>
        <v>18266</v>
      </c>
      <c r="I11" s="314"/>
      <c r="J11" s="46" t="s">
        <v>195</v>
      </c>
      <c r="K11" s="314" t="s">
        <v>3935</v>
      </c>
      <c r="L11" s="409">
        <v>44302</v>
      </c>
      <c r="M11" s="409">
        <v>44302</v>
      </c>
      <c r="N11" s="409">
        <v>44473</v>
      </c>
      <c r="O11" s="314" t="s">
        <v>3951</v>
      </c>
      <c r="P11" s="410">
        <v>2.5000000000000001E-2</v>
      </c>
      <c r="Q11" s="442" t="s">
        <v>3968</v>
      </c>
      <c r="R11" s="439"/>
      <c r="S11" s="314" t="str">
        <f t="shared" si="1"/>
        <v/>
      </c>
      <c r="T11" s="314" t="s">
        <v>199</v>
      </c>
      <c r="U11" s="314" t="s">
        <v>3969</v>
      </c>
      <c r="V11" s="314" t="s">
        <v>3970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3066</v>
      </c>
      <c r="BE11" s="361" t="s">
        <v>3066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3940</v>
      </c>
      <c r="BT11" s="129"/>
    </row>
    <row r="12" spans="1:72" ht="15.75" customHeight="1">
      <c r="A12" s="141" t="s">
        <v>67</v>
      </c>
      <c r="B12" s="123" t="s">
        <v>3971</v>
      </c>
      <c r="C12" s="141" t="s">
        <v>3972</v>
      </c>
      <c r="D12" s="314">
        <v>4447856</v>
      </c>
      <c r="E12" s="314" t="s">
        <v>109</v>
      </c>
      <c r="F12" s="314" t="s">
        <v>68</v>
      </c>
      <c r="G12" s="314" t="s">
        <v>3774</v>
      </c>
      <c r="H12" s="314" t="str">
        <f>IFERROR(VLOOKUP(G12,'Cadastro de assessores'!A:B,2,FALSE),"Não Cadastrado")</f>
        <v>14574</v>
      </c>
      <c r="I12" s="314"/>
      <c r="J12" s="46" t="s">
        <v>195</v>
      </c>
      <c r="K12" s="314" t="s">
        <v>3935</v>
      </c>
      <c r="L12" s="409">
        <v>44085</v>
      </c>
      <c r="M12" s="409">
        <v>44085</v>
      </c>
      <c r="N12" s="409">
        <v>44396</v>
      </c>
      <c r="O12" s="314" t="s">
        <v>3947</v>
      </c>
      <c r="P12" s="410">
        <v>1.2E-2</v>
      </c>
      <c r="Q12" s="442" t="s">
        <v>3973</v>
      </c>
      <c r="R12" s="439"/>
      <c r="S12" s="314" t="str">
        <f t="shared" si="1"/>
        <v/>
      </c>
      <c r="T12" s="314" t="s">
        <v>199</v>
      </c>
      <c r="U12" s="314" t="s">
        <v>3974</v>
      </c>
      <c r="V12" s="314" t="s">
        <v>68</v>
      </c>
      <c r="W12" s="440" t="s">
        <v>3939</v>
      </c>
      <c r="X12" s="440" t="s">
        <v>3939</v>
      </c>
      <c r="Y12" s="440" t="s">
        <v>3939</v>
      </c>
      <c r="Z12" s="440" t="s">
        <v>3939</v>
      </c>
      <c r="AA12" s="440" t="s">
        <v>3939</v>
      </c>
      <c r="AB12" s="440" t="s">
        <v>3939</v>
      </c>
      <c r="AC12" s="440" t="s">
        <v>3939</v>
      </c>
      <c r="AD12" s="440" t="s">
        <v>3939</v>
      </c>
      <c r="AE12" s="440" t="s">
        <v>3939</v>
      </c>
      <c r="AF12" s="440" t="s">
        <v>3939</v>
      </c>
      <c r="AG12" s="440" t="s">
        <v>3939</v>
      </c>
      <c r="AH12" s="440" t="s">
        <v>3975</v>
      </c>
      <c r="AI12" s="440" t="s">
        <v>3976</v>
      </c>
      <c r="AJ12" s="440" t="s">
        <v>3977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3066</v>
      </c>
      <c r="BE12" s="361" t="s">
        <v>3066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3940</v>
      </c>
      <c r="BT12" s="129"/>
    </row>
    <row r="13" spans="1:72" ht="15.75" customHeight="1">
      <c r="A13" s="141" t="s">
        <v>67</v>
      </c>
      <c r="B13" s="123" t="s">
        <v>3978</v>
      </c>
      <c r="C13" s="412" t="s">
        <v>3979</v>
      </c>
      <c r="D13" s="444">
        <v>8227775</v>
      </c>
      <c r="E13" s="315" t="s">
        <v>19</v>
      </c>
      <c r="F13" s="315" t="s">
        <v>68</v>
      </c>
      <c r="G13" s="315" t="s">
        <v>289</v>
      </c>
      <c r="H13" s="315">
        <f>IFERROR(VLOOKUP(G13,'Cadastro de assessores'!A:B,2,FALSE),"Não Cadastrado")</f>
        <v>12344</v>
      </c>
      <c r="I13" s="315"/>
      <c r="J13" s="46" t="s">
        <v>3929</v>
      </c>
      <c r="K13" s="314" t="s">
        <v>205</v>
      </c>
      <c r="L13" s="445">
        <v>44652</v>
      </c>
      <c r="M13" s="445">
        <v>44652</v>
      </c>
      <c r="N13" s="321"/>
      <c r="O13" s="321" t="s">
        <v>3944</v>
      </c>
      <c r="P13" s="414">
        <v>7.0000000000000001E-3</v>
      </c>
      <c r="Q13" s="443"/>
      <c r="R13" s="439"/>
      <c r="S13" s="314"/>
      <c r="T13" s="314" t="s">
        <v>199</v>
      </c>
      <c r="U13" s="314" t="s">
        <v>3953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3980</v>
      </c>
      <c r="C14" s="412" t="s">
        <v>3981</v>
      </c>
      <c r="D14" s="444">
        <v>2406947</v>
      </c>
      <c r="E14" s="315" t="s">
        <v>19</v>
      </c>
      <c r="F14" s="315" t="s">
        <v>77</v>
      </c>
      <c r="G14" s="315" t="s">
        <v>215</v>
      </c>
      <c r="H14" s="315">
        <f>IFERROR(VLOOKUP(G14,'Cadastro de assessores'!A:B,2,FALSE),"Não Cadastrado")</f>
        <v>12331</v>
      </c>
      <c r="I14" s="315" t="s">
        <v>234</v>
      </c>
      <c r="J14" s="46" t="s">
        <v>3929</v>
      </c>
      <c r="K14" s="314" t="s">
        <v>205</v>
      </c>
      <c r="L14" s="445">
        <v>44453</v>
      </c>
      <c r="M14" s="445">
        <v>44609</v>
      </c>
      <c r="N14" s="448"/>
      <c r="O14" s="448" t="s">
        <v>3947</v>
      </c>
      <c r="P14" s="410">
        <v>1.2E-2</v>
      </c>
      <c r="Q14" s="443" t="s">
        <v>3982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199</v>
      </c>
      <c r="U14" s="314" t="s">
        <v>3983</v>
      </c>
      <c r="V14" s="321" t="s">
        <v>77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3940</v>
      </c>
      <c r="BT14" s="129"/>
    </row>
    <row r="15" spans="1:72" ht="15.75" customHeight="1">
      <c r="A15" s="141" t="s">
        <v>67</v>
      </c>
      <c r="B15" s="123" t="s">
        <v>311</v>
      </c>
      <c r="C15" s="412" t="s">
        <v>308</v>
      </c>
      <c r="D15" s="315">
        <v>3952119</v>
      </c>
      <c r="E15" s="315" t="s">
        <v>19</v>
      </c>
      <c r="F15" s="315" t="s">
        <v>68</v>
      </c>
      <c r="G15" s="315" t="s">
        <v>3290</v>
      </c>
      <c r="H15" s="315" t="str">
        <f>IFERROR(VLOOKUP(G15,'Cadastro de assessores'!A:B,2,FALSE),"Não Cadastrado")</f>
        <v>13444</v>
      </c>
      <c r="I15" s="315"/>
      <c r="J15" s="46" t="s">
        <v>3929</v>
      </c>
      <c r="K15" s="314" t="s">
        <v>205</v>
      </c>
      <c r="L15" s="437">
        <v>44335</v>
      </c>
      <c r="M15" s="437">
        <v>44335</v>
      </c>
      <c r="N15" s="321"/>
      <c r="O15" s="321" t="s">
        <v>3984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199</v>
      </c>
      <c r="U15" s="314" t="s">
        <v>3938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3940</v>
      </c>
      <c r="BT15" s="129"/>
    </row>
    <row r="16" spans="1:72" ht="15.75" customHeight="1">
      <c r="A16" s="141" t="s">
        <v>67</v>
      </c>
      <c r="B16" s="123" t="s">
        <v>3985</v>
      </c>
      <c r="C16" s="105" t="s">
        <v>3986</v>
      </c>
      <c r="D16" s="321">
        <v>7435703</v>
      </c>
      <c r="E16" s="314" t="s">
        <v>19</v>
      </c>
      <c r="F16" s="314" t="s">
        <v>77</v>
      </c>
      <c r="G16" s="314" t="s">
        <v>99</v>
      </c>
      <c r="H16" s="314" t="str">
        <f>IFERROR(VLOOKUP(G16,'Cadastro de assessores'!A:B,2,FALSE),"Não Cadastrado")</f>
        <v>18009</v>
      </c>
      <c r="I16" s="314" t="s">
        <v>234</v>
      </c>
      <c r="J16" s="46" t="s">
        <v>195</v>
      </c>
      <c r="K16" s="314"/>
      <c r="L16" s="441">
        <v>44547</v>
      </c>
      <c r="M16" s="441">
        <v>44547</v>
      </c>
      <c r="N16" s="413">
        <v>44664</v>
      </c>
      <c r="O16" s="321" t="s">
        <v>3951</v>
      </c>
      <c r="P16" s="410">
        <v>2.5000000000000001E-2</v>
      </c>
      <c r="Q16" s="442" t="s">
        <v>3987</v>
      </c>
      <c r="R16" s="439"/>
      <c r="S16" s="314" t="str">
        <f t="shared" si="2"/>
        <v>Não Qualificado</v>
      </c>
      <c r="T16" s="314" t="s">
        <v>199</v>
      </c>
      <c r="U16" s="314" t="s">
        <v>3988</v>
      </c>
      <c r="V16" s="321" t="s">
        <v>114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3066</v>
      </c>
      <c r="BE16" s="361" t="s">
        <v>3066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3940</v>
      </c>
      <c r="BT16" s="129"/>
    </row>
    <row r="17" spans="1:72" ht="15.75" customHeight="1">
      <c r="A17" s="141" t="s">
        <v>67</v>
      </c>
      <c r="B17" s="123" t="s">
        <v>337</v>
      </c>
      <c r="C17" s="141" t="s">
        <v>334</v>
      </c>
      <c r="D17" s="314">
        <v>4831456</v>
      </c>
      <c r="E17" s="315" t="s">
        <v>109</v>
      </c>
      <c r="F17" s="315" t="s">
        <v>68</v>
      </c>
      <c r="G17" s="315" t="s">
        <v>3989</v>
      </c>
      <c r="H17" s="315" t="str">
        <f>IFERROR(VLOOKUP(G17,'Cadastro de assessores'!A:B,2,FALSE),"Não Cadastrado")</f>
        <v>12624</v>
      </c>
      <c r="I17" s="315"/>
      <c r="J17" s="46" t="s">
        <v>3929</v>
      </c>
      <c r="K17" s="314" t="s">
        <v>205</v>
      </c>
      <c r="L17" s="437">
        <v>44231</v>
      </c>
      <c r="M17" s="437">
        <v>44231</v>
      </c>
      <c r="N17" s="314"/>
      <c r="O17" s="314" t="s">
        <v>3951</v>
      </c>
      <c r="P17" s="410">
        <v>2.5000000000000001E-2</v>
      </c>
      <c r="Q17" s="443" t="s">
        <v>3990</v>
      </c>
      <c r="R17" s="439"/>
      <c r="S17" s="314" t="str">
        <f t="shared" si="2"/>
        <v>Não Qualificado</v>
      </c>
      <c r="T17" s="314" t="s">
        <v>199</v>
      </c>
      <c r="U17" s="314" t="s">
        <v>3991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3992</v>
      </c>
      <c r="C18" s="123" t="s">
        <v>3993</v>
      </c>
      <c r="D18" s="449">
        <v>8742121</v>
      </c>
      <c r="E18" s="315" t="s">
        <v>19</v>
      </c>
      <c r="F18" s="315" t="s">
        <v>77</v>
      </c>
      <c r="G18" s="315" t="s">
        <v>340</v>
      </c>
      <c r="H18" s="315" t="str">
        <f>IFERROR(VLOOKUP(G18,'Cadastro de assessores'!A:B,2,FALSE),"Não Cadastrado")</f>
        <v>17831</v>
      </c>
      <c r="I18" s="315"/>
      <c r="J18" s="46" t="s">
        <v>3929</v>
      </c>
      <c r="K18" s="314" t="s">
        <v>205</v>
      </c>
      <c r="L18" s="437">
        <v>44722</v>
      </c>
      <c r="M18" s="437">
        <v>44729</v>
      </c>
      <c r="N18" s="314"/>
      <c r="O18" s="314" t="s">
        <v>3947</v>
      </c>
      <c r="P18" s="410">
        <v>1.2E-2</v>
      </c>
      <c r="Q18" s="442"/>
      <c r="R18" s="439"/>
      <c r="S18" s="314" t="s">
        <v>312</v>
      </c>
      <c r="T18" s="314" t="s">
        <v>199</v>
      </c>
      <c r="U18" s="314" t="s">
        <v>3953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3066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353</v>
      </c>
      <c r="C19" s="123" t="s">
        <v>3994</v>
      </c>
      <c r="D19" s="315">
        <v>2931994</v>
      </c>
      <c r="E19" s="315" t="s">
        <v>109</v>
      </c>
      <c r="F19" s="315" t="s">
        <v>68</v>
      </c>
      <c r="G19" s="315" t="s">
        <v>3995</v>
      </c>
      <c r="H19" s="315" t="str">
        <f>IFERROR(VLOOKUP(G19,'Cadastro de assessores'!A:B,2,FALSE),"Não Cadastrado")</f>
        <v>1441</v>
      </c>
      <c r="I19" s="315"/>
      <c r="J19" s="46" t="s">
        <v>205</v>
      </c>
      <c r="K19" s="314" t="s">
        <v>205</v>
      </c>
      <c r="L19" s="437">
        <v>44134</v>
      </c>
      <c r="M19" s="437">
        <v>44138</v>
      </c>
      <c r="N19" s="314"/>
      <c r="O19" s="314" t="s">
        <v>3951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199</v>
      </c>
      <c r="U19" s="314" t="s">
        <v>3953</v>
      </c>
      <c r="V19" s="314" t="s">
        <v>68</v>
      </c>
      <c r="W19" s="440" t="s">
        <v>3939</v>
      </c>
      <c r="X19" s="440" t="s">
        <v>3939</v>
      </c>
      <c r="Y19" s="440" t="s">
        <v>3939</v>
      </c>
      <c r="Z19" s="440" t="s">
        <v>3939</v>
      </c>
      <c r="AA19" s="440" t="s">
        <v>3939</v>
      </c>
      <c r="AB19" s="440" t="s">
        <v>3939</v>
      </c>
      <c r="AC19" s="440" t="s">
        <v>3939</v>
      </c>
      <c r="AD19" s="440" t="s">
        <v>3939</v>
      </c>
      <c r="AE19" s="440" t="s">
        <v>3939</v>
      </c>
      <c r="AF19" s="440" t="s">
        <v>3939</v>
      </c>
      <c r="AG19" s="440" t="s">
        <v>3939</v>
      </c>
      <c r="AH19" s="440" t="s">
        <v>3939</v>
      </c>
      <c r="AI19" s="440" t="s">
        <v>3996</v>
      </c>
      <c r="AJ19" s="440" t="s">
        <v>3997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3998</v>
      </c>
      <c r="C20" s="123" t="s">
        <v>3999</v>
      </c>
      <c r="D20" s="315">
        <v>4608802</v>
      </c>
      <c r="E20" s="315" t="s">
        <v>3057</v>
      </c>
      <c r="F20" s="315" t="s">
        <v>68</v>
      </c>
      <c r="G20" s="315" t="s">
        <v>3057</v>
      </c>
      <c r="H20" s="315" t="str">
        <f>IFERROR(VLOOKUP(G20,'Cadastro de assessores'!A:B,2,FALSE),"Não Cadastrado")</f>
        <v>18986</v>
      </c>
      <c r="I20" s="315" t="s">
        <v>234</v>
      </c>
      <c r="J20" s="46" t="s">
        <v>205</v>
      </c>
      <c r="K20" s="314" t="s">
        <v>205</v>
      </c>
      <c r="L20" s="438">
        <v>44158</v>
      </c>
      <c r="M20" s="438">
        <v>44180</v>
      </c>
      <c r="N20" s="314"/>
      <c r="O20" s="314" t="s">
        <v>3936</v>
      </c>
      <c r="P20" s="410">
        <v>1.4999999999999999E-2</v>
      </c>
      <c r="Q20" s="443" t="s">
        <v>4000</v>
      </c>
      <c r="R20" s="439"/>
      <c r="S20" s="314" t="str">
        <f t="shared" si="3"/>
        <v/>
      </c>
      <c r="T20" s="315" t="s">
        <v>199</v>
      </c>
      <c r="U20" s="315" t="s">
        <v>4001</v>
      </c>
      <c r="V20" s="315" t="s">
        <v>68</v>
      </c>
      <c r="W20" s="440" t="s">
        <v>3939</v>
      </c>
      <c r="X20" s="440" t="s">
        <v>3939</v>
      </c>
      <c r="Y20" s="440" t="s">
        <v>3939</v>
      </c>
      <c r="Z20" s="440" t="s">
        <v>3939</v>
      </c>
      <c r="AA20" s="440" t="s">
        <v>3939</v>
      </c>
      <c r="AB20" s="440" t="s">
        <v>3939</v>
      </c>
      <c r="AC20" s="440" t="s">
        <v>3939</v>
      </c>
      <c r="AD20" s="440" t="s">
        <v>3939</v>
      </c>
      <c r="AE20" s="440" t="s">
        <v>3939</v>
      </c>
      <c r="AF20" s="440" t="s">
        <v>3939</v>
      </c>
      <c r="AG20" s="440" t="s">
        <v>3939</v>
      </c>
      <c r="AH20" s="440" t="s">
        <v>3939</v>
      </c>
      <c r="AI20" s="440" t="s">
        <v>3939</v>
      </c>
      <c r="AJ20" s="440" t="s">
        <v>3939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4002</v>
      </c>
      <c r="C21" s="123" t="s">
        <v>4003</v>
      </c>
      <c r="D21" s="315">
        <v>4441469</v>
      </c>
      <c r="E21" s="315" t="s">
        <v>109</v>
      </c>
      <c r="F21" s="315" t="s">
        <v>68</v>
      </c>
      <c r="G21" s="315" t="s">
        <v>4004</v>
      </c>
      <c r="H21" s="315" t="str">
        <f>IFERROR(VLOOKUP(G21,'Cadastro de assessores'!A:B,2,FALSE),"Não Cadastrado")</f>
        <v>1298</v>
      </c>
      <c r="I21" s="315"/>
      <c r="J21" s="46" t="s">
        <v>3929</v>
      </c>
      <c r="K21" s="314" t="s">
        <v>205</v>
      </c>
      <c r="L21" s="437">
        <v>44078</v>
      </c>
      <c r="M21" s="437">
        <v>44085</v>
      </c>
      <c r="N21" s="314"/>
      <c r="O21" s="314" t="s">
        <v>3936</v>
      </c>
      <c r="P21" s="410">
        <v>1.4999999999999999E-2</v>
      </c>
      <c r="Q21" s="442" t="s">
        <v>4005</v>
      </c>
      <c r="R21" s="439"/>
      <c r="S21" s="314" t="str">
        <f t="shared" si="3"/>
        <v>Não Qualificado</v>
      </c>
      <c r="T21" s="314" t="s">
        <v>199</v>
      </c>
      <c r="U21" s="314" t="s">
        <v>3945</v>
      </c>
      <c r="V21" s="314" t="s">
        <v>68</v>
      </c>
      <c r="W21" s="440" t="s">
        <v>3939</v>
      </c>
      <c r="X21" s="440" t="s">
        <v>3939</v>
      </c>
      <c r="Y21" s="440" t="s">
        <v>3939</v>
      </c>
      <c r="Z21" s="440" t="s">
        <v>3939</v>
      </c>
      <c r="AA21" s="440" t="s">
        <v>3939</v>
      </c>
      <c r="AB21" s="440" t="s">
        <v>3939</v>
      </c>
      <c r="AC21" s="440" t="s">
        <v>3939</v>
      </c>
      <c r="AD21" s="440" t="s">
        <v>3939</v>
      </c>
      <c r="AE21" s="440" t="s">
        <v>3939</v>
      </c>
      <c r="AF21" s="440" t="s">
        <v>3939</v>
      </c>
      <c r="AG21" s="440" t="s">
        <v>3939</v>
      </c>
      <c r="AH21" s="440" t="s">
        <v>4006</v>
      </c>
      <c r="AI21" s="440" t="s">
        <v>4007</v>
      </c>
      <c r="AJ21" s="440" t="s">
        <v>4008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4009</v>
      </c>
      <c r="C22" s="105" t="s">
        <v>4010</v>
      </c>
      <c r="D22" s="448">
        <v>6032020</v>
      </c>
      <c r="E22" s="315" t="s">
        <v>19</v>
      </c>
      <c r="F22" s="315" t="s">
        <v>68</v>
      </c>
      <c r="G22" s="448" t="s">
        <v>2642</v>
      </c>
      <c r="H22" s="315" t="str">
        <f>IFERROR(VLOOKUP(G22,'Cadastro de assessores'!A:B,2,FALSE),"Não Cadastrado")</f>
        <v>18256</v>
      </c>
      <c r="I22" s="315"/>
      <c r="J22" s="46" t="s">
        <v>3929</v>
      </c>
      <c r="K22" s="314" t="s">
        <v>205</v>
      </c>
      <c r="L22" s="437">
        <v>44537</v>
      </c>
      <c r="M22" s="437">
        <v>44537</v>
      </c>
      <c r="N22" s="448"/>
      <c r="O22" s="448" t="s">
        <v>3944</v>
      </c>
      <c r="P22" s="414">
        <v>7.0000000000000001E-3</v>
      </c>
      <c r="Q22" s="333" t="s">
        <v>4011</v>
      </c>
      <c r="R22" s="439"/>
      <c r="S22" s="314" t="str">
        <f t="shared" si="3"/>
        <v>Não Qualificado</v>
      </c>
      <c r="T22" s="314" t="s">
        <v>199</v>
      </c>
      <c r="U22" s="314" t="s">
        <v>3938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4012</v>
      </c>
      <c r="C23" s="141" t="s">
        <v>4013</v>
      </c>
      <c r="D23" s="314">
        <v>4656935</v>
      </c>
      <c r="E23" s="314" t="s">
        <v>109</v>
      </c>
      <c r="F23" s="314" t="s">
        <v>68</v>
      </c>
      <c r="G23" s="314" t="s">
        <v>4014</v>
      </c>
      <c r="H23" s="314" t="str">
        <f>IFERROR(VLOOKUP(G23,'Cadastro de assessores'!A:B,2,FALSE),"Não Cadastrado")</f>
        <v>13598</v>
      </c>
      <c r="I23" s="314"/>
      <c r="J23" s="46" t="s">
        <v>195</v>
      </c>
      <c r="K23" s="314" t="s">
        <v>3935</v>
      </c>
      <c r="L23" s="441">
        <v>44180</v>
      </c>
      <c r="M23" s="441">
        <v>44180</v>
      </c>
      <c r="N23" s="409">
        <v>44705</v>
      </c>
      <c r="O23" s="314" t="s">
        <v>3947</v>
      </c>
      <c r="P23" s="410">
        <v>1.2E-2</v>
      </c>
      <c r="Q23" s="442" t="s">
        <v>4015</v>
      </c>
      <c r="R23" s="439"/>
      <c r="S23" s="314" t="str">
        <f t="shared" si="3"/>
        <v>Não Qualificado</v>
      </c>
      <c r="T23" s="314" t="s">
        <v>199</v>
      </c>
      <c r="U23" s="314" t="s">
        <v>3958</v>
      </c>
      <c r="V23" s="314" t="s">
        <v>68</v>
      </c>
      <c r="W23" s="440" t="s">
        <v>3939</v>
      </c>
      <c r="X23" s="440" t="s">
        <v>3939</v>
      </c>
      <c r="Y23" s="440" t="s">
        <v>3939</v>
      </c>
      <c r="Z23" s="440" t="s">
        <v>3939</v>
      </c>
      <c r="AA23" s="440" t="s">
        <v>3939</v>
      </c>
      <c r="AB23" s="440" t="s">
        <v>3939</v>
      </c>
      <c r="AC23" s="440" t="s">
        <v>3939</v>
      </c>
      <c r="AD23" s="440" t="s">
        <v>3939</v>
      </c>
      <c r="AE23" s="440" t="s">
        <v>3939</v>
      </c>
      <c r="AF23" s="440" t="s">
        <v>3939</v>
      </c>
      <c r="AG23" s="440" t="s">
        <v>3939</v>
      </c>
      <c r="AH23" s="440" t="s">
        <v>3939</v>
      </c>
      <c r="AI23" s="440" t="s">
        <v>3939</v>
      </c>
      <c r="AJ23" s="440" t="s">
        <v>3939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4016</v>
      </c>
      <c r="C24" s="412" t="s">
        <v>4017</v>
      </c>
      <c r="D24" s="444">
        <v>7988957</v>
      </c>
      <c r="E24" s="315" t="s">
        <v>109</v>
      </c>
      <c r="F24" s="315" t="s">
        <v>68</v>
      </c>
      <c r="G24" s="315" t="s">
        <v>4018</v>
      </c>
      <c r="H24" s="315">
        <f>IFERROR(VLOOKUP(G24,'Cadastro de assessores'!A:B,2,FALSE),"Não Cadastrado")</f>
        <v>12356</v>
      </c>
      <c r="I24" s="315"/>
      <c r="J24" s="46" t="s">
        <v>3929</v>
      </c>
      <c r="K24" s="314" t="s">
        <v>205</v>
      </c>
      <c r="L24" s="437">
        <v>44636</v>
      </c>
      <c r="M24" s="437">
        <v>44655</v>
      </c>
      <c r="N24" s="314"/>
      <c r="O24" s="314" t="s">
        <v>4019</v>
      </c>
      <c r="P24" s="410">
        <v>0.01</v>
      </c>
      <c r="Q24" s="442" t="s">
        <v>4020</v>
      </c>
      <c r="R24" s="439"/>
      <c r="S24" s="314" t="str">
        <f t="shared" si="3"/>
        <v>Não Qualificado</v>
      </c>
      <c r="T24" s="314" t="s">
        <v>199</v>
      </c>
      <c r="U24" s="314" t="s">
        <v>3965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4021</v>
      </c>
      <c r="C25" s="123" t="s">
        <v>4022</v>
      </c>
      <c r="D25" s="315">
        <v>97869</v>
      </c>
      <c r="E25" s="315" t="s">
        <v>3057</v>
      </c>
      <c r="F25" s="315" t="s">
        <v>68</v>
      </c>
      <c r="G25" s="315" t="s">
        <v>3057</v>
      </c>
      <c r="H25" s="315" t="str">
        <f>IFERROR(VLOOKUP(G25,'Cadastro de assessores'!A:B,2,FALSE),"Não Cadastrado")</f>
        <v>18986</v>
      </c>
      <c r="I25" s="315" t="s">
        <v>234</v>
      </c>
      <c r="J25" s="46" t="s">
        <v>3929</v>
      </c>
      <c r="K25" s="314" t="s">
        <v>205</v>
      </c>
      <c r="L25" s="437">
        <v>44218</v>
      </c>
      <c r="M25" s="437">
        <v>44218</v>
      </c>
      <c r="N25" s="314"/>
      <c r="O25" s="314" t="s">
        <v>3936</v>
      </c>
      <c r="P25" s="410">
        <v>1.4999999999999999E-2</v>
      </c>
      <c r="Q25" s="442"/>
      <c r="R25" s="439"/>
      <c r="S25" s="314" t="str">
        <f t="shared" si="3"/>
        <v/>
      </c>
      <c r="T25" s="314" t="s">
        <v>199</v>
      </c>
      <c r="U25" s="314" t="s">
        <v>3953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3939</v>
      </c>
      <c r="AJ25" s="440" t="s">
        <v>3939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3940</v>
      </c>
      <c r="BT25" s="129"/>
    </row>
    <row r="26" spans="1:72" ht="15.75" customHeight="1">
      <c r="A26" s="141" t="s">
        <v>67</v>
      </c>
      <c r="B26" s="123" t="s">
        <v>4023</v>
      </c>
      <c r="C26" s="412" t="s">
        <v>4024</v>
      </c>
      <c r="D26" s="321">
        <v>5959474</v>
      </c>
      <c r="E26" s="314" t="s">
        <v>19</v>
      </c>
      <c r="F26" s="314" t="s">
        <v>77</v>
      </c>
      <c r="G26" s="314" t="s">
        <v>99</v>
      </c>
      <c r="H26" s="314" t="str">
        <f>IFERROR(VLOOKUP(G26,'Cadastro de assessores'!A:B,2,FALSE),"Não Cadastrado")</f>
        <v>18009</v>
      </c>
      <c r="I26" s="314" t="s">
        <v>234</v>
      </c>
      <c r="J26" s="46" t="s">
        <v>195</v>
      </c>
      <c r="K26" s="314" t="s">
        <v>3935</v>
      </c>
      <c r="L26" s="409">
        <v>44405</v>
      </c>
      <c r="M26" s="409">
        <v>44405</v>
      </c>
      <c r="N26" s="321"/>
      <c r="O26" s="321" t="s">
        <v>3951</v>
      </c>
      <c r="P26" s="410">
        <v>2.5000000000000001E-2</v>
      </c>
      <c r="Q26" s="190"/>
      <c r="R26" s="439"/>
      <c r="S26" s="314" t="str">
        <f t="shared" si="3"/>
        <v/>
      </c>
      <c r="T26" s="314" t="s">
        <v>199</v>
      </c>
      <c r="U26" s="314" t="s">
        <v>4025</v>
      </c>
      <c r="V26" s="314" t="s">
        <v>4026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3066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3940</v>
      </c>
      <c r="BT26" s="129"/>
    </row>
    <row r="27" spans="1:72" ht="15.75" customHeight="1">
      <c r="A27" s="141" t="s">
        <v>67</v>
      </c>
      <c r="B27" s="123" t="s">
        <v>4027</v>
      </c>
      <c r="C27" s="141" t="s">
        <v>4028</v>
      </c>
      <c r="D27" s="314">
        <v>4701151</v>
      </c>
      <c r="E27" s="314" t="s">
        <v>19</v>
      </c>
      <c r="F27" s="314" t="s">
        <v>68</v>
      </c>
      <c r="G27" s="314" t="s">
        <v>3934</v>
      </c>
      <c r="H27" s="314" t="str">
        <f>IFERROR(VLOOKUP(G27,'Cadastro de assessores'!A:B,2,FALSE),"Não Cadastrado")</f>
        <v>17679</v>
      </c>
      <c r="I27" s="314"/>
      <c r="J27" s="46" t="s">
        <v>195</v>
      </c>
      <c r="K27" s="314" t="s">
        <v>3935</v>
      </c>
      <c r="L27" s="409">
        <v>44245</v>
      </c>
      <c r="M27" s="409">
        <v>44245</v>
      </c>
      <c r="N27" s="409">
        <v>44442</v>
      </c>
      <c r="O27" s="314" t="s">
        <v>3936</v>
      </c>
      <c r="P27" s="410">
        <v>1.4999999999999999E-2</v>
      </c>
      <c r="Q27" s="442" t="s">
        <v>4029</v>
      </c>
      <c r="R27" s="439"/>
      <c r="S27" s="314" t="str">
        <f t="shared" si="3"/>
        <v>Não Qualificado</v>
      </c>
      <c r="T27" s="314" t="s">
        <v>199</v>
      </c>
      <c r="U27" s="314" t="s">
        <v>3938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3066</v>
      </c>
      <c r="BE27" s="361" t="s">
        <v>3066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3940</v>
      </c>
      <c r="BT27" s="129"/>
    </row>
    <row r="28" spans="1:72" ht="15.75" customHeight="1">
      <c r="A28" s="141" t="s">
        <v>67</v>
      </c>
      <c r="B28" s="123" t="s">
        <v>4030</v>
      </c>
      <c r="C28" s="141" t="s">
        <v>4031</v>
      </c>
      <c r="D28" s="314">
        <v>4711937</v>
      </c>
      <c r="E28" s="314" t="s">
        <v>109</v>
      </c>
      <c r="F28" s="314" t="s">
        <v>68</v>
      </c>
      <c r="G28" s="314" t="s">
        <v>4032</v>
      </c>
      <c r="H28" s="314" t="str">
        <f>IFERROR(VLOOKUP(G28,'Cadastro de assessores'!A:B,2,FALSE),"Não Cadastrado")</f>
        <v>14284</v>
      </c>
      <c r="I28" s="314"/>
      <c r="J28" s="46" t="s">
        <v>195</v>
      </c>
      <c r="K28" s="314" t="s">
        <v>3935</v>
      </c>
      <c r="L28" s="409">
        <v>44202</v>
      </c>
      <c r="M28" s="409">
        <v>44202</v>
      </c>
      <c r="N28" s="314" t="s">
        <v>4033</v>
      </c>
      <c r="O28" s="314" t="s">
        <v>3930</v>
      </c>
      <c r="P28" s="410">
        <v>0.02</v>
      </c>
      <c r="Q28" s="442" t="s">
        <v>4034</v>
      </c>
      <c r="R28" s="439"/>
      <c r="S28" s="314" t="str">
        <f t="shared" si="3"/>
        <v>Não Qualificado</v>
      </c>
      <c r="T28" s="314" t="s">
        <v>199</v>
      </c>
      <c r="U28" s="314" t="s">
        <v>3958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3066</v>
      </c>
      <c r="BE28" s="361" t="s">
        <v>3066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3940</v>
      </c>
      <c r="BT28" s="129"/>
    </row>
    <row r="29" spans="1:72" ht="15.75" customHeight="1">
      <c r="A29" s="141" t="s">
        <v>67</v>
      </c>
      <c r="B29" s="123" t="s">
        <v>4035</v>
      </c>
      <c r="C29" s="412" t="s">
        <v>4036</v>
      </c>
      <c r="D29" s="321">
        <v>5251498</v>
      </c>
      <c r="E29" s="315" t="s">
        <v>19</v>
      </c>
      <c r="F29" s="315" t="s">
        <v>77</v>
      </c>
      <c r="G29" s="315" t="s">
        <v>99</v>
      </c>
      <c r="H29" s="315" t="str">
        <f>IFERROR(VLOOKUP(G29,'Cadastro de assessores'!A:B,2,FALSE),"Não Cadastrado")</f>
        <v>18009</v>
      </c>
      <c r="I29" s="315"/>
      <c r="J29" s="46" t="s">
        <v>3929</v>
      </c>
      <c r="K29" s="314" t="s">
        <v>205</v>
      </c>
      <c r="L29" s="437">
        <v>44671</v>
      </c>
      <c r="M29" s="437">
        <v>44308</v>
      </c>
      <c r="N29" s="314"/>
      <c r="O29" s="314" t="s">
        <v>3951</v>
      </c>
      <c r="P29" s="410">
        <v>2.5000000000000001E-2</v>
      </c>
      <c r="Q29" s="190"/>
      <c r="R29" s="439"/>
      <c r="S29" s="314" t="str">
        <f t="shared" si="3"/>
        <v/>
      </c>
      <c r="T29" s="314" t="s">
        <v>199</v>
      </c>
      <c r="U29" s="314" t="s">
        <v>3988</v>
      </c>
      <c r="V29" s="321" t="s">
        <v>114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3940</v>
      </c>
      <c r="BT29" s="129"/>
    </row>
    <row r="30" spans="1:72" ht="15.75" customHeight="1">
      <c r="A30" s="141" t="s">
        <v>67</v>
      </c>
      <c r="B30" s="123" t="s">
        <v>457</v>
      </c>
      <c r="C30" s="123" t="s">
        <v>3113</v>
      </c>
      <c r="D30" s="315">
        <v>3403198</v>
      </c>
      <c r="E30" s="315" t="s">
        <v>19</v>
      </c>
      <c r="F30" s="315" t="s">
        <v>68</v>
      </c>
      <c r="G30" s="315" t="s">
        <v>328</v>
      </c>
      <c r="H30" s="315" t="str">
        <f>IFERROR(VLOOKUP(G30,'Cadastro de assessores'!A:B,2,FALSE),"Não Cadastrado")</f>
        <v>18993</v>
      </c>
      <c r="I30" s="315"/>
      <c r="J30" s="46" t="s">
        <v>3929</v>
      </c>
      <c r="K30" s="314" t="s">
        <v>205</v>
      </c>
      <c r="L30" s="437">
        <v>44188</v>
      </c>
      <c r="M30" s="437">
        <v>43675</v>
      </c>
      <c r="N30" s="314"/>
      <c r="O30" s="314" t="s">
        <v>3944</v>
      </c>
      <c r="P30" s="450">
        <v>1E-4</v>
      </c>
      <c r="Q30" s="442"/>
      <c r="R30" s="439"/>
      <c r="S30" s="314" t="str">
        <f t="shared" si="3"/>
        <v/>
      </c>
      <c r="T30" s="314" t="s">
        <v>199</v>
      </c>
      <c r="U30" s="314" t="s">
        <v>3958</v>
      </c>
      <c r="V30" s="314" t="s">
        <v>68</v>
      </c>
      <c r="W30" s="440" t="s">
        <v>3939</v>
      </c>
      <c r="X30" s="440" t="s">
        <v>3939</v>
      </c>
      <c r="Y30" s="440" t="s">
        <v>3939</v>
      </c>
      <c r="Z30" s="440" t="s">
        <v>3939</v>
      </c>
      <c r="AA30" s="440" t="s">
        <v>3939</v>
      </c>
      <c r="AB30" s="440" t="s">
        <v>3939</v>
      </c>
      <c r="AC30" s="440" t="s">
        <v>3939</v>
      </c>
      <c r="AD30" s="440" t="s">
        <v>3939</v>
      </c>
      <c r="AE30" s="440" t="s">
        <v>3939</v>
      </c>
      <c r="AF30" s="440" t="s">
        <v>3939</v>
      </c>
      <c r="AG30" s="440" t="s">
        <v>3939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4037</v>
      </c>
      <c r="C31" s="412" t="s">
        <v>4038</v>
      </c>
      <c r="D31" s="321">
        <v>8446035</v>
      </c>
      <c r="E31" s="315" t="s">
        <v>19</v>
      </c>
      <c r="F31" s="315" t="s">
        <v>77</v>
      </c>
      <c r="G31" s="321" t="s">
        <v>340</v>
      </c>
      <c r="H31" s="315" t="str">
        <f>IFERROR(VLOOKUP(G31,'Cadastro de assessores'!A:B,2,FALSE),"Não Cadastrado")</f>
        <v>17831</v>
      </c>
      <c r="I31" s="315" t="s">
        <v>234</v>
      </c>
      <c r="J31" s="46" t="s">
        <v>3929</v>
      </c>
      <c r="K31" s="314" t="s">
        <v>216</v>
      </c>
      <c r="L31" s="315" t="s">
        <v>4039</v>
      </c>
      <c r="M31" s="437">
        <v>44692</v>
      </c>
      <c r="N31" s="321"/>
      <c r="O31" s="321" t="s">
        <v>3936</v>
      </c>
      <c r="P31" s="410">
        <v>1.4999999999999999E-2</v>
      </c>
      <c r="Q31" s="190" t="s">
        <v>4040</v>
      </c>
      <c r="R31" s="439"/>
      <c r="S31" s="314" t="str">
        <f t="shared" si="3"/>
        <v>Não Qualificado</v>
      </c>
      <c r="T31" s="314" t="s">
        <v>199</v>
      </c>
      <c r="U31" s="314" t="s">
        <v>3983</v>
      </c>
      <c r="V31" s="321" t="s">
        <v>77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3066</v>
      </c>
      <c r="BE31" s="361" t="s">
        <v>3066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463</v>
      </c>
      <c r="C32" s="123" t="s">
        <v>4041</v>
      </c>
      <c r="D32" s="315">
        <v>4425564</v>
      </c>
      <c r="E32" s="315" t="s">
        <v>19</v>
      </c>
      <c r="F32" s="315" t="s">
        <v>68</v>
      </c>
      <c r="G32" s="315" t="s">
        <v>438</v>
      </c>
      <c r="H32" s="315">
        <f>IFERROR(VLOOKUP(G32,'Cadastro de assessores'!A:B,2,FALSE),"Não Cadastrado")</f>
        <v>12359</v>
      </c>
      <c r="I32" s="315"/>
      <c r="J32" s="46" t="s">
        <v>3929</v>
      </c>
      <c r="K32" s="314" t="s">
        <v>205</v>
      </c>
      <c r="L32" s="437">
        <v>44076</v>
      </c>
      <c r="M32" s="437">
        <v>44076</v>
      </c>
      <c r="N32" s="314"/>
      <c r="O32" s="314" t="s">
        <v>3947</v>
      </c>
      <c r="P32" s="410">
        <v>1.2E-2</v>
      </c>
      <c r="Q32" s="442" t="s">
        <v>4042</v>
      </c>
      <c r="R32" s="439"/>
      <c r="S32" s="314" t="str">
        <f t="shared" si="3"/>
        <v>Não Qualificado</v>
      </c>
      <c r="T32" s="314" t="s">
        <v>199</v>
      </c>
      <c r="U32" s="314" t="s">
        <v>3965</v>
      </c>
      <c r="V32" s="314" t="s">
        <v>68</v>
      </c>
      <c r="W32" s="440" t="s">
        <v>3939</v>
      </c>
      <c r="X32" s="440" t="s">
        <v>3939</v>
      </c>
      <c r="Y32" s="440" t="s">
        <v>3939</v>
      </c>
      <c r="Z32" s="440" t="s">
        <v>3939</v>
      </c>
      <c r="AA32" s="440" t="s">
        <v>3939</v>
      </c>
      <c r="AB32" s="440" t="s">
        <v>3939</v>
      </c>
      <c r="AC32" s="440" t="s">
        <v>3939</v>
      </c>
      <c r="AD32" s="440" t="s">
        <v>3939</v>
      </c>
      <c r="AE32" s="440" t="s">
        <v>3939</v>
      </c>
      <c r="AF32" s="440" t="s">
        <v>3939</v>
      </c>
      <c r="AG32" s="440" t="s">
        <v>3939</v>
      </c>
      <c r="AH32" s="440" t="s">
        <v>4043</v>
      </c>
      <c r="AI32" s="440" t="s">
        <v>4044</v>
      </c>
      <c r="AJ32" s="440" t="s">
        <v>4045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466</v>
      </c>
      <c r="C33" s="412" t="s">
        <v>4046</v>
      </c>
      <c r="D33" s="321">
        <v>5613795</v>
      </c>
      <c r="E33" s="315" t="s">
        <v>19</v>
      </c>
      <c r="F33" s="315" t="s">
        <v>77</v>
      </c>
      <c r="G33" s="321" t="s">
        <v>340</v>
      </c>
      <c r="H33" s="321" t="str">
        <f>IFERROR(VLOOKUP(G33,'Cadastro de assessores'!A:B,2,FALSE),"Não Cadastrado")</f>
        <v>17831</v>
      </c>
      <c r="I33" s="321" t="s">
        <v>234</v>
      </c>
      <c r="J33" s="46" t="s">
        <v>3929</v>
      </c>
      <c r="K33" s="314" t="s">
        <v>205</v>
      </c>
      <c r="L33" s="437">
        <v>44351</v>
      </c>
      <c r="M33" s="437">
        <v>44351</v>
      </c>
      <c r="N33" s="314"/>
      <c r="O33" s="314" t="s">
        <v>3936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199</v>
      </c>
      <c r="U33" s="314" t="s">
        <v>4047</v>
      </c>
      <c r="V33" s="321" t="s">
        <v>77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4048</v>
      </c>
      <c r="C34" s="412" t="s">
        <v>471</v>
      </c>
      <c r="D34" s="321">
        <v>429563</v>
      </c>
      <c r="E34" s="315" t="s">
        <v>19</v>
      </c>
      <c r="F34" s="315" t="s">
        <v>77</v>
      </c>
      <c r="G34" s="315" t="s">
        <v>215</v>
      </c>
      <c r="H34" s="321">
        <f>IFERROR(VLOOKUP(G34,'Cadastro de assessores'!A:B,2,FALSE),"Não Cadastrado")</f>
        <v>12331</v>
      </c>
      <c r="I34" s="315" t="s">
        <v>234</v>
      </c>
      <c r="J34" s="46" t="s">
        <v>3929</v>
      </c>
      <c r="K34" s="314" t="s">
        <v>205</v>
      </c>
      <c r="L34" s="445">
        <v>44820</v>
      </c>
      <c r="M34" s="445">
        <v>44820</v>
      </c>
      <c r="N34" s="314"/>
      <c r="O34" s="314" t="s">
        <v>3936</v>
      </c>
      <c r="P34" s="410">
        <v>1.4999999999999999E-2</v>
      </c>
      <c r="Q34" s="442"/>
      <c r="R34" s="439"/>
      <c r="S34" s="314"/>
      <c r="T34" s="314"/>
      <c r="U34" s="314"/>
      <c r="V34" s="314" t="s">
        <v>77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483</v>
      </c>
      <c r="C35" s="412" t="s">
        <v>481</v>
      </c>
      <c r="D35" s="321">
        <v>4085020</v>
      </c>
      <c r="E35" s="315" t="s">
        <v>19</v>
      </c>
      <c r="F35" s="315" t="s">
        <v>77</v>
      </c>
      <c r="G35" s="315" t="s">
        <v>123</v>
      </c>
      <c r="H35" s="315" t="s">
        <v>4049</v>
      </c>
      <c r="I35" s="315" t="s">
        <v>234</v>
      </c>
      <c r="J35" s="46" t="s">
        <v>205</v>
      </c>
      <c r="K35" s="314" t="s">
        <v>205</v>
      </c>
      <c r="L35" s="445">
        <v>44767</v>
      </c>
      <c r="M35" s="445">
        <v>44767</v>
      </c>
      <c r="N35" s="314"/>
      <c r="O35" s="314" t="s">
        <v>3944</v>
      </c>
      <c r="P35" s="410">
        <v>7.0000000000000001E-3</v>
      </c>
      <c r="Q35" s="442" t="s">
        <v>4050</v>
      </c>
      <c r="R35" s="439"/>
      <c r="S35" s="314" t="s">
        <v>312</v>
      </c>
      <c r="T35" s="314" t="s">
        <v>199</v>
      </c>
      <c r="U35" s="314" t="s">
        <v>3983</v>
      </c>
      <c r="V35" s="314" t="s">
        <v>77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3066</v>
      </c>
      <c r="BE35" s="361" t="s">
        <v>3066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4051</v>
      </c>
      <c r="C36" s="412" t="s">
        <v>4052</v>
      </c>
      <c r="D36" s="321">
        <v>6582452</v>
      </c>
      <c r="E36" s="315" t="s">
        <v>19</v>
      </c>
      <c r="F36" s="315" t="s">
        <v>77</v>
      </c>
      <c r="G36" s="315" t="s">
        <v>99</v>
      </c>
      <c r="H36" s="321" t="str">
        <f>IFERROR(VLOOKUP(G36,'Cadastro de assessores'!A:B,2,FALSE),"Não Cadastrado")</f>
        <v>18009</v>
      </c>
      <c r="I36" s="315" t="s">
        <v>234</v>
      </c>
      <c r="J36" s="46" t="s">
        <v>195</v>
      </c>
      <c r="K36" s="314" t="s">
        <v>205</v>
      </c>
      <c r="L36" s="413">
        <v>44454</v>
      </c>
      <c r="M36" s="413">
        <v>44460</v>
      </c>
      <c r="N36" s="451">
        <v>44838</v>
      </c>
      <c r="O36" s="448" t="s">
        <v>4053</v>
      </c>
      <c r="P36" s="410">
        <v>8.0000000000000002E-3</v>
      </c>
      <c r="Q36" s="190" t="s">
        <v>4054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199</v>
      </c>
      <c r="U36" s="314" t="s">
        <v>3988</v>
      </c>
      <c r="V36" s="321" t="s">
        <v>114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4055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3940</v>
      </c>
      <c r="BT36" s="129"/>
    </row>
    <row r="37" spans="1:72" ht="15.75" customHeight="1">
      <c r="A37" s="141" t="s">
        <v>67</v>
      </c>
      <c r="B37" s="123" t="s">
        <v>4056</v>
      </c>
      <c r="C37" s="412" t="s">
        <v>4057</v>
      </c>
      <c r="D37" s="314">
        <v>4432780</v>
      </c>
      <c r="E37" s="315" t="s">
        <v>19</v>
      </c>
      <c r="F37" s="315" t="s">
        <v>77</v>
      </c>
      <c r="G37" s="315" t="s">
        <v>99</v>
      </c>
      <c r="H37" s="315" t="str">
        <f>IFERROR(VLOOKUP(G37,'Cadastro de assessores'!A:B,2,FALSE),"Não Cadastrado")</f>
        <v>18009</v>
      </c>
      <c r="I37" s="315" t="s">
        <v>234</v>
      </c>
      <c r="J37" s="46" t="s">
        <v>3929</v>
      </c>
      <c r="K37" s="314" t="s">
        <v>205</v>
      </c>
      <c r="L37" s="437">
        <v>44078</v>
      </c>
      <c r="M37" s="437">
        <v>44078</v>
      </c>
      <c r="N37" s="314"/>
      <c r="O37" s="314" t="s">
        <v>3951</v>
      </c>
      <c r="P37" s="410">
        <v>2.5000000000000001E-2</v>
      </c>
      <c r="Q37" s="443" t="s">
        <v>4058</v>
      </c>
      <c r="R37" s="439"/>
      <c r="S37" s="314" t="str">
        <f t="shared" si="4"/>
        <v>Não Qualificado</v>
      </c>
      <c r="T37" s="315" t="s">
        <v>242</v>
      </c>
      <c r="U37" s="315" t="s">
        <v>3938</v>
      </c>
      <c r="V37" s="315" t="s">
        <v>68</v>
      </c>
      <c r="W37" s="440" t="s">
        <v>3939</v>
      </c>
      <c r="X37" s="440" t="s">
        <v>3939</v>
      </c>
      <c r="Y37" s="440" t="s">
        <v>3939</v>
      </c>
      <c r="Z37" s="440" t="s">
        <v>3939</v>
      </c>
      <c r="AA37" s="440" t="s">
        <v>3939</v>
      </c>
      <c r="AB37" s="440" t="s">
        <v>3939</v>
      </c>
      <c r="AC37" s="440" t="s">
        <v>3939</v>
      </c>
      <c r="AD37" s="440" t="s">
        <v>3939</v>
      </c>
      <c r="AE37" s="440" t="s">
        <v>3939</v>
      </c>
      <c r="AF37" s="440" t="s">
        <v>3939</v>
      </c>
      <c r="AG37" s="440" t="s">
        <v>3939</v>
      </c>
      <c r="AH37" s="440" t="s">
        <v>4059</v>
      </c>
      <c r="AI37" s="440" t="s">
        <v>4060</v>
      </c>
      <c r="AJ37" s="440" t="s">
        <v>4061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3940</v>
      </c>
      <c r="BT37" s="129"/>
    </row>
    <row r="38" spans="1:72" ht="15.75" customHeight="1">
      <c r="A38" s="141" t="s">
        <v>67</v>
      </c>
      <c r="B38" s="123" t="s">
        <v>4062</v>
      </c>
      <c r="C38" s="141" t="s">
        <v>4063</v>
      </c>
      <c r="D38" s="452">
        <v>8104478</v>
      </c>
      <c r="E38" s="315" t="s">
        <v>19</v>
      </c>
      <c r="F38" s="315" t="s">
        <v>77</v>
      </c>
      <c r="G38" s="315" t="s">
        <v>2156</v>
      </c>
      <c r="H38" s="315">
        <f>IFERROR(VLOOKUP(G38,'Cadastro de assessores'!A:B,2,FALSE),"Não Cadastrado")</f>
        <v>12350</v>
      </c>
      <c r="I38" s="315"/>
      <c r="J38" s="46" t="s">
        <v>3929</v>
      </c>
      <c r="K38" s="314" t="s">
        <v>205</v>
      </c>
      <c r="L38" s="445">
        <v>44798</v>
      </c>
      <c r="M38" s="445">
        <v>44812</v>
      </c>
      <c r="N38" s="321"/>
      <c r="O38" s="321" t="s">
        <v>3944</v>
      </c>
      <c r="P38" s="410">
        <v>0.01</v>
      </c>
      <c r="Q38" s="442" t="s">
        <v>4064</v>
      </c>
      <c r="R38" s="439"/>
      <c r="S38" s="314"/>
      <c r="T38" s="315"/>
      <c r="U38" s="315"/>
      <c r="V38" s="315" t="s">
        <v>77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496</v>
      </c>
      <c r="C39" s="141" t="s">
        <v>493</v>
      </c>
      <c r="D39" s="314">
        <v>8039639</v>
      </c>
      <c r="E39" s="315" t="s">
        <v>19</v>
      </c>
      <c r="F39" s="315" t="s">
        <v>68</v>
      </c>
      <c r="G39" s="315" t="s">
        <v>289</v>
      </c>
      <c r="H39" s="315">
        <f>IFERROR(VLOOKUP(G39,'Cadastro de assessores'!A:B,2,FALSE),"Não Cadastrado")</f>
        <v>12344</v>
      </c>
      <c r="I39" s="315"/>
      <c r="J39" s="46" t="s">
        <v>3929</v>
      </c>
      <c r="K39" s="314" t="s">
        <v>205</v>
      </c>
      <c r="L39" s="445">
        <v>44631</v>
      </c>
      <c r="M39" s="445">
        <v>44636</v>
      </c>
      <c r="N39" s="321"/>
      <c r="O39" s="321" t="s">
        <v>3944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199</v>
      </c>
      <c r="U39" s="315" t="s">
        <v>4065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4066</v>
      </c>
      <c r="C40" s="141" t="s">
        <v>4067</v>
      </c>
      <c r="D40" s="314">
        <v>4785856</v>
      </c>
      <c r="E40" s="315" t="s">
        <v>19</v>
      </c>
      <c r="F40" s="315" t="s">
        <v>68</v>
      </c>
      <c r="G40" s="315" t="s">
        <v>438</v>
      </c>
      <c r="H40" s="315">
        <f>IFERROR(VLOOKUP(G40,'Cadastro de assessores'!A:B,2,FALSE),"Não Cadastrado")</f>
        <v>12359</v>
      </c>
      <c r="I40" s="315"/>
      <c r="J40" s="46" t="s">
        <v>3929</v>
      </c>
      <c r="K40" s="314" t="s">
        <v>205</v>
      </c>
      <c r="L40" s="437">
        <v>44582</v>
      </c>
      <c r="M40" s="437">
        <v>44217</v>
      </c>
      <c r="N40" s="314"/>
      <c r="O40" s="314" t="s">
        <v>3936</v>
      </c>
      <c r="P40" s="410">
        <v>1.4999999999999999E-2</v>
      </c>
      <c r="Q40" s="442" t="s">
        <v>4042</v>
      </c>
      <c r="R40" s="439"/>
      <c r="S40" s="314" t="str">
        <f t="shared" si="5"/>
        <v>Não Qualificado</v>
      </c>
      <c r="T40" s="315" t="s">
        <v>199</v>
      </c>
      <c r="U40" s="315" t="s">
        <v>3938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3939</v>
      </c>
      <c r="AJ40" s="440"/>
      <c r="AK40" s="361" t="s">
        <v>3278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4068</v>
      </c>
      <c r="C41" s="412" t="s">
        <v>4069</v>
      </c>
      <c r="D41" s="321">
        <v>6456469</v>
      </c>
      <c r="E41" s="315" t="s">
        <v>19</v>
      </c>
      <c r="F41" s="315" t="s">
        <v>68</v>
      </c>
      <c r="G41" s="315" t="s">
        <v>879</v>
      </c>
      <c r="H41" s="315" t="str">
        <f>IFERROR(VLOOKUP(G41,'Cadastro de assessores'!A:B,2,FALSE),"Não Cadastrado")</f>
        <v>18467</v>
      </c>
      <c r="I41" s="315"/>
      <c r="J41" s="46" t="s">
        <v>195</v>
      </c>
      <c r="K41" s="314" t="s">
        <v>205</v>
      </c>
      <c r="L41" s="437">
        <v>44463</v>
      </c>
      <c r="M41" s="437">
        <v>44466</v>
      </c>
      <c r="N41" s="413">
        <v>45154</v>
      </c>
      <c r="O41" s="321" t="s">
        <v>3930</v>
      </c>
      <c r="P41" s="410">
        <v>0.02</v>
      </c>
      <c r="Q41" s="190" t="s">
        <v>4070</v>
      </c>
      <c r="R41" s="439"/>
      <c r="S41" s="314" t="str">
        <f t="shared" si="5"/>
        <v>Não Qualificado</v>
      </c>
      <c r="T41" s="314" t="s">
        <v>199</v>
      </c>
      <c r="U41" s="314" t="s">
        <v>4071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4072</v>
      </c>
      <c r="C42" s="412" t="s">
        <v>4073</v>
      </c>
      <c r="D42" s="321">
        <v>5650271</v>
      </c>
      <c r="E42" s="314" t="s">
        <v>109</v>
      </c>
      <c r="F42" s="314" t="s">
        <v>68</v>
      </c>
      <c r="G42" s="314" t="s">
        <v>3774</v>
      </c>
      <c r="H42" s="314" t="str">
        <f>IFERROR(VLOOKUP(G42,'Cadastro de assessores'!A:B,2,FALSE),"Não Cadastrado")</f>
        <v>14574</v>
      </c>
      <c r="I42" s="314"/>
      <c r="J42" s="46" t="s">
        <v>195</v>
      </c>
      <c r="K42" s="314" t="s">
        <v>3935</v>
      </c>
      <c r="L42" s="409">
        <v>44362</v>
      </c>
      <c r="M42" s="409">
        <v>44362</v>
      </c>
      <c r="N42" s="409">
        <v>44680</v>
      </c>
      <c r="O42" s="314" t="s">
        <v>3947</v>
      </c>
      <c r="P42" s="410">
        <v>1.2E-2</v>
      </c>
      <c r="Q42" s="190" t="s">
        <v>4074</v>
      </c>
      <c r="R42" s="439"/>
      <c r="S42" s="314" t="str">
        <f t="shared" si="5"/>
        <v/>
      </c>
      <c r="T42" s="314" t="s">
        <v>199</v>
      </c>
      <c r="U42" s="314" t="s">
        <v>4075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3066</v>
      </c>
      <c r="BE42" s="361" t="s">
        <v>3066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3940</v>
      </c>
      <c r="BT42" s="129"/>
    </row>
    <row r="43" spans="1:72" ht="15.75" customHeight="1">
      <c r="A43" s="141" t="s">
        <v>67</v>
      </c>
      <c r="B43" s="123" t="s">
        <v>4076</v>
      </c>
      <c r="C43" s="412" t="s">
        <v>4077</v>
      </c>
      <c r="D43" s="321">
        <v>5167097</v>
      </c>
      <c r="E43" s="315" t="s">
        <v>19</v>
      </c>
      <c r="F43" s="315" t="s">
        <v>77</v>
      </c>
      <c r="G43" s="315" t="s">
        <v>99</v>
      </c>
      <c r="H43" s="315" t="str">
        <f>IFERROR(VLOOKUP(G43,'Cadastro de assessores'!A:B,2,FALSE),"Não Cadastrado")</f>
        <v>18009</v>
      </c>
      <c r="I43" s="315"/>
      <c r="J43" s="46" t="s">
        <v>3929</v>
      </c>
      <c r="K43" s="314" t="s">
        <v>205</v>
      </c>
      <c r="L43" s="437">
        <v>44295</v>
      </c>
      <c r="M43" s="437">
        <v>44298</v>
      </c>
      <c r="N43" s="314"/>
      <c r="O43" s="314" t="s">
        <v>3947</v>
      </c>
      <c r="P43" s="410">
        <v>1.2E-2</v>
      </c>
      <c r="Q43" s="190" t="s">
        <v>4078</v>
      </c>
      <c r="R43" s="439"/>
      <c r="S43" s="314" t="str">
        <f t="shared" si="5"/>
        <v/>
      </c>
      <c r="T43" s="314" t="s">
        <v>199</v>
      </c>
      <c r="U43" s="314" t="s">
        <v>4025</v>
      </c>
      <c r="V43" s="314" t="s">
        <v>4026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3066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4079</v>
      </c>
      <c r="C44" s="141" t="s">
        <v>4080</v>
      </c>
      <c r="D44" s="314">
        <v>3214407</v>
      </c>
      <c r="E44" s="315" t="s">
        <v>19</v>
      </c>
      <c r="F44" s="315" t="s">
        <v>77</v>
      </c>
      <c r="G44" s="315" t="s">
        <v>123</v>
      </c>
      <c r="H44" s="314" t="str">
        <f>IFERROR(VLOOKUP(G44,'Cadastro de assessores'!A:B,2,FALSE),"Não Cadastrado")</f>
        <v>18890</v>
      </c>
      <c r="I44" s="314"/>
      <c r="J44" s="46" t="s">
        <v>3929</v>
      </c>
      <c r="K44" s="314" t="s">
        <v>216</v>
      </c>
      <c r="L44" s="315" t="s">
        <v>3278</v>
      </c>
      <c r="M44" s="437"/>
      <c r="N44" s="314"/>
      <c r="O44" s="314" t="s">
        <v>3951</v>
      </c>
      <c r="P44" s="410">
        <v>2.5000000000000001E-2</v>
      </c>
      <c r="Q44" s="442"/>
      <c r="R44" s="439"/>
      <c r="S44" s="314"/>
      <c r="T44" s="314"/>
      <c r="U44" s="314"/>
      <c r="V44" s="314" t="s">
        <v>77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4081</v>
      </c>
      <c r="C45" s="141" t="s">
        <v>4082</v>
      </c>
      <c r="D45" s="314">
        <v>2352697</v>
      </c>
      <c r="E45" s="314" t="s">
        <v>3057</v>
      </c>
      <c r="F45" s="314" t="s">
        <v>68</v>
      </c>
      <c r="G45" s="314" t="s">
        <v>3057</v>
      </c>
      <c r="H45" s="314" t="str">
        <f>IFERROR(VLOOKUP(G45,'Cadastro de assessores'!A:B,2,FALSE),"Não Cadastrado")</f>
        <v>18986</v>
      </c>
      <c r="I45" s="314"/>
      <c r="J45" s="46" t="s">
        <v>195</v>
      </c>
      <c r="K45" s="314" t="s">
        <v>3935</v>
      </c>
      <c r="L45" s="409">
        <v>43838</v>
      </c>
      <c r="M45" s="409">
        <v>43838</v>
      </c>
      <c r="N45" s="409">
        <v>44042</v>
      </c>
      <c r="O45" s="314" t="s">
        <v>4083</v>
      </c>
      <c r="P45" s="410">
        <v>2.5000000000000001E-2</v>
      </c>
      <c r="Q45" s="442" t="s">
        <v>4084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199</v>
      </c>
      <c r="U45" s="314" t="s">
        <v>4071</v>
      </c>
      <c r="V45" s="314" t="s">
        <v>68</v>
      </c>
      <c r="W45" s="440" t="s">
        <v>3939</v>
      </c>
      <c r="X45" s="440" t="s">
        <v>3939</v>
      </c>
      <c r="Y45" s="440" t="s">
        <v>3939</v>
      </c>
      <c r="Z45" s="440" t="s">
        <v>4085</v>
      </c>
      <c r="AA45" s="440" t="s">
        <v>4086</v>
      </c>
      <c r="AB45" s="440" t="s">
        <v>4087</v>
      </c>
      <c r="AC45" s="440" t="s">
        <v>4088</v>
      </c>
      <c r="AD45" s="440" t="s">
        <v>4089</v>
      </c>
      <c r="AE45" s="440" t="s">
        <v>3939</v>
      </c>
      <c r="AF45" s="440" t="s">
        <v>3939</v>
      </c>
      <c r="AG45" s="440" t="s">
        <v>3939</v>
      </c>
      <c r="AH45" s="440"/>
      <c r="AI45" s="440"/>
      <c r="AJ45" s="440"/>
      <c r="AK45" s="361"/>
      <c r="AL45" s="361"/>
      <c r="AM45" s="361" t="s">
        <v>3278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3066</v>
      </c>
      <c r="BE45" s="361" t="s">
        <v>3066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3940</v>
      </c>
      <c r="BT45" s="129"/>
    </row>
    <row r="46" spans="1:72" ht="15.75" customHeight="1">
      <c r="A46" s="141" t="s">
        <v>67</v>
      </c>
      <c r="B46" s="123" t="s">
        <v>4090</v>
      </c>
      <c r="C46" s="141" t="s">
        <v>4091</v>
      </c>
      <c r="D46" s="314">
        <v>3653911</v>
      </c>
      <c r="E46" s="315" t="s">
        <v>19</v>
      </c>
      <c r="F46" s="315" t="s">
        <v>77</v>
      </c>
      <c r="G46" s="315" t="s">
        <v>215</v>
      </c>
      <c r="H46" s="315"/>
      <c r="I46" s="315"/>
      <c r="J46" s="46" t="s">
        <v>3929</v>
      </c>
      <c r="K46" s="315"/>
      <c r="L46" s="437"/>
      <c r="M46" s="437">
        <v>44936</v>
      </c>
      <c r="N46" s="314"/>
      <c r="O46" s="314" t="s">
        <v>3944</v>
      </c>
      <c r="P46" s="410">
        <v>1.2E-2</v>
      </c>
      <c r="Q46" s="442"/>
      <c r="R46" s="439"/>
      <c r="S46" s="314"/>
      <c r="T46" s="314"/>
      <c r="U46" s="314"/>
      <c r="V46" s="314" t="s">
        <v>77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3940</v>
      </c>
      <c r="BT46" s="129"/>
    </row>
    <row r="47" spans="1:72" ht="15.75" customHeight="1">
      <c r="A47" s="141" t="s">
        <v>67</v>
      </c>
      <c r="B47" s="123" t="s">
        <v>4092</v>
      </c>
      <c r="C47" s="141" t="s">
        <v>4093</v>
      </c>
      <c r="D47" s="314">
        <v>3022313</v>
      </c>
      <c r="E47" s="315" t="s">
        <v>19</v>
      </c>
      <c r="F47" s="315" t="s">
        <v>68</v>
      </c>
      <c r="G47" s="315" t="s">
        <v>4094</v>
      </c>
      <c r="H47" s="315" t="str">
        <f>IFERROR(VLOOKUP(G47,'Cadastro de assessores'!A:B,2,FALSE),"Não Cadastrado")</f>
        <v>16855</v>
      </c>
      <c r="I47" s="315"/>
      <c r="J47" s="46" t="s">
        <v>205</v>
      </c>
      <c r="K47" s="315" t="s">
        <v>205</v>
      </c>
      <c r="L47" s="437">
        <v>43964</v>
      </c>
      <c r="M47" s="437">
        <v>44061</v>
      </c>
      <c r="N47" s="314"/>
      <c r="O47" s="314" t="s">
        <v>3936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199</v>
      </c>
      <c r="U47" s="314" t="s">
        <v>4065</v>
      </c>
      <c r="V47" s="314" t="s">
        <v>68</v>
      </c>
      <c r="W47" s="440" t="s">
        <v>3939</v>
      </c>
      <c r="X47" s="440" t="s">
        <v>3939</v>
      </c>
      <c r="Y47" s="440" t="s">
        <v>3939</v>
      </c>
      <c r="Z47" s="440" t="s">
        <v>3939</v>
      </c>
      <c r="AA47" s="440" t="s">
        <v>3939</v>
      </c>
      <c r="AB47" s="440" t="s">
        <v>3939</v>
      </c>
      <c r="AC47" s="440" t="s">
        <v>3939</v>
      </c>
      <c r="AD47" s="440" t="s">
        <v>3939</v>
      </c>
      <c r="AE47" s="440" t="s">
        <v>3939</v>
      </c>
      <c r="AF47" s="440" t="s">
        <v>3939</v>
      </c>
      <c r="AG47" s="440" t="s">
        <v>4095</v>
      </c>
      <c r="AH47" s="440" t="s">
        <v>4096</v>
      </c>
      <c r="AI47" s="440" t="s">
        <v>4097</v>
      </c>
      <c r="AJ47" s="440" t="s">
        <v>4098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4099</v>
      </c>
      <c r="C48" s="141" t="s">
        <v>4100</v>
      </c>
      <c r="D48" s="314">
        <v>4744962</v>
      </c>
      <c r="E48" s="315" t="s">
        <v>3057</v>
      </c>
      <c r="F48" s="315" t="s">
        <v>68</v>
      </c>
      <c r="G48" s="315" t="s">
        <v>3058</v>
      </c>
      <c r="H48" s="315" t="str">
        <f>IFERROR(VLOOKUP(G48,'Cadastro de assessores'!A:B,2,FALSE),"Não Cadastrado")</f>
        <v>17573</v>
      </c>
      <c r="I48" s="315"/>
      <c r="J48" s="46" t="s">
        <v>3929</v>
      </c>
      <c r="K48" s="314" t="s">
        <v>216</v>
      </c>
      <c r="L48" s="315" t="s">
        <v>3278</v>
      </c>
      <c r="M48" s="446"/>
      <c r="N48" s="314"/>
      <c r="O48" s="314" t="s">
        <v>3947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199</v>
      </c>
      <c r="U48" s="314" t="s">
        <v>3988</v>
      </c>
      <c r="V48" s="314" t="s">
        <v>114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3066</v>
      </c>
      <c r="BE48" s="361" t="s">
        <v>3066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4101</v>
      </c>
      <c r="C49" s="412" t="s">
        <v>4102</v>
      </c>
      <c r="D49" s="314">
        <v>4448534</v>
      </c>
      <c r="E49" s="315" t="s">
        <v>19</v>
      </c>
      <c r="F49" s="315" t="s">
        <v>77</v>
      </c>
      <c r="G49" s="315" t="s">
        <v>99</v>
      </c>
      <c r="H49" s="315" t="str">
        <f>IFERROR(VLOOKUP(G49,'Cadastro de assessores'!A:B,2,FALSE),"Não Cadastrado")</f>
        <v>18009</v>
      </c>
      <c r="I49" s="315"/>
      <c r="J49" s="46" t="s">
        <v>195</v>
      </c>
      <c r="K49" s="315" t="s">
        <v>205</v>
      </c>
      <c r="L49" s="437">
        <v>44090</v>
      </c>
      <c r="M49" s="437">
        <v>44090</v>
      </c>
      <c r="N49" s="409">
        <v>44942</v>
      </c>
      <c r="O49" s="314" t="s">
        <v>3951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199</v>
      </c>
      <c r="U49" s="314" t="s">
        <v>3965</v>
      </c>
      <c r="V49" s="314" t="s">
        <v>68</v>
      </c>
      <c r="W49" s="440" t="s">
        <v>3939</v>
      </c>
      <c r="X49" s="440" t="s">
        <v>3939</v>
      </c>
      <c r="Y49" s="440" t="s">
        <v>3939</v>
      </c>
      <c r="Z49" s="440" t="s">
        <v>3939</v>
      </c>
      <c r="AA49" s="440" t="s">
        <v>3939</v>
      </c>
      <c r="AB49" s="440" t="s">
        <v>3939</v>
      </c>
      <c r="AC49" s="440" t="s">
        <v>3939</v>
      </c>
      <c r="AD49" s="440" t="s">
        <v>3939</v>
      </c>
      <c r="AE49" s="440" t="s">
        <v>3939</v>
      </c>
      <c r="AF49" s="440" t="s">
        <v>3939</v>
      </c>
      <c r="AG49" s="440" t="s">
        <v>3939</v>
      </c>
      <c r="AH49" s="440" t="s">
        <v>4103</v>
      </c>
      <c r="AI49" s="440" t="s">
        <v>4104</v>
      </c>
      <c r="AJ49" s="440" t="s">
        <v>4105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3940</v>
      </c>
      <c r="BT49" s="129"/>
    </row>
    <row r="50" spans="1:72" ht="15.75" customHeight="1">
      <c r="A50" s="141" t="s">
        <v>67</v>
      </c>
      <c r="B50" s="123" t="s">
        <v>4106</v>
      </c>
      <c r="C50" s="412" t="s">
        <v>4107</v>
      </c>
      <c r="D50" s="321">
        <v>3533638</v>
      </c>
      <c r="E50" s="314" t="s">
        <v>19</v>
      </c>
      <c r="F50" s="314" t="s">
        <v>68</v>
      </c>
      <c r="G50" s="314" t="s">
        <v>3823</v>
      </c>
      <c r="H50" s="314" t="str">
        <f>IFERROR(VLOOKUP(G50,'Cadastro de assessores'!A:B,2,FALSE),"Não Cadastrado")</f>
        <v>18266</v>
      </c>
      <c r="I50" s="314"/>
      <c r="J50" s="46" t="s">
        <v>195</v>
      </c>
      <c r="K50" s="314" t="s">
        <v>3935</v>
      </c>
      <c r="L50" s="409">
        <v>44354</v>
      </c>
      <c r="M50" s="409">
        <v>44354</v>
      </c>
      <c r="N50" s="441">
        <v>44559</v>
      </c>
      <c r="O50" s="314" t="s">
        <v>3951</v>
      </c>
      <c r="P50" s="410">
        <v>2.5000000000000001E-2</v>
      </c>
      <c r="Q50" s="442" t="s">
        <v>4108</v>
      </c>
      <c r="R50" s="439"/>
      <c r="S50" s="314" t="str">
        <f t="shared" si="6"/>
        <v>Não Qualificado</v>
      </c>
      <c r="T50" s="314" t="s">
        <v>199</v>
      </c>
      <c r="U50" s="314" t="s">
        <v>4109</v>
      </c>
      <c r="V50" s="321" t="s">
        <v>77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3066</v>
      </c>
      <c r="BE50" s="361" t="s">
        <v>3066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3940</v>
      </c>
      <c r="BT50" s="129"/>
    </row>
    <row r="51" spans="1:72" ht="15.75" customHeight="1">
      <c r="A51" s="141" t="s">
        <v>67</v>
      </c>
      <c r="B51" s="123" t="s">
        <v>4110</v>
      </c>
      <c r="C51" s="141" t="s">
        <v>4111</v>
      </c>
      <c r="D51" s="314">
        <v>4859203</v>
      </c>
      <c r="E51" s="314" t="s">
        <v>19</v>
      </c>
      <c r="F51" s="314" t="s">
        <v>77</v>
      </c>
      <c r="G51" s="314" t="s">
        <v>99</v>
      </c>
      <c r="H51" s="314" t="str">
        <f>IFERROR(VLOOKUP(G51,'Cadastro de assessores'!A:B,2,FALSE),"Não Cadastrado")</f>
        <v>18009</v>
      </c>
      <c r="I51" s="314"/>
      <c r="J51" s="46" t="s">
        <v>195</v>
      </c>
      <c r="K51" s="314" t="s">
        <v>3935</v>
      </c>
      <c r="L51" s="409">
        <v>44239</v>
      </c>
      <c r="M51" s="409">
        <v>44239</v>
      </c>
      <c r="N51" s="409">
        <v>44700</v>
      </c>
      <c r="O51" s="314" t="s">
        <v>3930</v>
      </c>
      <c r="P51" s="410">
        <v>0.02</v>
      </c>
      <c r="Q51" s="442" t="s">
        <v>4112</v>
      </c>
      <c r="R51" s="439"/>
      <c r="S51" s="314" t="str">
        <f t="shared" si="6"/>
        <v>Não Qualificado</v>
      </c>
      <c r="T51" s="314" t="s">
        <v>199</v>
      </c>
      <c r="U51" s="314" t="s">
        <v>3988</v>
      </c>
      <c r="V51" s="314" t="s">
        <v>114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3066</v>
      </c>
      <c r="BE51" s="361" t="s">
        <v>3066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3940</v>
      </c>
      <c r="BT51" s="129"/>
    </row>
    <row r="52" spans="1:72" ht="15.75" customHeight="1">
      <c r="A52" s="141" t="s">
        <v>67</v>
      </c>
      <c r="B52" s="123" t="s">
        <v>4113</v>
      </c>
      <c r="C52" s="141" t="s">
        <v>4114</v>
      </c>
      <c r="D52" s="314">
        <v>4409995</v>
      </c>
      <c r="E52" s="314" t="s">
        <v>109</v>
      </c>
      <c r="F52" s="314" t="s">
        <v>68</v>
      </c>
      <c r="G52" s="314" t="s">
        <v>4115</v>
      </c>
      <c r="H52" s="314" t="str">
        <f>IFERROR(VLOOKUP(G52,'Cadastro de assessores'!A:B,2,FALSE),"Não Cadastrado")</f>
        <v>16459</v>
      </c>
      <c r="I52" s="314"/>
      <c r="J52" s="46" t="s">
        <v>195</v>
      </c>
      <c r="K52" s="314" t="s">
        <v>3935</v>
      </c>
      <c r="L52" s="441">
        <v>44120</v>
      </c>
      <c r="M52" s="441">
        <v>44120</v>
      </c>
      <c r="N52" s="409">
        <v>44413</v>
      </c>
      <c r="O52" s="314" t="s">
        <v>3936</v>
      </c>
      <c r="P52" s="410">
        <v>1.4999999999999999E-2</v>
      </c>
      <c r="Q52" s="442" t="s">
        <v>4116</v>
      </c>
      <c r="R52" s="439"/>
      <c r="S52" s="314" t="str">
        <f t="shared" si="6"/>
        <v/>
      </c>
      <c r="T52" s="314" t="s">
        <v>199</v>
      </c>
      <c r="U52" s="314" t="s">
        <v>3958</v>
      </c>
      <c r="V52" s="314" t="s">
        <v>68</v>
      </c>
      <c r="W52" s="440" t="s">
        <v>3939</v>
      </c>
      <c r="X52" s="440" t="s">
        <v>3939</v>
      </c>
      <c r="Y52" s="440" t="s">
        <v>3939</v>
      </c>
      <c r="Z52" s="440" t="s">
        <v>3939</v>
      </c>
      <c r="AA52" s="440" t="s">
        <v>3939</v>
      </c>
      <c r="AB52" s="440" t="s">
        <v>3939</v>
      </c>
      <c r="AC52" s="440" t="s">
        <v>3939</v>
      </c>
      <c r="AD52" s="440" t="s">
        <v>3939</v>
      </c>
      <c r="AE52" s="440" t="s">
        <v>3939</v>
      </c>
      <c r="AF52" s="440" t="s">
        <v>3939</v>
      </c>
      <c r="AG52" s="440" t="s">
        <v>3939</v>
      </c>
      <c r="AH52" s="440" t="s">
        <v>3939</v>
      </c>
      <c r="AI52" s="440" t="s">
        <v>4117</v>
      </c>
      <c r="AJ52" s="440" t="s">
        <v>4118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3066</v>
      </c>
      <c r="BE52" s="361" t="s">
        <v>3066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3940</v>
      </c>
      <c r="BT52" s="129"/>
    </row>
    <row r="53" spans="1:72" ht="15.75" customHeight="1">
      <c r="A53" s="141" t="s">
        <v>67</v>
      </c>
      <c r="B53" s="123" t="s">
        <v>4119</v>
      </c>
      <c r="C53" s="141" t="s">
        <v>588</v>
      </c>
      <c r="D53" s="314">
        <v>3281393</v>
      </c>
      <c r="E53" s="315" t="s">
        <v>19</v>
      </c>
      <c r="F53" s="315" t="s">
        <v>77</v>
      </c>
      <c r="G53" s="315" t="s">
        <v>215</v>
      </c>
      <c r="H53" s="314">
        <f>IFERROR(VLOOKUP(G53,'Cadastro de assessores'!A:B,2,FALSE),"Não Cadastrado")</f>
        <v>12331</v>
      </c>
      <c r="I53" s="314"/>
      <c r="J53" s="46" t="s">
        <v>3929</v>
      </c>
      <c r="K53" s="315" t="s">
        <v>205</v>
      </c>
      <c r="L53" s="437">
        <v>44795</v>
      </c>
      <c r="M53" s="437">
        <v>44795</v>
      </c>
      <c r="N53" s="314"/>
      <c r="O53" s="314" t="s">
        <v>3947</v>
      </c>
      <c r="P53" s="450">
        <v>1.2E-2</v>
      </c>
      <c r="Q53" s="442"/>
      <c r="R53" s="439"/>
      <c r="S53" s="314"/>
      <c r="T53" s="314" t="s">
        <v>242</v>
      </c>
      <c r="U53" s="314"/>
      <c r="V53" s="314" t="s">
        <v>77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3940</v>
      </c>
      <c r="BT53" s="129"/>
    </row>
    <row r="54" spans="1:72" ht="15.75" customHeight="1">
      <c r="A54" s="141" t="s">
        <v>67</v>
      </c>
      <c r="B54" s="123" t="s">
        <v>596</v>
      </c>
      <c r="C54" s="141" t="s">
        <v>594</v>
      </c>
      <c r="D54" s="314">
        <v>1000249</v>
      </c>
      <c r="E54" s="315" t="s">
        <v>109</v>
      </c>
      <c r="F54" s="315" t="s">
        <v>68</v>
      </c>
      <c r="G54" s="315" t="s">
        <v>403</v>
      </c>
      <c r="H54" s="315" t="str">
        <f>IFERROR(VLOOKUP(G54,'Cadastro de assessores'!A:B,2,FALSE),"Não Cadastrado")</f>
        <v>17896</v>
      </c>
      <c r="I54" s="315"/>
      <c r="J54" s="46" t="s">
        <v>3929</v>
      </c>
      <c r="K54" s="315" t="s">
        <v>205</v>
      </c>
      <c r="L54" s="437">
        <v>44110</v>
      </c>
      <c r="M54" s="437">
        <v>44112</v>
      </c>
      <c r="N54" s="314"/>
      <c r="O54" s="314" t="s">
        <v>4120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242</v>
      </c>
      <c r="U54" s="314" t="s">
        <v>4121</v>
      </c>
      <c r="V54" s="314" t="s">
        <v>68</v>
      </c>
      <c r="W54" s="440" t="s">
        <v>3939</v>
      </c>
      <c r="X54" s="440" t="s">
        <v>3939</v>
      </c>
      <c r="Y54" s="440" t="s">
        <v>3939</v>
      </c>
      <c r="Z54" s="440" t="s">
        <v>3939</v>
      </c>
      <c r="AA54" s="440" t="s">
        <v>3939</v>
      </c>
      <c r="AB54" s="440" t="s">
        <v>3939</v>
      </c>
      <c r="AC54" s="440" t="s">
        <v>3939</v>
      </c>
      <c r="AD54" s="440" t="s">
        <v>3939</v>
      </c>
      <c r="AE54" s="440" t="s">
        <v>3939</v>
      </c>
      <c r="AF54" s="440" t="s">
        <v>3939</v>
      </c>
      <c r="AG54" s="440" t="s">
        <v>3939</v>
      </c>
      <c r="AH54" s="440" t="s">
        <v>3939</v>
      </c>
      <c r="AI54" s="440" t="s">
        <v>4122</v>
      </c>
      <c r="AJ54" s="440" t="s">
        <v>4123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608</v>
      </c>
      <c r="C55" s="141" t="s">
        <v>4124</v>
      </c>
      <c r="D55" s="314">
        <v>552896</v>
      </c>
      <c r="E55" s="315" t="s">
        <v>19</v>
      </c>
      <c r="F55" s="315" t="s">
        <v>77</v>
      </c>
      <c r="G55" s="315" t="s">
        <v>4125</v>
      </c>
      <c r="H55" s="315">
        <f>IFERROR(VLOOKUP(G55,'Cadastro de assessores'!A:B,2,FALSE),"Não Cadastrado")</f>
        <v>12351</v>
      </c>
      <c r="I55" s="315"/>
      <c r="J55" s="46" t="s">
        <v>205</v>
      </c>
      <c r="K55" s="315" t="s">
        <v>205</v>
      </c>
      <c r="L55" s="437">
        <v>44694</v>
      </c>
      <c r="M55" s="437">
        <v>44694</v>
      </c>
      <c r="N55" s="314"/>
      <c r="O55" s="314" t="s">
        <v>3936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199</v>
      </c>
      <c r="U55" s="314" t="s">
        <v>3983</v>
      </c>
      <c r="V55" s="314" t="s">
        <v>77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4126</v>
      </c>
      <c r="C56" s="141" t="s">
        <v>4127</v>
      </c>
      <c r="D56" s="314">
        <v>4743547</v>
      </c>
      <c r="E56" s="314" t="s">
        <v>19</v>
      </c>
      <c r="F56" s="314" t="s">
        <v>77</v>
      </c>
      <c r="G56" s="314" t="s">
        <v>99</v>
      </c>
      <c r="H56" s="314" t="str">
        <f>IFERROR(VLOOKUP(G56,'Cadastro de assessores'!A:B,2,FALSE),"Não Cadastrado")</f>
        <v>18009</v>
      </c>
      <c r="I56" s="314"/>
      <c r="J56" s="46" t="s">
        <v>195</v>
      </c>
      <c r="K56" s="314" t="s">
        <v>3935</v>
      </c>
      <c r="L56" s="409">
        <v>44252</v>
      </c>
      <c r="M56" s="409">
        <v>44252</v>
      </c>
      <c r="N56" s="409">
        <v>44657</v>
      </c>
      <c r="O56" s="314" t="s">
        <v>3930</v>
      </c>
      <c r="P56" s="410">
        <v>0.02</v>
      </c>
      <c r="Q56" s="442" t="s">
        <v>4128</v>
      </c>
      <c r="R56" s="439"/>
      <c r="S56" s="314" t="str">
        <f t="shared" si="7"/>
        <v>Não Qualificado</v>
      </c>
      <c r="T56" s="314" t="s">
        <v>199</v>
      </c>
      <c r="U56" s="314" t="s">
        <v>3988</v>
      </c>
      <c r="V56" s="314" t="s">
        <v>114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3066</v>
      </c>
      <c r="BE56" s="361" t="s">
        <v>3066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3940</v>
      </c>
      <c r="BT56" s="129"/>
    </row>
    <row r="57" spans="1:72" ht="15.75" customHeight="1">
      <c r="A57" s="141" t="s">
        <v>67</v>
      </c>
      <c r="B57" s="123" t="s">
        <v>3159</v>
      </c>
      <c r="C57" s="141" t="s">
        <v>3157</v>
      </c>
      <c r="D57" s="314">
        <v>4648767</v>
      </c>
      <c r="E57" s="315" t="s">
        <v>19</v>
      </c>
      <c r="F57" s="315" t="s">
        <v>68</v>
      </c>
      <c r="G57" s="315" t="s">
        <v>328</v>
      </c>
      <c r="H57" s="315" t="str">
        <f>IFERROR(VLOOKUP(G57,'Cadastro de assessores'!A:B,2,FALSE),"Não Cadastrado")</f>
        <v>18993</v>
      </c>
      <c r="I57" s="315"/>
      <c r="J57" s="46" t="s">
        <v>3929</v>
      </c>
      <c r="K57" s="315" t="s">
        <v>205</v>
      </c>
      <c r="L57" s="437">
        <v>44312</v>
      </c>
      <c r="M57" s="437">
        <v>44312</v>
      </c>
      <c r="N57" s="314"/>
      <c r="O57" s="314" t="s">
        <v>3930</v>
      </c>
      <c r="P57" s="410">
        <v>0.01</v>
      </c>
      <c r="Q57" s="442"/>
      <c r="R57" s="439"/>
      <c r="S57" s="314" t="str">
        <f t="shared" si="7"/>
        <v>Não Qualificado</v>
      </c>
      <c r="T57" s="314" t="s">
        <v>199</v>
      </c>
      <c r="U57" s="314" t="s">
        <v>4065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3278</v>
      </c>
      <c r="AN57" s="361" t="s">
        <v>3278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4129</v>
      </c>
      <c r="C58" s="412" t="s">
        <v>4130</v>
      </c>
      <c r="D58" s="315">
        <v>6889397</v>
      </c>
      <c r="E58" s="315" t="s">
        <v>19</v>
      </c>
      <c r="F58" s="315" t="s">
        <v>77</v>
      </c>
      <c r="G58" s="315" t="s">
        <v>99</v>
      </c>
      <c r="H58" s="315" t="str">
        <f>IFERROR(VLOOKUP(G58,'Cadastro de assessores'!A:B,2,FALSE),"Não Cadastrado")</f>
        <v>18009</v>
      </c>
      <c r="I58" s="315"/>
      <c r="J58" s="46" t="s">
        <v>3929</v>
      </c>
      <c r="K58" s="315" t="s">
        <v>205</v>
      </c>
      <c r="L58" s="438">
        <v>44519</v>
      </c>
      <c r="M58" s="438">
        <v>44522</v>
      </c>
      <c r="N58" s="321"/>
      <c r="O58" s="321" t="s">
        <v>3947</v>
      </c>
      <c r="P58" s="410">
        <v>1.2E-2</v>
      </c>
      <c r="Q58" s="333" t="s">
        <v>1271</v>
      </c>
      <c r="R58" s="439"/>
      <c r="S58" s="314" t="str">
        <f t="shared" si="7"/>
        <v>Não Qualificado</v>
      </c>
      <c r="T58" s="314" t="s">
        <v>199</v>
      </c>
      <c r="U58" s="314" t="s">
        <v>4075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4131</v>
      </c>
      <c r="C59" s="141" t="s">
        <v>4132</v>
      </c>
      <c r="D59" s="314">
        <v>3774100</v>
      </c>
      <c r="E59" s="315" t="s">
        <v>3057</v>
      </c>
      <c r="F59" s="315" t="s">
        <v>68</v>
      </c>
      <c r="G59" s="315" t="s">
        <v>3057</v>
      </c>
      <c r="H59" s="315" t="str">
        <f>IFERROR(VLOOKUP(G59,'Cadastro de assessores'!A:B,2,FALSE),"Não Cadastrado")</f>
        <v>18986</v>
      </c>
      <c r="I59" s="315"/>
      <c r="J59" s="46" t="s">
        <v>3929</v>
      </c>
      <c r="K59" s="314" t="s">
        <v>216</v>
      </c>
      <c r="L59" s="437">
        <v>43818</v>
      </c>
      <c r="M59" s="437">
        <v>43847</v>
      </c>
      <c r="N59" s="314"/>
      <c r="O59" s="314" t="s">
        <v>3936</v>
      </c>
      <c r="P59" s="410">
        <v>1.4999999999999999E-2</v>
      </c>
      <c r="Q59" s="442"/>
      <c r="R59" s="439"/>
      <c r="S59" s="314" t="str">
        <f t="shared" si="7"/>
        <v/>
      </c>
      <c r="T59" s="314" t="s">
        <v>199</v>
      </c>
      <c r="U59" s="314" t="s">
        <v>4133</v>
      </c>
      <c r="V59" s="314" t="s">
        <v>68</v>
      </c>
      <c r="W59" s="440" t="s">
        <v>3939</v>
      </c>
      <c r="X59" s="440" t="s">
        <v>3939</v>
      </c>
      <c r="Y59" s="440" t="s">
        <v>3939</v>
      </c>
      <c r="Z59" s="440" t="s">
        <v>4134</v>
      </c>
      <c r="AA59" s="440" t="s">
        <v>4135</v>
      </c>
      <c r="AB59" s="440" t="s">
        <v>4136</v>
      </c>
      <c r="AC59" s="440" t="s">
        <v>4137</v>
      </c>
      <c r="AD59" s="440" t="s">
        <v>4138</v>
      </c>
      <c r="AE59" s="440" t="s">
        <v>4139</v>
      </c>
      <c r="AF59" s="440" t="s">
        <v>4140</v>
      </c>
      <c r="AG59" s="440" t="s">
        <v>4141</v>
      </c>
      <c r="AH59" s="440" t="s">
        <v>4142</v>
      </c>
      <c r="AI59" s="440" t="s">
        <v>4143</v>
      </c>
      <c r="AJ59" s="440" t="s">
        <v>4144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3066</v>
      </c>
      <c r="BE59" s="361" t="s">
        <v>3066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4145</v>
      </c>
      <c r="C60" s="412" t="s">
        <v>4146</v>
      </c>
      <c r="D60" s="321">
        <v>2588890</v>
      </c>
      <c r="E60" s="314" t="s">
        <v>3057</v>
      </c>
      <c r="F60" s="314" t="s">
        <v>68</v>
      </c>
      <c r="G60" s="314" t="s">
        <v>3057</v>
      </c>
      <c r="H60" s="314" t="str">
        <f>IFERROR(VLOOKUP(G60,'Cadastro de assessores'!A:B,2,FALSE),"Não Cadastrado")</f>
        <v>18986</v>
      </c>
      <c r="I60" s="314"/>
      <c r="J60" s="46" t="s">
        <v>195</v>
      </c>
      <c r="K60" s="314" t="s">
        <v>3935</v>
      </c>
      <c r="L60" s="409">
        <v>44390</v>
      </c>
      <c r="M60" s="409">
        <v>44390</v>
      </c>
      <c r="N60" s="441">
        <v>44524</v>
      </c>
      <c r="O60" s="314" t="s">
        <v>3936</v>
      </c>
      <c r="P60" s="410">
        <v>1.4999999999999999E-2</v>
      </c>
      <c r="Q60" s="442" t="s">
        <v>4147</v>
      </c>
      <c r="R60" s="439"/>
      <c r="S60" s="314" t="str">
        <f t="shared" si="7"/>
        <v>Não Qualificado</v>
      </c>
      <c r="T60" s="314" t="s">
        <v>199</v>
      </c>
      <c r="U60" s="321" t="s">
        <v>4148</v>
      </c>
      <c r="V60" s="321" t="s">
        <v>4149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3066</v>
      </c>
      <c r="BE60" s="361" t="s">
        <v>3066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3940</v>
      </c>
      <c r="BT60" s="129"/>
    </row>
    <row r="61" spans="1:72" ht="15.75" customHeight="1">
      <c r="A61" s="141" t="s">
        <v>67</v>
      </c>
      <c r="B61" s="123" t="s">
        <v>4150</v>
      </c>
      <c r="C61" s="412" t="s">
        <v>4151</v>
      </c>
      <c r="D61" s="321">
        <v>4742962</v>
      </c>
      <c r="E61" s="314" t="s">
        <v>19</v>
      </c>
      <c r="F61" s="314" t="s">
        <v>77</v>
      </c>
      <c r="G61" s="314" t="s">
        <v>99</v>
      </c>
      <c r="H61" s="314" t="str">
        <f>IFERROR(VLOOKUP(G61,'Cadastro de assessores'!A:B,2,FALSE),"Não Cadastrado")</f>
        <v>18009</v>
      </c>
      <c r="I61" s="314"/>
      <c r="J61" s="46" t="s">
        <v>195</v>
      </c>
      <c r="K61" s="314" t="s">
        <v>3935</v>
      </c>
      <c r="L61" s="409">
        <v>44204</v>
      </c>
      <c r="M61" s="409">
        <v>44204</v>
      </c>
      <c r="N61" s="409">
        <v>44657</v>
      </c>
      <c r="O61" s="314" t="s">
        <v>4152</v>
      </c>
      <c r="P61" s="410">
        <v>0.02</v>
      </c>
      <c r="Q61" s="442" t="s">
        <v>4128</v>
      </c>
      <c r="R61" s="439"/>
      <c r="S61" s="314" t="str">
        <f t="shared" si="7"/>
        <v>Não Qualificado</v>
      </c>
      <c r="T61" s="314" t="s">
        <v>199</v>
      </c>
      <c r="U61" s="314" t="s">
        <v>3988</v>
      </c>
      <c r="V61" s="314" t="s">
        <v>114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3066</v>
      </c>
      <c r="BE61" s="361" t="s">
        <v>3066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3940</v>
      </c>
      <c r="BT61" s="129"/>
    </row>
    <row r="62" spans="1:72" ht="15.75" customHeight="1">
      <c r="A62" s="141" t="s">
        <v>67</v>
      </c>
      <c r="B62" s="123" t="s">
        <v>4150</v>
      </c>
      <c r="C62" s="412" t="s">
        <v>4151</v>
      </c>
      <c r="D62" s="321">
        <v>3556718</v>
      </c>
      <c r="E62" s="314" t="s">
        <v>19</v>
      </c>
      <c r="F62" s="314" t="s">
        <v>77</v>
      </c>
      <c r="G62" s="314" t="s">
        <v>99</v>
      </c>
      <c r="H62" s="314" t="str">
        <f>IFERROR(VLOOKUP(G62,'Cadastro de assessores'!A:B,2,FALSE),"Não Cadastrado")</f>
        <v>18009</v>
      </c>
      <c r="I62" s="314"/>
      <c r="J62" s="46" t="s">
        <v>195</v>
      </c>
      <c r="K62" s="314" t="s">
        <v>3935</v>
      </c>
      <c r="L62" s="409">
        <v>44426</v>
      </c>
      <c r="M62" s="409">
        <v>44426</v>
      </c>
      <c r="N62" s="409">
        <v>44657</v>
      </c>
      <c r="O62" s="314" t="s">
        <v>4153</v>
      </c>
      <c r="P62" s="410">
        <v>8.0000000000000002E-3</v>
      </c>
      <c r="Q62" s="442" t="s">
        <v>4128</v>
      </c>
      <c r="R62" s="439"/>
      <c r="S62" s="314" t="str">
        <f t="shared" si="7"/>
        <v>Não Qualificado</v>
      </c>
      <c r="T62" s="314" t="s">
        <v>199</v>
      </c>
      <c r="U62" s="314" t="s">
        <v>3988</v>
      </c>
      <c r="V62" s="314" t="s">
        <v>114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3066</v>
      </c>
      <c r="BE62" s="361" t="s">
        <v>3066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3940</v>
      </c>
      <c r="BT62" s="129"/>
    </row>
    <row r="63" spans="1:72" ht="15.75" customHeight="1">
      <c r="A63" s="141" t="s">
        <v>67</v>
      </c>
      <c r="B63" s="123" t="s">
        <v>636</v>
      </c>
      <c r="C63" s="105" t="s">
        <v>633</v>
      </c>
      <c r="D63" s="321">
        <v>43315</v>
      </c>
      <c r="E63" s="315" t="s">
        <v>19</v>
      </c>
      <c r="F63" s="315" t="s">
        <v>20</v>
      </c>
      <c r="G63" s="315" t="s">
        <v>321</v>
      </c>
      <c r="H63" s="448" t="str">
        <f>IFERROR(VLOOKUP(G63,'Cadastro de assessores'!A:B,2,FALSE),"Não Cadastrado")</f>
        <v>28411</v>
      </c>
      <c r="I63" s="448"/>
      <c r="J63" s="46" t="s">
        <v>3929</v>
      </c>
      <c r="K63" s="315" t="s">
        <v>205</v>
      </c>
      <c r="L63" s="437">
        <v>44564</v>
      </c>
      <c r="M63" s="437">
        <v>44586</v>
      </c>
      <c r="N63" s="321"/>
      <c r="O63" s="321" t="s">
        <v>3944</v>
      </c>
      <c r="P63" s="410">
        <v>1.2E-2</v>
      </c>
      <c r="Q63" s="442" t="s">
        <v>4154</v>
      </c>
      <c r="R63" s="439"/>
      <c r="S63" s="314" t="str">
        <f t="shared" si="7"/>
        <v/>
      </c>
      <c r="T63" s="314" t="s">
        <v>199</v>
      </c>
      <c r="U63" s="314" t="s">
        <v>4155</v>
      </c>
      <c r="V63" s="314" t="s">
        <v>273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4156</v>
      </c>
      <c r="C64" s="412" t="s">
        <v>4157</v>
      </c>
      <c r="D64" s="321">
        <v>3500160</v>
      </c>
      <c r="E64" s="315" t="s">
        <v>109</v>
      </c>
      <c r="F64" s="315" t="s">
        <v>68</v>
      </c>
      <c r="G64" s="321" t="s">
        <v>3989</v>
      </c>
      <c r="H64" s="448" t="str">
        <f>IFERROR(VLOOKUP(G64,'Cadastro de assessores'!A:B,2,FALSE),"Não Cadastrado")</f>
        <v>12624</v>
      </c>
      <c r="I64" s="448"/>
      <c r="J64" s="46" t="s">
        <v>195</v>
      </c>
      <c r="K64" s="315" t="s">
        <v>205</v>
      </c>
      <c r="L64" s="445">
        <v>44679</v>
      </c>
      <c r="M64" s="445">
        <v>44680</v>
      </c>
      <c r="N64" s="321"/>
      <c r="O64" s="321" t="s">
        <v>4158</v>
      </c>
      <c r="P64" s="410">
        <v>0.01</v>
      </c>
      <c r="Q64" s="442"/>
      <c r="R64" s="439"/>
      <c r="S64" s="314" t="str">
        <f t="shared" si="7"/>
        <v>Não Qualificado</v>
      </c>
      <c r="T64" s="314" t="s">
        <v>199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4159</v>
      </c>
      <c r="C65" s="412" t="s">
        <v>4160</v>
      </c>
      <c r="D65" s="321">
        <v>4452023</v>
      </c>
      <c r="E65" s="315" t="s">
        <v>19</v>
      </c>
      <c r="F65" s="315" t="s">
        <v>68</v>
      </c>
      <c r="G65" s="315" t="s">
        <v>3290</v>
      </c>
      <c r="H65" s="315" t="str">
        <f>IFERROR(VLOOKUP(G65,'Cadastro de assessores'!A:B,2,FALSE),"Não Cadastrado")</f>
        <v>13444</v>
      </c>
      <c r="I65" s="315"/>
      <c r="J65" s="46" t="s">
        <v>205</v>
      </c>
      <c r="K65" s="315" t="s">
        <v>205</v>
      </c>
      <c r="L65" s="437">
        <v>44372</v>
      </c>
      <c r="M65" s="437">
        <v>44372</v>
      </c>
      <c r="N65" s="321"/>
      <c r="O65" s="321" t="s">
        <v>4161</v>
      </c>
      <c r="P65" s="410">
        <v>0.02</v>
      </c>
      <c r="Q65" s="442"/>
      <c r="R65" s="439"/>
      <c r="S65" s="314" t="str">
        <f t="shared" si="7"/>
        <v/>
      </c>
      <c r="T65" s="321" t="s">
        <v>199</v>
      </c>
      <c r="U65" s="314" t="s">
        <v>4162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4163</v>
      </c>
      <c r="C66" s="141" t="s">
        <v>4164</v>
      </c>
      <c r="D66" s="314">
        <v>4765516</v>
      </c>
      <c r="E66" s="314" t="s">
        <v>109</v>
      </c>
      <c r="F66" s="314" t="s">
        <v>68</v>
      </c>
      <c r="G66" s="314" t="s">
        <v>3774</v>
      </c>
      <c r="H66" s="314" t="str">
        <f>IFERROR(VLOOKUP(G66,'Cadastro de assessores'!A:B,2,FALSE),"Não Cadastrado")</f>
        <v>14574</v>
      </c>
      <c r="I66" s="314"/>
      <c r="J66" s="46" t="s">
        <v>195</v>
      </c>
      <c r="K66" s="314" t="s">
        <v>3935</v>
      </c>
      <c r="L66" s="409">
        <v>44228</v>
      </c>
      <c r="M66" s="409">
        <v>44228</v>
      </c>
      <c r="N66" s="409">
        <v>44418</v>
      </c>
      <c r="O66" s="314" t="s">
        <v>3930</v>
      </c>
      <c r="P66" s="410">
        <v>0.02</v>
      </c>
      <c r="Q66" s="442" t="s">
        <v>4165</v>
      </c>
      <c r="R66" s="439"/>
      <c r="S66" s="314" t="str">
        <f t="shared" si="7"/>
        <v>Não Qualificado</v>
      </c>
      <c r="T66" s="314" t="s">
        <v>199</v>
      </c>
      <c r="U66" s="314" t="s">
        <v>3953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3066</v>
      </c>
      <c r="BE66" s="361" t="s">
        <v>3066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3940</v>
      </c>
      <c r="BT66" s="129"/>
    </row>
    <row r="67" spans="1:72" ht="15.75" customHeight="1">
      <c r="A67" s="141" t="s">
        <v>67</v>
      </c>
      <c r="B67" s="123" t="s">
        <v>4166</v>
      </c>
      <c r="C67" s="412" t="s">
        <v>4167</v>
      </c>
      <c r="D67" s="454">
        <v>7119368</v>
      </c>
      <c r="E67" s="314" t="s">
        <v>19</v>
      </c>
      <c r="F67" s="314" t="s">
        <v>77</v>
      </c>
      <c r="G67" s="321" t="s">
        <v>123</v>
      </c>
      <c r="H67" s="314" t="str">
        <f>IFERROR(VLOOKUP(G67,'Cadastro de assessores'!A:B,2,FALSE),"Não Cadastrado")</f>
        <v>18890</v>
      </c>
      <c r="I67" s="314"/>
      <c r="J67" s="46" t="s">
        <v>195</v>
      </c>
      <c r="K67" s="314" t="s">
        <v>3935</v>
      </c>
      <c r="L67" s="441">
        <v>44523</v>
      </c>
      <c r="M67" s="441">
        <v>44523</v>
      </c>
      <c r="N67" s="413">
        <v>44700</v>
      </c>
      <c r="O67" s="321" t="s">
        <v>3944</v>
      </c>
      <c r="P67" s="410">
        <v>7.0000000000000001E-3</v>
      </c>
      <c r="Q67" s="190" t="s">
        <v>4112</v>
      </c>
      <c r="R67" s="439"/>
      <c r="S67" s="314" t="str">
        <f t="shared" si="7"/>
        <v>Não Qualificado</v>
      </c>
      <c r="T67" s="314" t="s">
        <v>199</v>
      </c>
      <c r="U67" s="314" t="s">
        <v>4109</v>
      </c>
      <c r="V67" s="314" t="s">
        <v>77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3066</v>
      </c>
      <c r="BE67" s="361" t="s">
        <v>3066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3940</v>
      </c>
      <c r="BT67" s="129"/>
    </row>
    <row r="68" spans="1:72" ht="15.75" customHeight="1">
      <c r="A68" s="141" t="s">
        <v>67</v>
      </c>
      <c r="B68" s="123" t="s">
        <v>4166</v>
      </c>
      <c r="C68" s="412" t="s">
        <v>4167</v>
      </c>
      <c r="D68" s="321">
        <v>7207902</v>
      </c>
      <c r="E68" s="314" t="s">
        <v>19</v>
      </c>
      <c r="F68" s="314" t="s">
        <v>77</v>
      </c>
      <c r="G68" s="321" t="s">
        <v>123</v>
      </c>
      <c r="H68" s="314" t="str">
        <f>IFERROR(VLOOKUP(G68,'Cadastro de assessores'!A:B,2,FALSE),"Não Cadastrado")</f>
        <v>18890</v>
      </c>
      <c r="I68" s="314"/>
      <c r="J68" s="46" t="s">
        <v>195</v>
      </c>
      <c r="K68" s="314" t="s">
        <v>3935</v>
      </c>
      <c r="L68" s="441">
        <v>44523</v>
      </c>
      <c r="M68" s="441">
        <v>44523</v>
      </c>
      <c r="N68" s="413">
        <v>44700</v>
      </c>
      <c r="O68" s="321" t="s">
        <v>3944</v>
      </c>
      <c r="P68" s="410">
        <v>7.0000000000000001E-3</v>
      </c>
      <c r="Q68" s="190" t="s">
        <v>4112</v>
      </c>
      <c r="R68" s="439"/>
      <c r="S68" s="314" t="str">
        <f t="shared" si="7"/>
        <v>Não Qualificado</v>
      </c>
      <c r="T68" s="314" t="s">
        <v>199</v>
      </c>
      <c r="U68" s="314" t="s">
        <v>4109</v>
      </c>
      <c r="V68" s="314" t="s">
        <v>77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3066</v>
      </c>
      <c r="BE68" s="361" t="s">
        <v>3066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3940</v>
      </c>
      <c r="BT68" s="129"/>
    </row>
    <row r="69" spans="1:72" ht="15.75" customHeight="1">
      <c r="A69" s="141" t="s">
        <v>67</v>
      </c>
      <c r="B69" s="123" t="s">
        <v>659</v>
      </c>
      <c r="C69" s="455" t="s">
        <v>4168</v>
      </c>
      <c r="D69" s="456">
        <v>3286506</v>
      </c>
      <c r="E69" s="314" t="s">
        <v>19</v>
      </c>
      <c r="F69" s="314" t="s">
        <v>68</v>
      </c>
      <c r="G69" s="314" t="s">
        <v>438</v>
      </c>
      <c r="H69" s="314"/>
      <c r="I69" s="314"/>
      <c r="J69" s="46" t="s">
        <v>3929</v>
      </c>
      <c r="K69" s="314"/>
      <c r="L69" s="441"/>
      <c r="M69" s="441">
        <v>44932</v>
      </c>
      <c r="N69" s="409"/>
      <c r="O69" s="314" t="s">
        <v>3936</v>
      </c>
      <c r="P69" s="410">
        <v>0.01</v>
      </c>
      <c r="Q69" s="457" t="s">
        <v>4169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662</v>
      </c>
      <c r="C70" s="141" t="s">
        <v>4170</v>
      </c>
      <c r="D70" s="123">
        <v>3360893</v>
      </c>
      <c r="E70" s="315" t="s">
        <v>19</v>
      </c>
      <c r="F70" s="315" t="s">
        <v>77</v>
      </c>
      <c r="G70" s="315" t="s">
        <v>215</v>
      </c>
      <c r="H70" s="315">
        <f>IFERROR(VLOOKUP(G70,'Cadastro de assessores'!A:B,2,FALSE),"Não Cadastrado")</f>
        <v>12331</v>
      </c>
      <c r="I70" s="315"/>
      <c r="J70" s="46" t="s">
        <v>3929</v>
      </c>
      <c r="K70" s="315" t="s">
        <v>205</v>
      </c>
      <c r="L70" s="437">
        <v>44733</v>
      </c>
      <c r="M70" s="437">
        <v>44759</v>
      </c>
      <c r="N70" s="314"/>
      <c r="O70" s="314" t="s">
        <v>3944</v>
      </c>
      <c r="P70" s="410">
        <v>7.0000000000000001E-3</v>
      </c>
      <c r="Q70" s="442"/>
      <c r="R70" s="439"/>
      <c r="S70" s="314"/>
      <c r="T70" s="314" t="s">
        <v>199</v>
      </c>
      <c r="U70" s="314" t="s">
        <v>3983</v>
      </c>
      <c r="V70" s="314" t="s">
        <v>77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4171</v>
      </c>
      <c r="C71" s="141" t="s">
        <v>4172</v>
      </c>
      <c r="D71" s="328">
        <v>4618682</v>
      </c>
      <c r="E71" s="314" t="s">
        <v>109</v>
      </c>
      <c r="F71" s="314" t="s">
        <v>68</v>
      </c>
      <c r="G71" s="314" t="s">
        <v>3774</v>
      </c>
      <c r="H71" s="314" t="str">
        <f>IFERROR(VLOOKUP(G71,'Cadastro de assessores'!A:B,2,FALSE),"Não Cadastrado")</f>
        <v>14574</v>
      </c>
      <c r="I71" s="314"/>
      <c r="J71" s="46" t="s">
        <v>195</v>
      </c>
      <c r="K71" s="314" t="s">
        <v>3935</v>
      </c>
      <c r="L71" s="441">
        <v>44160</v>
      </c>
      <c r="M71" s="441">
        <v>44160</v>
      </c>
      <c r="N71" s="409">
        <v>44806</v>
      </c>
      <c r="O71" s="314" t="s">
        <v>3936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199</v>
      </c>
      <c r="U71" s="314" t="s">
        <v>3965</v>
      </c>
      <c r="V71" s="314" t="s">
        <v>68</v>
      </c>
      <c r="W71" s="440" t="s">
        <v>3939</v>
      </c>
      <c r="X71" s="440" t="s">
        <v>3939</v>
      </c>
      <c r="Y71" s="440" t="s">
        <v>3939</v>
      </c>
      <c r="Z71" s="440" t="s">
        <v>3939</v>
      </c>
      <c r="AA71" s="440" t="s">
        <v>3939</v>
      </c>
      <c r="AB71" s="440" t="s">
        <v>3939</v>
      </c>
      <c r="AC71" s="440" t="s">
        <v>3939</v>
      </c>
      <c r="AD71" s="440" t="s">
        <v>3939</v>
      </c>
      <c r="AE71" s="440" t="s">
        <v>3939</v>
      </c>
      <c r="AF71" s="440" t="s">
        <v>3939</v>
      </c>
      <c r="AG71" s="440" t="s">
        <v>3939</v>
      </c>
      <c r="AH71" s="440" t="s">
        <v>3939</v>
      </c>
      <c r="AI71" s="440" t="s">
        <v>3939</v>
      </c>
      <c r="AJ71" s="440" t="s">
        <v>4173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3940</v>
      </c>
      <c r="BT71" s="129"/>
    </row>
    <row r="72" spans="1:72" ht="15.75" customHeight="1">
      <c r="A72" s="141" t="s">
        <v>67</v>
      </c>
      <c r="B72" s="123" t="s">
        <v>4174</v>
      </c>
      <c r="C72" s="141" t="s">
        <v>4175</v>
      </c>
      <c r="D72" s="315">
        <v>4805165</v>
      </c>
      <c r="E72" s="315" t="s">
        <v>3057</v>
      </c>
      <c r="F72" s="315" t="s">
        <v>68</v>
      </c>
      <c r="G72" s="315" t="s">
        <v>3057</v>
      </c>
      <c r="H72" s="315" t="str">
        <f>IFERROR(VLOOKUP(G72,'Cadastro de assessores'!A:B,2,FALSE),"Não Cadastrado")</f>
        <v>18986</v>
      </c>
      <c r="I72" s="315"/>
      <c r="J72" s="46" t="s">
        <v>205</v>
      </c>
      <c r="K72" s="315" t="s">
        <v>205</v>
      </c>
      <c r="L72" s="437">
        <v>44235</v>
      </c>
      <c r="M72" s="437">
        <v>44235</v>
      </c>
      <c r="N72" s="314"/>
      <c r="O72" s="314" t="s">
        <v>3936</v>
      </c>
      <c r="P72" s="410">
        <v>1.4999999999999999E-2</v>
      </c>
      <c r="Q72" s="442" t="s">
        <v>1271</v>
      </c>
      <c r="R72" s="439" t="s">
        <v>4176</v>
      </c>
      <c r="S72" s="314" t="str">
        <f t="shared" si="8"/>
        <v/>
      </c>
      <c r="T72" s="314" t="s">
        <v>199</v>
      </c>
      <c r="U72" s="314" t="s">
        <v>3938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672</v>
      </c>
      <c r="C73" s="412" t="s">
        <v>4177</v>
      </c>
      <c r="D73" s="315">
        <v>6480340</v>
      </c>
      <c r="E73" s="315" t="s">
        <v>19</v>
      </c>
      <c r="F73" s="315" t="s">
        <v>77</v>
      </c>
      <c r="G73" s="448" t="s">
        <v>99</v>
      </c>
      <c r="H73" s="448" t="str">
        <f>IFERROR(VLOOKUP(G73,'Cadastro de assessores'!A:B,2,FALSE),"Não Cadastrado")</f>
        <v>18009</v>
      </c>
      <c r="I73" s="448"/>
      <c r="J73" s="46" t="s">
        <v>3929</v>
      </c>
      <c r="K73" s="315" t="s">
        <v>205</v>
      </c>
      <c r="L73" s="437">
        <v>44439</v>
      </c>
      <c r="M73" s="437">
        <v>44447</v>
      </c>
      <c r="N73" s="448"/>
      <c r="O73" s="448" t="s">
        <v>3947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199</v>
      </c>
      <c r="U73" s="314" t="s">
        <v>4109</v>
      </c>
      <c r="V73" s="321" t="s">
        <v>77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3175</v>
      </c>
      <c r="C74" s="141" t="s">
        <v>3173</v>
      </c>
      <c r="D74" s="314">
        <v>260123</v>
      </c>
      <c r="E74" s="315" t="s">
        <v>3122</v>
      </c>
      <c r="F74" s="315" t="s">
        <v>68</v>
      </c>
      <c r="G74" s="315" t="s">
        <v>3122</v>
      </c>
      <c r="H74" s="315" t="str">
        <f>IFERROR(VLOOKUP(G74,'Cadastro de assessores'!A:B,2,FALSE),"Não Cadastrado")</f>
        <v>22400</v>
      </c>
      <c r="I74" s="315"/>
      <c r="J74" s="46" t="s">
        <v>3929</v>
      </c>
      <c r="K74" s="314" t="s">
        <v>216</v>
      </c>
      <c r="L74" s="314" t="s">
        <v>3278</v>
      </c>
      <c r="M74" s="458" t="s">
        <v>3778</v>
      </c>
      <c r="N74" s="314"/>
      <c r="O74" s="314" t="s">
        <v>4161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199</v>
      </c>
      <c r="U74" s="314" t="s">
        <v>3938</v>
      </c>
      <c r="V74" s="314" t="s">
        <v>68</v>
      </c>
      <c r="W74" s="440" t="s">
        <v>3939</v>
      </c>
      <c r="X74" s="440" t="s">
        <v>3939</v>
      </c>
      <c r="Y74" s="440" t="s">
        <v>3939</v>
      </c>
      <c r="Z74" s="440" t="s">
        <v>3939</v>
      </c>
      <c r="AA74" s="440" t="s">
        <v>3939</v>
      </c>
      <c r="AB74" s="440" t="s">
        <v>3939</v>
      </c>
      <c r="AC74" s="440" t="s">
        <v>3939</v>
      </c>
      <c r="AD74" s="440" t="s">
        <v>3939</v>
      </c>
      <c r="AE74" s="440" t="s">
        <v>3939</v>
      </c>
      <c r="AF74" s="440" t="s">
        <v>3939</v>
      </c>
      <c r="AG74" s="440" t="s">
        <v>3939</v>
      </c>
      <c r="AH74" s="440"/>
      <c r="AI74" s="440" t="s">
        <v>3939</v>
      </c>
      <c r="AJ74" s="440" t="s">
        <v>3939</v>
      </c>
      <c r="AK74" s="361" t="s">
        <v>3278</v>
      </c>
      <c r="AL74" s="361"/>
      <c r="AM74" s="361" t="s">
        <v>3278</v>
      </c>
      <c r="AN74" s="361" t="s">
        <v>3278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3066</v>
      </c>
      <c r="BE74" s="361" t="s">
        <v>3066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4178</v>
      </c>
      <c r="C75" s="141" t="s">
        <v>4179</v>
      </c>
      <c r="D75" s="314">
        <v>4522420</v>
      </c>
      <c r="E75" s="314" t="s">
        <v>19</v>
      </c>
      <c r="F75" s="314" t="s">
        <v>68</v>
      </c>
      <c r="G75" s="314" t="s">
        <v>3934</v>
      </c>
      <c r="H75" s="314" t="str">
        <f>IFERROR(VLOOKUP(G75,'Cadastro de assessores'!A:B,2,FALSE),"Não Cadastrado")</f>
        <v>17679</v>
      </c>
      <c r="I75" s="314"/>
      <c r="J75" s="46" t="s">
        <v>195</v>
      </c>
      <c r="K75" s="314" t="s">
        <v>3935</v>
      </c>
      <c r="L75" s="409">
        <v>44141</v>
      </c>
      <c r="M75" s="409">
        <v>44141</v>
      </c>
      <c r="N75" s="409">
        <v>44412</v>
      </c>
      <c r="O75" s="314" t="s">
        <v>3936</v>
      </c>
      <c r="P75" s="410">
        <v>1.4999999999999999E-2</v>
      </c>
      <c r="Q75" s="442" t="s">
        <v>4180</v>
      </c>
      <c r="R75" s="439"/>
      <c r="S75" s="314" t="str">
        <f t="shared" si="8"/>
        <v>Não Qualificado</v>
      </c>
      <c r="T75" s="314" t="s">
        <v>199</v>
      </c>
      <c r="U75" s="314" t="s">
        <v>4181</v>
      </c>
      <c r="V75" s="314" t="s">
        <v>666</v>
      </c>
      <c r="W75" s="440" t="s">
        <v>3939</v>
      </c>
      <c r="X75" s="440" t="s">
        <v>3939</v>
      </c>
      <c r="Y75" s="440" t="s">
        <v>3939</v>
      </c>
      <c r="Z75" s="440" t="s">
        <v>3939</v>
      </c>
      <c r="AA75" s="440" t="s">
        <v>3939</v>
      </c>
      <c r="AB75" s="440" t="s">
        <v>3939</v>
      </c>
      <c r="AC75" s="440" t="s">
        <v>3939</v>
      </c>
      <c r="AD75" s="440" t="s">
        <v>3939</v>
      </c>
      <c r="AE75" s="440" t="s">
        <v>3939</v>
      </c>
      <c r="AF75" s="440" t="s">
        <v>3939</v>
      </c>
      <c r="AG75" s="440" t="s">
        <v>3939</v>
      </c>
      <c r="AH75" s="440" t="s">
        <v>3939</v>
      </c>
      <c r="AI75" s="440" t="s">
        <v>3939</v>
      </c>
      <c r="AJ75" s="440" t="s">
        <v>4182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3066</v>
      </c>
      <c r="BE75" s="361" t="s">
        <v>3066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3940</v>
      </c>
      <c r="BT75" s="129"/>
    </row>
    <row r="76" spans="1:72" ht="15.75" customHeight="1">
      <c r="A76" s="141" t="s">
        <v>67</v>
      </c>
      <c r="B76" s="123" t="s">
        <v>4183</v>
      </c>
      <c r="C76" s="412" t="s">
        <v>4184</v>
      </c>
      <c r="D76" s="321">
        <v>6592638</v>
      </c>
      <c r="E76" s="315" t="s">
        <v>19</v>
      </c>
      <c r="F76" s="315" t="s">
        <v>77</v>
      </c>
      <c r="G76" s="315" t="s">
        <v>99</v>
      </c>
      <c r="H76" s="315" t="str">
        <f>IFERROR(VLOOKUP(G76,'Cadastro de assessores'!A:B,2,FALSE),"Não Cadastrado")</f>
        <v>18009</v>
      </c>
      <c r="I76" s="315"/>
      <c r="J76" s="46" t="s">
        <v>205</v>
      </c>
      <c r="K76" s="315" t="s">
        <v>205</v>
      </c>
      <c r="L76" s="437">
        <v>44456</v>
      </c>
      <c r="M76" s="437">
        <v>44461</v>
      </c>
      <c r="N76" s="321"/>
      <c r="O76" s="321" t="s">
        <v>3936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199</v>
      </c>
      <c r="U76" s="314" t="s">
        <v>3988</v>
      </c>
      <c r="V76" s="314" t="s">
        <v>114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4185</v>
      </c>
      <c r="C77" s="141" t="s">
        <v>4186</v>
      </c>
      <c r="D77" s="314">
        <v>4572882</v>
      </c>
      <c r="E77" s="314" t="s">
        <v>109</v>
      </c>
      <c r="F77" s="314" t="s">
        <v>68</v>
      </c>
      <c r="G77" s="314" t="s">
        <v>3774</v>
      </c>
      <c r="H77" s="314" t="str">
        <f>IFERROR(VLOOKUP(G77,'Cadastro de assessores'!A:B,2,FALSE),"Não Cadastrado")</f>
        <v>14574</v>
      </c>
      <c r="I77" s="314"/>
      <c r="J77" s="46" t="s">
        <v>195</v>
      </c>
      <c r="K77" s="314" t="s">
        <v>3935</v>
      </c>
      <c r="L77" s="441">
        <v>44165</v>
      </c>
      <c r="M77" s="441">
        <v>44165</v>
      </c>
      <c r="N77" s="409">
        <v>44295</v>
      </c>
      <c r="O77" s="314" t="s">
        <v>3936</v>
      </c>
      <c r="P77" s="410">
        <v>1.4999999999999999E-2</v>
      </c>
      <c r="Q77" s="442" t="s">
        <v>4187</v>
      </c>
      <c r="R77" s="439"/>
      <c r="S77" s="314" t="str">
        <f t="shared" si="8"/>
        <v/>
      </c>
      <c r="T77" s="314" t="s">
        <v>199</v>
      </c>
      <c r="U77" s="314" t="s">
        <v>4071</v>
      </c>
      <c r="V77" s="314" t="s">
        <v>68</v>
      </c>
      <c r="W77" s="440" t="s">
        <v>3939</v>
      </c>
      <c r="X77" s="440" t="s">
        <v>3939</v>
      </c>
      <c r="Y77" s="440" t="s">
        <v>3939</v>
      </c>
      <c r="Z77" s="440" t="s">
        <v>3939</v>
      </c>
      <c r="AA77" s="440" t="s">
        <v>3939</v>
      </c>
      <c r="AB77" s="440" t="s">
        <v>3939</v>
      </c>
      <c r="AC77" s="440" t="s">
        <v>3939</v>
      </c>
      <c r="AD77" s="440" t="s">
        <v>3939</v>
      </c>
      <c r="AE77" s="440" t="s">
        <v>3939</v>
      </c>
      <c r="AF77" s="440" t="s">
        <v>3939</v>
      </c>
      <c r="AG77" s="440" t="s">
        <v>3939</v>
      </c>
      <c r="AH77" s="440" t="s">
        <v>3939</v>
      </c>
      <c r="AI77" s="440" t="s">
        <v>3939</v>
      </c>
      <c r="AJ77" s="440" t="s">
        <v>4188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3066</v>
      </c>
      <c r="BE77" s="361" t="s">
        <v>3066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3940</v>
      </c>
      <c r="BT77" s="129"/>
    </row>
    <row r="78" spans="1:72" ht="15.75" customHeight="1">
      <c r="A78" s="141" t="s">
        <v>67</v>
      </c>
      <c r="B78" s="123" t="s">
        <v>4189</v>
      </c>
      <c r="C78" s="459" t="s">
        <v>4190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3929</v>
      </c>
      <c r="K78" s="315" t="s">
        <v>205</v>
      </c>
      <c r="L78" s="438">
        <v>44469</v>
      </c>
      <c r="M78" s="438">
        <v>44482</v>
      </c>
      <c r="N78" s="321"/>
      <c r="O78" s="321" t="s">
        <v>3936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199</v>
      </c>
      <c r="U78" s="314" t="s">
        <v>4191</v>
      </c>
      <c r="V78" s="314" t="s">
        <v>135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3940</v>
      </c>
      <c r="BT78" s="129"/>
    </row>
    <row r="79" spans="1:72" ht="15.75" customHeight="1">
      <c r="A79" s="141" t="s">
        <v>67</v>
      </c>
      <c r="B79" s="123" t="s">
        <v>721</v>
      </c>
      <c r="C79" s="412" t="s">
        <v>4192</v>
      </c>
      <c r="D79" s="444">
        <v>6866947</v>
      </c>
      <c r="E79" s="315" t="s">
        <v>19</v>
      </c>
      <c r="F79" s="315" t="s">
        <v>77</v>
      </c>
      <c r="G79" s="315" t="s">
        <v>99</v>
      </c>
      <c r="H79" s="448" t="str">
        <f>IFERROR(VLOOKUP(G79,'Cadastro de assessores'!A:B,2,FALSE),"Não Cadastrado")</f>
        <v>18009</v>
      </c>
      <c r="I79" s="448"/>
      <c r="J79" s="46" t="s">
        <v>3929</v>
      </c>
      <c r="K79" s="315" t="s">
        <v>205</v>
      </c>
      <c r="L79" s="438">
        <v>44495</v>
      </c>
      <c r="M79" s="438">
        <v>44497</v>
      </c>
      <c r="N79" s="321"/>
      <c r="O79" s="321" t="s">
        <v>3947</v>
      </c>
      <c r="P79" s="410">
        <v>1.2E-2</v>
      </c>
      <c r="Q79" s="333" t="s">
        <v>4193</v>
      </c>
      <c r="R79" s="439"/>
      <c r="S79" s="314" t="str">
        <f t="shared" si="8"/>
        <v/>
      </c>
      <c r="T79" s="314" t="s">
        <v>199</v>
      </c>
      <c r="U79" s="314" t="s">
        <v>4075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725</v>
      </c>
      <c r="C80" s="412" t="s">
        <v>722</v>
      </c>
      <c r="D80" s="460">
        <v>3241823</v>
      </c>
      <c r="E80" s="315" t="s">
        <v>19</v>
      </c>
      <c r="F80" s="315" t="s">
        <v>68</v>
      </c>
      <c r="G80" s="315" t="s">
        <v>255</v>
      </c>
      <c r="H80" s="448">
        <f>IFERROR(VLOOKUP(G80,'Cadastro de assessores'!A:B,2,FALSE),"Não Cadastrado")</f>
        <v>12332</v>
      </c>
      <c r="I80" s="448"/>
      <c r="J80" s="46" t="s">
        <v>3929</v>
      </c>
      <c r="K80" s="461"/>
      <c r="L80" s="315" t="s">
        <v>216</v>
      </c>
      <c r="M80" s="438">
        <v>44819</v>
      </c>
      <c r="N80" s="321"/>
      <c r="O80" s="321" t="s">
        <v>3947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742</v>
      </c>
      <c r="C81" s="141" t="s">
        <v>4194</v>
      </c>
      <c r="D81" s="314">
        <v>3960153</v>
      </c>
      <c r="E81" s="314" t="s">
        <v>19</v>
      </c>
      <c r="F81" s="314" t="s">
        <v>68</v>
      </c>
      <c r="G81" s="314" t="s">
        <v>741</v>
      </c>
      <c r="H81" s="314"/>
      <c r="I81" s="314"/>
      <c r="J81" s="46" t="s">
        <v>3929</v>
      </c>
      <c r="K81" s="314"/>
      <c r="L81" s="441"/>
      <c r="M81" s="441"/>
      <c r="N81" s="409"/>
      <c r="O81" s="314" t="s">
        <v>3936</v>
      </c>
      <c r="P81" s="410">
        <v>1.2E-2</v>
      </c>
      <c r="Q81" s="462" t="s">
        <v>4020</v>
      </c>
      <c r="R81" s="439"/>
      <c r="S81" s="314"/>
      <c r="T81" s="314"/>
      <c r="U81" s="314"/>
      <c r="V81" s="314" t="s">
        <v>1583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3940</v>
      </c>
      <c r="BT81" s="129"/>
    </row>
    <row r="82" spans="1:72" ht="15.75" customHeight="1">
      <c r="A82" s="141" t="s">
        <v>67</v>
      </c>
      <c r="B82" s="123" t="s">
        <v>4195</v>
      </c>
      <c r="C82" s="141" t="s">
        <v>4196</v>
      </c>
      <c r="D82" s="314">
        <v>3432427</v>
      </c>
      <c r="E82" s="314" t="s">
        <v>19</v>
      </c>
      <c r="F82" s="314" t="s">
        <v>77</v>
      </c>
      <c r="G82" s="314" t="s">
        <v>99</v>
      </c>
      <c r="H82" s="314" t="str">
        <f>IFERROR(VLOOKUP(G82,'Cadastro de assessores'!A:B,2,FALSE),"Não Cadastrado")</f>
        <v>18009</v>
      </c>
      <c r="I82" s="314"/>
      <c r="J82" s="46" t="s">
        <v>195</v>
      </c>
      <c r="K82" s="314" t="s">
        <v>3935</v>
      </c>
      <c r="L82" s="441">
        <v>44445</v>
      </c>
      <c r="M82" s="441">
        <v>44445</v>
      </c>
      <c r="N82" s="409">
        <v>44658</v>
      </c>
      <c r="O82" s="314" t="s">
        <v>4153</v>
      </c>
      <c r="P82" s="410">
        <v>8.0000000000000002E-3</v>
      </c>
      <c r="Q82" s="442" t="s">
        <v>4197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199</v>
      </c>
      <c r="U82" s="314" t="s">
        <v>3988</v>
      </c>
      <c r="V82" s="314" t="s">
        <v>114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3066</v>
      </c>
      <c r="BE82" s="361" t="s">
        <v>3066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3940</v>
      </c>
      <c r="BT82" s="129"/>
    </row>
    <row r="83" spans="1:72" ht="15.75" customHeight="1">
      <c r="A83" s="141" t="s">
        <v>67</v>
      </c>
      <c r="B83" s="123" t="s">
        <v>4198</v>
      </c>
      <c r="C83" s="141" t="s">
        <v>4199</v>
      </c>
      <c r="D83" s="314">
        <v>4478774</v>
      </c>
      <c r="E83" s="315" t="s">
        <v>109</v>
      </c>
      <c r="F83" s="315" t="s">
        <v>68</v>
      </c>
      <c r="G83" s="315" t="s">
        <v>4200</v>
      </c>
      <c r="H83" s="315" t="str">
        <f>IFERROR(VLOOKUP(G83,'Cadastro de assessores'!A:B,2,FALSE),"Não Cadastrado")</f>
        <v>19634</v>
      </c>
      <c r="I83" s="315"/>
      <c r="J83" s="46" t="s">
        <v>3929</v>
      </c>
      <c r="K83" s="315" t="s">
        <v>205</v>
      </c>
      <c r="L83" s="437">
        <v>44103</v>
      </c>
      <c r="M83" s="437">
        <v>44103</v>
      </c>
      <c r="N83" s="314"/>
      <c r="O83" s="314" t="s">
        <v>3947</v>
      </c>
      <c r="P83" s="410">
        <v>1.2E-2</v>
      </c>
      <c r="Q83" s="442" t="s">
        <v>1271</v>
      </c>
      <c r="R83" s="439" t="s">
        <v>4176</v>
      </c>
      <c r="S83" s="314" t="str">
        <f t="shared" si="9"/>
        <v>Não Qualificado</v>
      </c>
      <c r="T83" s="314" t="s">
        <v>199</v>
      </c>
      <c r="U83" s="314" t="s">
        <v>3958</v>
      </c>
      <c r="V83" s="314" t="s">
        <v>68</v>
      </c>
      <c r="W83" s="440" t="s">
        <v>3939</v>
      </c>
      <c r="X83" s="440" t="s">
        <v>3939</v>
      </c>
      <c r="Y83" s="440" t="s">
        <v>3939</v>
      </c>
      <c r="Z83" s="440" t="s">
        <v>3939</v>
      </c>
      <c r="AA83" s="440" t="s">
        <v>3939</v>
      </c>
      <c r="AB83" s="440" t="s">
        <v>3939</v>
      </c>
      <c r="AC83" s="440" t="s">
        <v>3939</v>
      </c>
      <c r="AD83" s="440" t="s">
        <v>3939</v>
      </c>
      <c r="AE83" s="440" t="s">
        <v>3939</v>
      </c>
      <c r="AF83" s="440" t="s">
        <v>3939</v>
      </c>
      <c r="AG83" s="440" t="s">
        <v>3939</v>
      </c>
      <c r="AH83" s="440" t="s">
        <v>4201</v>
      </c>
      <c r="AI83" s="440" t="s">
        <v>4202</v>
      </c>
      <c r="AJ83" s="440" t="s">
        <v>4203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4204</v>
      </c>
      <c r="C84" s="412" t="s">
        <v>4205</v>
      </c>
      <c r="D84" s="321">
        <v>5692353</v>
      </c>
      <c r="E84" s="314" t="s">
        <v>19</v>
      </c>
      <c r="F84" s="314" t="s">
        <v>77</v>
      </c>
      <c r="G84" s="314" t="s">
        <v>99</v>
      </c>
      <c r="H84" s="314" t="str">
        <f>IFERROR(VLOOKUP(G84,'Cadastro de assessores'!A:B,2,FALSE),"Não Cadastrado")</f>
        <v>18009</v>
      </c>
      <c r="I84" s="314"/>
      <c r="J84" s="46" t="s">
        <v>195</v>
      </c>
      <c r="K84" s="314" t="s">
        <v>3935</v>
      </c>
      <c r="L84" s="409">
        <v>44466</v>
      </c>
      <c r="M84" s="409">
        <v>44466</v>
      </c>
      <c r="N84" s="413">
        <v>44740</v>
      </c>
      <c r="O84" s="321" t="s">
        <v>3951</v>
      </c>
      <c r="P84" s="410">
        <v>2.5000000000000001E-2</v>
      </c>
      <c r="Q84" s="190" t="s">
        <v>4206</v>
      </c>
      <c r="R84" s="439"/>
      <c r="S84" s="314" t="str">
        <f t="shared" si="9"/>
        <v>Não Qualificado</v>
      </c>
      <c r="T84" s="321" t="s">
        <v>199</v>
      </c>
      <c r="U84" s="321" t="s">
        <v>3988</v>
      </c>
      <c r="V84" s="321" t="s">
        <v>114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3940</v>
      </c>
      <c r="BT84" s="129"/>
    </row>
    <row r="85" spans="1:72" ht="15.75" customHeight="1">
      <c r="A85" s="141" t="s">
        <v>67</v>
      </c>
      <c r="B85" s="123" t="s">
        <v>4207</v>
      </c>
      <c r="C85" s="123" t="s">
        <v>4208</v>
      </c>
      <c r="D85" s="315">
        <v>4848604</v>
      </c>
      <c r="E85" s="315" t="s">
        <v>109</v>
      </c>
      <c r="F85" s="315" t="s">
        <v>68</v>
      </c>
      <c r="G85" s="315" t="s">
        <v>4209</v>
      </c>
      <c r="H85" s="315" t="str">
        <f>IFERROR(VLOOKUP(G85,'Cadastro de assessores'!A:B,2,FALSE),"Não Cadastrado")</f>
        <v>15049</v>
      </c>
      <c r="I85" s="315"/>
      <c r="J85" s="46" t="s">
        <v>3929</v>
      </c>
      <c r="K85" s="315" t="s">
        <v>205</v>
      </c>
      <c r="L85" s="437">
        <v>44236</v>
      </c>
      <c r="M85" s="437">
        <v>44236</v>
      </c>
      <c r="N85" s="314"/>
      <c r="O85" s="314" t="s">
        <v>3947</v>
      </c>
      <c r="P85" s="410">
        <v>1.2E-2</v>
      </c>
      <c r="Q85" s="442"/>
      <c r="R85" s="439"/>
      <c r="S85" s="314" t="str">
        <f t="shared" si="9"/>
        <v/>
      </c>
      <c r="T85" s="314" t="s">
        <v>199</v>
      </c>
      <c r="U85" s="314" t="s">
        <v>3953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4210</v>
      </c>
      <c r="C86" s="141" t="s">
        <v>4211</v>
      </c>
      <c r="D86" s="314">
        <v>4537911</v>
      </c>
      <c r="E86" s="315" t="s">
        <v>109</v>
      </c>
      <c r="F86" s="315" t="s">
        <v>68</v>
      </c>
      <c r="G86" s="315" t="s">
        <v>1777</v>
      </c>
      <c r="H86" s="315" t="str">
        <f>IFERROR(VLOOKUP(G86,'Cadastro de assessores'!A:B,2,FALSE),"Não Cadastrado")</f>
        <v>17243</v>
      </c>
      <c r="I86" s="315"/>
      <c r="J86" s="46" t="s">
        <v>195</v>
      </c>
      <c r="K86" s="315" t="s">
        <v>205</v>
      </c>
      <c r="L86" s="438">
        <v>44126</v>
      </c>
      <c r="M86" s="438">
        <v>44130</v>
      </c>
      <c r="N86" s="409">
        <v>44988</v>
      </c>
      <c r="O86" s="314" t="s">
        <v>3936</v>
      </c>
      <c r="P86" s="410">
        <v>1.4999999999999999E-2</v>
      </c>
      <c r="Q86" s="442" t="s">
        <v>4212</v>
      </c>
      <c r="R86" s="439"/>
      <c r="S86" s="314" t="str">
        <f t="shared" si="9"/>
        <v>Não Qualificado</v>
      </c>
      <c r="T86" s="314" t="s">
        <v>242</v>
      </c>
      <c r="U86" s="314" t="s">
        <v>4213</v>
      </c>
      <c r="V86" s="314" t="s">
        <v>68</v>
      </c>
      <c r="W86" s="440" t="s">
        <v>3939</v>
      </c>
      <c r="X86" s="440" t="s">
        <v>3939</v>
      </c>
      <c r="Y86" s="440" t="s">
        <v>3939</v>
      </c>
      <c r="Z86" s="440" t="s">
        <v>3939</v>
      </c>
      <c r="AA86" s="440" t="s">
        <v>3939</v>
      </c>
      <c r="AB86" s="440" t="s">
        <v>3939</v>
      </c>
      <c r="AC86" s="440" t="s">
        <v>3939</v>
      </c>
      <c r="AD86" s="440" t="s">
        <v>3939</v>
      </c>
      <c r="AE86" s="440" t="s">
        <v>3939</v>
      </c>
      <c r="AF86" s="440" t="s">
        <v>3939</v>
      </c>
      <c r="AG86" s="440" t="s">
        <v>3939</v>
      </c>
      <c r="AH86" s="440" t="s">
        <v>3939</v>
      </c>
      <c r="AI86" s="440" t="s">
        <v>4214</v>
      </c>
      <c r="AJ86" s="440" t="s">
        <v>4215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3940</v>
      </c>
      <c r="BT86" s="129"/>
    </row>
    <row r="87" spans="1:72" ht="15.75" customHeight="1">
      <c r="A87" s="141" t="s">
        <v>67</v>
      </c>
      <c r="B87" s="123" t="s">
        <v>4216</v>
      </c>
      <c r="C87" s="463" t="s">
        <v>4217</v>
      </c>
      <c r="D87" s="444">
        <v>4068685</v>
      </c>
      <c r="E87" s="315" t="s">
        <v>19</v>
      </c>
      <c r="F87" s="315" t="s">
        <v>77</v>
      </c>
      <c r="G87" s="315" t="s">
        <v>99</v>
      </c>
      <c r="H87" s="315" t="str">
        <f>IFERROR(VLOOKUP(G87,'Cadastro de assessores'!A:B,2,FALSE),"Não Cadastrado")</f>
        <v>18009</v>
      </c>
      <c r="I87" s="315"/>
      <c r="J87" s="46" t="s">
        <v>3929</v>
      </c>
      <c r="K87" s="315" t="s">
        <v>205</v>
      </c>
      <c r="L87" s="437">
        <v>44427</v>
      </c>
      <c r="M87" s="437">
        <v>44454</v>
      </c>
      <c r="N87" s="321"/>
      <c r="O87" s="321" t="s">
        <v>3936</v>
      </c>
      <c r="P87" s="410">
        <v>1.4999999999999999E-2</v>
      </c>
      <c r="Q87" s="190" t="s">
        <v>4218</v>
      </c>
      <c r="R87" s="439"/>
      <c r="S87" s="314" t="str">
        <f t="shared" si="9"/>
        <v/>
      </c>
      <c r="T87" s="314" t="s">
        <v>199</v>
      </c>
      <c r="U87" s="314" t="s">
        <v>4219</v>
      </c>
      <c r="V87" s="321" t="s">
        <v>77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3940</v>
      </c>
      <c r="BT87" s="129"/>
    </row>
    <row r="88" spans="1:72" ht="15.75" customHeight="1">
      <c r="A88" s="141" t="s">
        <v>67</v>
      </c>
      <c r="B88" s="123" t="s">
        <v>4220</v>
      </c>
      <c r="C88" s="463" t="s">
        <v>757</v>
      </c>
      <c r="D88" s="444">
        <v>6200964</v>
      </c>
      <c r="E88" s="315" t="s">
        <v>19</v>
      </c>
      <c r="F88" s="315" t="s">
        <v>77</v>
      </c>
      <c r="G88" s="315" t="s">
        <v>215</v>
      </c>
      <c r="H88" s="315">
        <f>IFERROR(VLOOKUP(G88,'Cadastro de assessores'!A:B,2,FALSE),"Não Cadastrado")</f>
        <v>12331</v>
      </c>
      <c r="I88" s="315"/>
      <c r="J88" s="46" t="s">
        <v>3929</v>
      </c>
      <c r="K88" s="315"/>
      <c r="L88" s="437"/>
      <c r="M88" s="437">
        <v>44851</v>
      </c>
      <c r="N88" s="321"/>
      <c r="O88" s="321" t="s">
        <v>3936</v>
      </c>
      <c r="P88" s="410">
        <v>1.4999999999999999E-2</v>
      </c>
      <c r="Q88" s="190" t="s">
        <v>4221</v>
      </c>
      <c r="R88" s="439"/>
      <c r="S88" s="314"/>
      <c r="T88" s="314"/>
      <c r="U88" s="314"/>
      <c r="V88" s="321" t="s">
        <v>77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4222</v>
      </c>
      <c r="C89" s="412" t="s">
        <v>4223</v>
      </c>
      <c r="D89" s="454">
        <v>7911381</v>
      </c>
      <c r="E89" s="314" t="s">
        <v>19</v>
      </c>
      <c r="F89" s="314" t="s">
        <v>68</v>
      </c>
      <c r="G89" s="314" t="s">
        <v>255</v>
      </c>
      <c r="H89" s="321">
        <f>IFERROR(VLOOKUP(G89,'Cadastro de assessores'!A:B,2,FALSE),"Não Cadastrado")</f>
        <v>12332</v>
      </c>
      <c r="I89" s="321"/>
      <c r="J89" s="46" t="s">
        <v>195</v>
      </c>
      <c r="K89" s="314" t="s">
        <v>3935</v>
      </c>
      <c r="L89" s="409">
        <v>44655</v>
      </c>
      <c r="M89" s="409">
        <v>44655</v>
      </c>
      <c r="N89" s="413">
        <v>44723</v>
      </c>
      <c r="O89" s="321" t="s">
        <v>3944</v>
      </c>
      <c r="P89" s="410">
        <v>7.0000000000000001E-3</v>
      </c>
      <c r="Q89" s="190" t="s">
        <v>4224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199</v>
      </c>
      <c r="U89" s="314" t="s">
        <v>4075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3940</v>
      </c>
      <c r="BT89" s="129"/>
    </row>
    <row r="90" spans="1:72" ht="15.75" customHeight="1">
      <c r="A90" s="141" t="s">
        <v>67</v>
      </c>
      <c r="B90" s="123" t="s">
        <v>774</v>
      </c>
      <c r="C90" s="463" t="s">
        <v>4225</v>
      </c>
      <c r="D90" s="444">
        <v>9009694</v>
      </c>
      <c r="E90" s="315" t="s">
        <v>19</v>
      </c>
      <c r="F90" s="315" t="s">
        <v>77</v>
      </c>
      <c r="G90" s="315" t="s">
        <v>215</v>
      </c>
      <c r="H90" s="315">
        <f>IFERROR(VLOOKUP(G90,'Cadastro de assessores'!A:B,2,FALSE),"Não Cadastrado")</f>
        <v>12331</v>
      </c>
      <c r="I90" s="315"/>
      <c r="J90" s="46" t="s">
        <v>3929</v>
      </c>
      <c r="K90" s="315" t="s">
        <v>205</v>
      </c>
      <c r="L90" s="437">
        <v>44760</v>
      </c>
      <c r="M90" s="437">
        <v>44762</v>
      </c>
      <c r="N90" s="321"/>
      <c r="O90" s="321" t="s">
        <v>3947</v>
      </c>
      <c r="P90" s="410">
        <v>1.2E-2</v>
      </c>
      <c r="Q90" s="442" t="s">
        <v>4226</v>
      </c>
      <c r="R90" s="439"/>
      <c r="S90" s="314"/>
      <c r="T90" s="314" t="s">
        <v>199</v>
      </c>
      <c r="U90" s="314"/>
      <c r="V90" s="321" t="s">
        <v>77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777</v>
      </c>
      <c r="C91" s="412" t="s">
        <v>775</v>
      </c>
      <c r="D91" s="321">
        <v>2218849</v>
      </c>
      <c r="E91" s="315" t="s">
        <v>19</v>
      </c>
      <c r="F91" s="315" t="s">
        <v>77</v>
      </c>
      <c r="G91" s="315" t="s">
        <v>99</v>
      </c>
      <c r="H91" s="321" t="str">
        <f>IFERROR(VLOOKUP(G91,'Cadastro de assessores'!A:B,2,FALSE),"Não Cadastrado")</f>
        <v>18009</v>
      </c>
      <c r="I91" s="321"/>
      <c r="J91" s="46" t="s">
        <v>3929</v>
      </c>
      <c r="K91" s="315" t="s">
        <v>205</v>
      </c>
      <c r="L91" s="437">
        <v>44407</v>
      </c>
      <c r="M91" s="437">
        <v>44407</v>
      </c>
      <c r="N91" s="321"/>
      <c r="O91" s="321" t="s">
        <v>4152</v>
      </c>
      <c r="P91" s="410">
        <v>0.02</v>
      </c>
      <c r="Q91" s="190" t="s">
        <v>4227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199</v>
      </c>
      <c r="U91" s="314" t="s">
        <v>3988</v>
      </c>
      <c r="V91" s="314" t="s">
        <v>114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4228</v>
      </c>
      <c r="C92" s="412" t="s">
        <v>4229</v>
      </c>
      <c r="D92" s="321">
        <v>5900668</v>
      </c>
      <c r="E92" s="315" t="s">
        <v>19</v>
      </c>
      <c r="F92" s="315" t="s">
        <v>77</v>
      </c>
      <c r="G92" s="315" t="s">
        <v>99</v>
      </c>
      <c r="H92" s="321" t="str">
        <f>IFERROR(VLOOKUP(G92,'Cadastro de assessores'!A:B,2,FALSE),"Não Cadastrado")</f>
        <v>18009</v>
      </c>
      <c r="I92" s="321"/>
      <c r="J92" s="46" t="s">
        <v>3929</v>
      </c>
      <c r="K92" s="314" t="s">
        <v>216</v>
      </c>
      <c r="L92" s="314" t="s">
        <v>3278</v>
      </c>
      <c r="M92" s="458" t="s">
        <v>3778</v>
      </c>
      <c r="N92" s="321"/>
      <c r="O92" s="321" t="s">
        <v>3930</v>
      </c>
      <c r="P92" s="410">
        <v>0.02</v>
      </c>
      <c r="Q92" s="190"/>
      <c r="R92" s="439"/>
      <c r="S92" s="314" t="str">
        <f t="shared" si="10"/>
        <v/>
      </c>
      <c r="T92" s="314" t="s">
        <v>199</v>
      </c>
      <c r="U92" s="314" t="s">
        <v>3988</v>
      </c>
      <c r="V92" s="314" t="s">
        <v>114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3066</v>
      </c>
      <c r="BE92" s="361" t="s">
        <v>3066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4230</v>
      </c>
      <c r="C93" s="141" t="s">
        <v>4231</v>
      </c>
      <c r="D93" s="314">
        <v>4748841</v>
      </c>
      <c r="E93" s="314" t="s">
        <v>3057</v>
      </c>
      <c r="F93" s="314" t="s">
        <v>68</v>
      </c>
      <c r="G93" s="314" t="s">
        <v>3057</v>
      </c>
      <c r="H93" s="314" t="str">
        <f>IFERROR(VLOOKUP(G93,'Cadastro de assessores'!A:B,2,FALSE),"Não Cadastrado")</f>
        <v>18986</v>
      </c>
      <c r="I93" s="314"/>
      <c r="J93" s="46" t="s">
        <v>195</v>
      </c>
      <c r="K93" s="314" t="s">
        <v>3935</v>
      </c>
      <c r="L93" s="409">
        <v>44215</v>
      </c>
      <c r="M93" s="409">
        <v>44215</v>
      </c>
      <c r="N93" s="409">
        <v>44719</v>
      </c>
      <c r="O93" s="314" t="s">
        <v>3951</v>
      </c>
      <c r="P93" s="410">
        <v>2.5000000000000001E-2</v>
      </c>
      <c r="Q93" s="442" t="s">
        <v>4232</v>
      </c>
      <c r="R93" s="439"/>
      <c r="S93" s="314" t="str">
        <f t="shared" si="10"/>
        <v/>
      </c>
      <c r="T93" s="314" t="s">
        <v>199</v>
      </c>
      <c r="U93" s="314" t="s">
        <v>4071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3066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3940</v>
      </c>
      <c r="BT93" s="129"/>
    </row>
    <row r="94" spans="1:72" ht="15.75" customHeight="1">
      <c r="A94" s="141" t="s">
        <v>67</v>
      </c>
      <c r="B94" s="123" t="s">
        <v>4233</v>
      </c>
      <c r="C94" s="412" t="s">
        <v>4234</v>
      </c>
      <c r="D94" s="321">
        <v>5891248</v>
      </c>
      <c r="E94" s="314" t="s">
        <v>19</v>
      </c>
      <c r="F94" s="314" t="s">
        <v>77</v>
      </c>
      <c r="G94" s="314" t="s">
        <v>99</v>
      </c>
      <c r="H94" s="314" t="str">
        <f>IFERROR(VLOOKUP(G94,'Cadastro de assessores'!A:B,2,FALSE),"Não Cadastrado")</f>
        <v>18009</v>
      </c>
      <c r="I94" s="314"/>
      <c r="J94" s="46" t="s">
        <v>195</v>
      </c>
      <c r="K94" s="314" t="s">
        <v>3935</v>
      </c>
      <c r="L94" s="413">
        <v>44385</v>
      </c>
      <c r="M94" s="413">
        <v>44385</v>
      </c>
      <c r="N94" s="413">
        <v>44650</v>
      </c>
      <c r="O94" s="321" t="s">
        <v>3930</v>
      </c>
      <c r="P94" s="410">
        <v>0.02</v>
      </c>
      <c r="Q94" s="442" t="s">
        <v>4235</v>
      </c>
      <c r="R94" s="439"/>
      <c r="S94" s="314" t="str">
        <f t="shared" si="10"/>
        <v>Qualificado</v>
      </c>
      <c r="T94" s="314" t="s">
        <v>199</v>
      </c>
      <c r="U94" s="314" t="s">
        <v>4236</v>
      </c>
      <c r="V94" s="314" t="s">
        <v>114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3066</v>
      </c>
      <c r="BE94" s="361" t="s">
        <v>3066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3940</v>
      </c>
      <c r="BT94" s="129"/>
    </row>
    <row r="95" spans="1:72" ht="15.75" customHeight="1">
      <c r="A95" s="141" t="s">
        <v>67</v>
      </c>
      <c r="B95" s="123" t="s">
        <v>4237</v>
      </c>
      <c r="C95" s="141" t="s">
        <v>4238</v>
      </c>
      <c r="D95" s="314">
        <v>4947220</v>
      </c>
      <c r="E95" s="314" t="s">
        <v>19</v>
      </c>
      <c r="F95" s="314" t="s">
        <v>68</v>
      </c>
      <c r="G95" s="314" t="s">
        <v>4239</v>
      </c>
      <c r="H95" s="314">
        <f>IFERROR(VLOOKUP(G95,'Cadastro de assessores'!A:B,2,FALSE),"Não Cadastrado")</f>
        <v>12339</v>
      </c>
      <c r="I95" s="314"/>
      <c r="J95" s="46" t="s">
        <v>195</v>
      </c>
      <c r="K95" s="314" t="s">
        <v>3935</v>
      </c>
      <c r="L95" s="409">
        <v>44277</v>
      </c>
      <c r="M95" s="409">
        <v>44277</v>
      </c>
      <c r="N95" s="409">
        <v>44781</v>
      </c>
      <c r="O95" s="314" t="s">
        <v>3947</v>
      </c>
      <c r="P95" s="410">
        <v>1.2E-2</v>
      </c>
      <c r="Q95" s="442" t="s">
        <v>4240</v>
      </c>
      <c r="R95" s="439"/>
      <c r="S95" s="314" t="str">
        <f t="shared" si="10"/>
        <v>Não Qualificado</v>
      </c>
      <c r="T95" s="314" t="s">
        <v>199</v>
      </c>
      <c r="U95" s="314" t="s">
        <v>3988</v>
      </c>
      <c r="V95" s="314" t="s">
        <v>114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3940</v>
      </c>
      <c r="BT95" s="129"/>
    </row>
    <row r="96" spans="1:72" ht="15.75" customHeight="1">
      <c r="A96" s="141" t="s">
        <v>67</v>
      </c>
      <c r="B96" s="123" t="s">
        <v>4241</v>
      </c>
      <c r="C96" s="463" t="s">
        <v>4242</v>
      </c>
      <c r="D96" s="315">
        <v>6478648</v>
      </c>
      <c r="E96" s="315" t="s">
        <v>19</v>
      </c>
      <c r="F96" s="315" t="s">
        <v>77</v>
      </c>
      <c r="G96" s="448" t="s">
        <v>99</v>
      </c>
      <c r="H96" s="448" t="str">
        <f>IFERROR(VLOOKUP(G96,'Cadastro de assessores'!A:B,2,FALSE),"Não Cadastrado")</f>
        <v>18009</v>
      </c>
      <c r="I96" s="448"/>
      <c r="J96" s="46" t="s">
        <v>195</v>
      </c>
      <c r="K96" s="315" t="s">
        <v>205</v>
      </c>
      <c r="L96" s="437">
        <v>44442</v>
      </c>
      <c r="M96" s="437">
        <v>44445</v>
      </c>
      <c r="N96" s="441">
        <v>44914</v>
      </c>
      <c r="O96" s="314" t="s">
        <v>3944</v>
      </c>
      <c r="P96" s="410">
        <v>7.0000000000000001E-3</v>
      </c>
      <c r="Q96" s="190" t="s">
        <v>4243</v>
      </c>
      <c r="R96" s="439"/>
      <c r="S96" s="314" t="str">
        <f t="shared" si="10"/>
        <v>Não Qualificado</v>
      </c>
      <c r="T96" s="314" t="s">
        <v>199</v>
      </c>
      <c r="U96" s="314" t="s">
        <v>4109</v>
      </c>
      <c r="V96" s="321" t="s">
        <v>77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3940</v>
      </c>
      <c r="BT96" s="129"/>
    </row>
    <row r="97" spans="1:72" ht="15.75" customHeight="1">
      <c r="A97" s="141" t="s">
        <v>67</v>
      </c>
      <c r="B97" s="123" t="s">
        <v>4244</v>
      </c>
      <c r="C97" s="141" t="s">
        <v>4245</v>
      </c>
      <c r="D97" s="314">
        <v>4553905</v>
      </c>
      <c r="E97" s="315" t="s">
        <v>109</v>
      </c>
      <c r="F97" s="315" t="s">
        <v>68</v>
      </c>
      <c r="G97" s="315" t="s">
        <v>4246</v>
      </c>
      <c r="H97" s="315" t="str">
        <f>IFERROR(VLOOKUP(G97,'Cadastro de assessores'!A:B,2,FALSE),"Não Cadastrado")</f>
        <v>19157</v>
      </c>
      <c r="I97" s="315"/>
      <c r="J97" s="46" t="s">
        <v>3929</v>
      </c>
      <c r="K97" s="314" t="s">
        <v>216</v>
      </c>
      <c r="L97" s="438">
        <v>44130</v>
      </c>
      <c r="M97" s="438">
        <v>44132</v>
      </c>
      <c r="N97" s="321"/>
      <c r="O97" s="321" t="s">
        <v>3930</v>
      </c>
      <c r="P97" s="410">
        <v>0.02</v>
      </c>
      <c r="Q97" s="442"/>
      <c r="R97" s="439"/>
      <c r="S97" s="314" t="str">
        <f t="shared" si="10"/>
        <v/>
      </c>
      <c r="T97" s="314" t="s">
        <v>199</v>
      </c>
      <c r="U97" s="314" t="s">
        <v>3958</v>
      </c>
      <c r="V97" s="314" t="s">
        <v>68</v>
      </c>
      <c r="W97" s="440" t="s">
        <v>3939</v>
      </c>
      <c r="X97" s="440" t="s">
        <v>3939</v>
      </c>
      <c r="Y97" s="440" t="s">
        <v>3939</v>
      </c>
      <c r="Z97" s="440" t="s">
        <v>3939</v>
      </c>
      <c r="AA97" s="440" t="s">
        <v>3939</v>
      </c>
      <c r="AB97" s="440" t="s">
        <v>3939</v>
      </c>
      <c r="AC97" s="440" t="s">
        <v>3939</v>
      </c>
      <c r="AD97" s="440" t="s">
        <v>3939</v>
      </c>
      <c r="AE97" s="440" t="s">
        <v>3939</v>
      </c>
      <c r="AF97" s="440" t="s">
        <v>3939</v>
      </c>
      <c r="AG97" s="440" t="s">
        <v>3939</v>
      </c>
      <c r="AH97" s="440" t="s">
        <v>3939</v>
      </c>
      <c r="AI97" s="440" t="s">
        <v>4247</v>
      </c>
      <c r="AJ97" s="440" t="s">
        <v>4248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3066</v>
      </c>
      <c r="BE97" s="361" t="s">
        <v>3066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3775</v>
      </c>
      <c r="C98" s="141" t="s">
        <v>3772</v>
      </c>
      <c r="D98" s="314">
        <v>4425922</v>
      </c>
      <c r="E98" s="314" t="s">
        <v>109</v>
      </c>
      <c r="F98" s="314" t="s">
        <v>68</v>
      </c>
      <c r="G98" s="314" t="s">
        <v>3774</v>
      </c>
      <c r="H98" s="314" t="str">
        <f>IFERROR(VLOOKUP(G98,'Cadastro de assessores'!A:B,2,FALSE),"Não Cadastrado")</f>
        <v>14574</v>
      </c>
      <c r="I98" s="314"/>
      <c r="J98" s="46" t="s">
        <v>195</v>
      </c>
      <c r="K98" s="314" t="s">
        <v>3935</v>
      </c>
      <c r="L98" s="409">
        <v>44076</v>
      </c>
      <c r="M98" s="409">
        <v>44076</v>
      </c>
      <c r="N98" s="314"/>
      <c r="O98" s="314" t="s">
        <v>3936</v>
      </c>
      <c r="P98" s="410">
        <v>1.4999999999999999E-2</v>
      </c>
      <c r="Q98" s="442" t="s">
        <v>4249</v>
      </c>
      <c r="R98" s="439"/>
      <c r="S98" s="314" t="str">
        <f t="shared" si="10"/>
        <v/>
      </c>
      <c r="T98" s="314" t="s">
        <v>199</v>
      </c>
      <c r="U98" s="314" t="s">
        <v>3965</v>
      </c>
      <c r="V98" s="314" t="s">
        <v>68</v>
      </c>
      <c r="W98" s="440" t="s">
        <v>3939</v>
      </c>
      <c r="X98" s="440" t="s">
        <v>3939</v>
      </c>
      <c r="Y98" s="440" t="s">
        <v>3939</v>
      </c>
      <c r="Z98" s="440" t="s">
        <v>3939</v>
      </c>
      <c r="AA98" s="440" t="s">
        <v>3939</v>
      </c>
      <c r="AB98" s="440" t="s">
        <v>3939</v>
      </c>
      <c r="AC98" s="440" t="s">
        <v>3939</v>
      </c>
      <c r="AD98" s="440" t="s">
        <v>3939</v>
      </c>
      <c r="AE98" s="440" t="s">
        <v>3939</v>
      </c>
      <c r="AF98" s="440" t="s">
        <v>3939</v>
      </c>
      <c r="AG98" s="440" t="s">
        <v>3939</v>
      </c>
      <c r="AH98" s="440" t="s">
        <v>4250</v>
      </c>
      <c r="AI98" s="440" t="s">
        <v>4251</v>
      </c>
      <c r="AJ98" s="440" t="s">
        <v>4252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3940</v>
      </c>
      <c r="BT98" s="129"/>
    </row>
    <row r="99" spans="1:72" ht="21.75" customHeight="1">
      <c r="A99" s="141" t="s">
        <v>67</v>
      </c>
      <c r="B99" s="123" t="s">
        <v>4253</v>
      </c>
      <c r="C99" s="412" t="s">
        <v>4254</v>
      </c>
      <c r="D99" s="454">
        <v>3863949</v>
      </c>
      <c r="E99" s="314" t="s">
        <v>19</v>
      </c>
      <c r="F99" s="314" t="s">
        <v>77</v>
      </c>
      <c r="G99" s="314" t="s">
        <v>215</v>
      </c>
      <c r="H99" s="314">
        <f>IFERROR(VLOOKUP(G99,'Cadastro de assessores'!A:B,2,FALSE),"Não Cadastrado")</f>
        <v>12331</v>
      </c>
      <c r="I99" s="314"/>
      <c r="J99" s="46" t="s">
        <v>195</v>
      </c>
      <c r="K99" s="314" t="s">
        <v>3935</v>
      </c>
      <c r="L99" s="409">
        <v>44648</v>
      </c>
      <c r="M99" s="409">
        <v>44648</v>
      </c>
      <c r="N99" s="409">
        <v>44796</v>
      </c>
      <c r="O99" s="314" t="s">
        <v>3936</v>
      </c>
      <c r="P99" s="410">
        <v>0</v>
      </c>
      <c r="Q99" s="464" t="s">
        <v>4255</v>
      </c>
      <c r="R99" s="439"/>
      <c r="S99" s="314" t="str">
        <f t="shared" si="10"/>
        <v>Não Qualificado</v>
      </c>
      <c r="T99" s="314" t="s">
        <v>199</v>
      </c>
      <c r="U99" s="314" t="s">
        <v>3983</v>
      </c>
      <c r="V99" s="314" t="s">
        <v>77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3066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3940</v>
      </c>
      <c r="BT99" s="129"/>
    </row>
    <row r="100" spans="1:72" ht="15.75" customHeight="1">
      <c r="A100" s="141" t="s">
        <v>67</v>
      </c>
      <c r="B100" s="123" t="s">
        <v>4253</v>
      </c>
      <c r="C100" s="412" t="s">
        <v>4254</v>
      </c>
      <c r="D100" s="465">
        <v>8165220</v>
      </c>
      <c r="E100" s="314" t="s">
        <v>19</v>
      </c>
      <c r="F100" s="314" t="s">
        <v>77</v>
      </c>
      <c r="G100" s="314" t="s">
        <v>215</v>
      </c>
      <c r="H100" s="314">
        <f>IFERROR(VLOOKUP(G100,'Cadastro de assessores'!A:B,2,FALSE),"Não Cadastrado")</f>
        <v>12331</v>
      </c>
      <c r="I100" s="314"/>
      <c r="J100" s="46" t="s">
        <v>195</v>
      </c>
      <c r="K100" s="314" t="s">
        <v>3935</v>
      </c>
      <c r="L100" s="409">
        <v>44648</v>
      </c>
      <c r="M100" s="409">
        <v>44648</v>
      </c>
      <c r="N100" s="409">
        <v>44796</v>
      </c>
      <c r="O100" s="314" t="s">
        <v>3936</v>
      </c>
      <c r="P100" s="410">
        <v>1.4999999999999999E-2</v>
      </c>
      <c r="Q100" s="190" t="s">
        <v>4256</v>
      </c>
      <c r="R100" s="439"/>
      <c r="S100" s="314" t="str">
        <f t="shared" si="10"/>
        <v/>
      </c>
      <c r="T100" s="314" t="s">
        <v>199</v>
      </c>
      <c r="U100" s="314" t="s">
        <v>3983</v>
      </c>
      <c r="V100" s="314" t="s">
        <v>77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3940</v>
      </c>
      <c r="BT100" s="129"/>
    </row>
    <row r="101" spans="1:72" ht="15.75" customHeight="1">
      <c r="A101" s="141" t="s">
        <v>67</v>
      </c>
      <c r="B101" s="123" t="s">
        <v>4257</v>
      </c>
      <c r="C101" s="141" t="s">
        <v>4258</v>
      </c>
      <c r="D101" s="314">
        <v>4638237</v>
      </c>
      <c r="E101" s="314" t="s">
        <v>109</v>
      </c>
      <c r="F101" s="314" t="s">
        <v>68</v>
      </c>
      <c r="G101" s="314" t="s">
        <v>4209</v>
      </c>
      <c r="H101" s="314" t="str">
        <f>IFERROR(VLOOKUP(G101,'Cadastro de assessores'!A:B,2,FALSE),"Não Cadastrado")</f>
        <v>15049</v>
      </c>
      <c r="I101" s="314"/>
      <c r="J101" s="46" t="s">
        <v>195</v>
      </c>
      <c r="K101" s="314" t="s">
        <v>3935</v>
      </c>
      <c r="L101" s="441"/>
      <c r="M101" s="441">
        <v>44186</v>
      </c>
      <c r="N101" s="409">
        <v>44803</v>
      </c>
      <c r="O101" s="314" t="s">
        <v>3947</v>
      </c>
      <c r="P101" s="410">
        <v>1.2E-2</v>
      </c>
      <c r="Q101" s="442" t="s">
        <v>4259</v>
      </c>
      <c r="R101" s="439"/>
      <c r="S101" s="314" t="str">
        <f t="shared" si="10"/>
        <v>Não Qualificado</v>
      </c>
      <c r="T101" s="314" t="s">
        <v>199</v>
      </c>
      <c r="U101" s="314" t="s">
        <v>4260</v>
      </c>
      <c r="V101" s="314" t="s">
        <v>1774</v>
      </c>
      <c r="W101" s="440" t="s">
        <v>3939</v>
      </c>
      <c r="X101" s="440" t="s">
        <v>3939</v>
      </c>
      <c r="Y101" s="440" t="s">
        <v>3939</v>
      </c>
      <c r="Z101" s="440" t="s">
        <v>3939</v>
      </c>
      <c r="AA101" s="440" t="s">
        <v>3939</v>
      </c>
      <c r="AB101" s="440" t="s">
        <v>3939</v>
      </c>
      <c r="AC101" s="440" t="s">
        <v>3939</v>
      </c>
      <c r="AD101" s="440" t="s">
        <v>3939</v>
      </c>
      <c r="AE101" s="440" t="s">
        <v>3939</v>
      </c>
      <c r="AF101" s="440" t="s">
        <v>3939</v>
      </c>
      <c r="AG101" s="440" t="s">
        <v>3939</v>
      </c>
      <c r="AH101" s="440" t="s">
        <v>3939</v>
      </c>
      <c r="AI101" s="440" t="s">
        <v>3939</v>
      </c>
      <c r="AJ101" s="440" t="s">
        <v>3939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3940</v>
      </c>
      <c r="BT101" s="129"/>
    </row>
    <row r="102" spans="1:72" ht="15.75" customHeight="1">
      <c r="A102" s="141" t="s">
        <v>67</v>
      </c>
      <c r="B102" s="123" t="s">
        <v>4261</v>
      </c>
      <c r="C102" s="141" t="s">
        <v>4262</v>
      </c>
      <c r="D102" s="314">
        <v>9920</v>
      </c>
      <c r="E102" s="314" t="s">
        <v>109</v>
      </c>
      <c r="F102" s="314" t="s">
        <v>68</v>
      </c>
      <c r="G102" s="314" t="s">
        <v>109</v>
      </c>
      <c r="H102" s="314" t="str">
        <f>IFERROR(VLOOKUP(G102,'Cadastro de assessores'!A:B,2,FALSE),"Não Cadastrado")</f>
        <v>13489</v>
      </c>
      <c r="I102" s="314"/>
      <c r="J102" s="46" t="s">
        <v>195</v>
      </c>
      <c r="K102" s="314"/>
      <c r="L102" s="409"/>
      <c r="M102" s="409">
        <v>44105</v>
      </c>
      <c r="N102" s="409">
        <v>44777</v>
      </c>
      <c r="O102" s="314" t="s">
        <v>4263</v>
      </c>
      <c r="P102" s="410">
        <v>1.4999999999999999E-2</v>
      </c>
      <c r="Q102" s="333" t="s">
        <v>4264</v>
      </c>
      <c r="R102" s="439"/>
      <c r="S102" s="314" t="str">
        <f t="shared" si="10"/>
        <v>Não Qualificado</v>
      </c>
      <c r="T102" s="314" t="s">
        <v>4265</v>
      </c>
      <c r="U102" s="314" t="s">
        <v>4191</v>
      </c>
      <c r="V102" s="314" t="s">
        <v>135</v>
      </c>
      <c r="W102" s="440" t="s">
        <v>3939</v>
      </c>
      <c r="X102" s="440" t="s">
        <v>3939</v>
      </c>
      <c r="Y102" s="440" t="s">
        <v>3939</v>
      </c>
      <c r="Z102" s="440" t="s">
        <v>3939</v>
      </c>
      <c r="AA102" s="440" t="s">
        <v>3939</v>
      </c>
      <c r="AB102" s="440" t="s">
        <v>3939</v>
      </c>
      <c r="AC102" s="440" t="s">
        <v>3939</v>
      </c>
      <c r="AD102" s="440" t="s">
        <v>3939</v>
      </c>
      <c r="AE102" s="440" t="s">
        <v>3939</v>
      </c>
      <c r="AF102" s="440" t="s">
        <v>3939</v>
      </c>
      <c r="AG102" s="440" t="s">
        <v>3939</v>
      </c>
      <c r="AH102" s="440" t="s">
        <v>3939</v>
      </c>
      <c r="AI102" s="440" t="s">
        <v>3939</v>
      </c>
      <c r="AJ102" s="440" t="s">
        <v>4266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4267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3940</v>
      </c>
      <c r="BT102" s="129"/>
    </row>
    <row r="103" spans="1:72" ht="15.75" customHeight="1">
      <c r="A103" s="141" t="s">
        <v>67</v>
      </c>
      <c r="B103" s="123" t="s">
        <v>4268</v>
      </c>
      <c r="C103" s="412" t="s">
        <v>4269</v>
      </c>
      <c r="D103" s="314">
        <v>4422283</v>
      </c>
      <c r="E103" s="314" t="s">
        <v>109</v>
      </c>
      <c r="F103" s="314" t="s">
        <v>68</v>
      </c>
      <c r="G103" s="314" t="s">
        <v>4270</v>
      </c>
      <c r="H103" s="314" t="str">
        <f>IFERROR(VLOOKUP(G103,'Cadastro de assessores'!A:B,2,FALSE),"Não Cadastrado")</f>
        <v>17489</v>
      </c>
      <c r="I103" s="314"/>
      <c r="J103" s="46" t="s">
        <v>195</v>
      </c>
      <c r="K103" s="314" t="s">
        <v>3935</v>
      </c>
      <c r="L103" s="409">
        <v>44091</v>
      </c>
      <c r="M103" s="409">
        <v>44091</v>
      </c>
      <c r="N103" s="409">
        <v>44692</v>
      </c>
      <c r="O103" s="314" t="s">
        <v>3951</v>
      </c>
      <c r="P103" s="410">
        <v>2.5000000000000001E-2</v>
      </c>
      <c r="Q103" s="442" t="s">
        <v>4034</v>
      </c>
      <c r="R103" s="439"/>
      <c r="S103" s="314" t="str">
        <f t="shared" si="10"/>
        <v>Não Qualificado</v>
      </c>
      <c r="T103" s="314" t="s">
        <v>199</v>
      </c>
      <c r="U103" s="314" t="s">
        <v>3965</v>
      </c>
      <c r="V103" s="314" t="s">
        <v>68</v>
      </c>
      <c r="W103" s="440" t="s">
        <v>3939</v>
      </c>
      <c r="X103" s="440" t="s">
        <v>3939</v>
      </c>
      <c r="Y103" s="440" t="s">
        <v>3939</v>
      </c>
      <c r="Z103" s="440" t="s">
        <v>3939</v>
      </c>
      <c r="AA103" s="440" t="s">
        <v>3939</v>
      </c>
      <c r="AB103" s="440" t="s">
        <v>3939</v>
      </c>
      <c r="AC103" s="440" t="s">
        <v>3939</v>
      </c>
      <c r="AD103" s="440" t="s">
        <v>3939</v>
      </c>
      <c r="AE103" s="440" t="s">
        <v>3939</v>
      </c>
      <c r="AF103" s="440" t="s">
        <v>3939</v>
      </c>
      <c r="AG103" s="440" t="s">
        <v>3939</v>
      </c>
      <c r="AH103" s="440" t="s">
        <v>4271</v>
      </c>
      <c r="AI103" s="440" t="s">
        <v>4272</v>
      </c>
      <c r="AJ103" s="440" t="s">
        <v>4273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3066</v>
      </c>
      <c r="BE103" s="361" t="s">
        <v>3066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3940</v>
      </c>
      <c r="BT103" s="129"/>
    </row>
    <row r="104" spans="1:72" ht="15.75" customHeight="1">
      <c r="A104" s="141" t="s">
        <v>67</v>
      </c>
      <c r="B104" s="123" t="s">
        <v>4274</v>
      </c>
      <c r="C104" s="412" t="s">
        <v>4275</v>
      </c>
      <c r="D104" s="314">
        <v>5928177</v>
      </c>
      <c r="E104" s="314" t="s">
        <v>19</v>
      </c>
      <c r="F104" s="314" t="s">
        <v>77</v>
      </c>
      <c r="G104" s="314" t="s">
        <v>4276</v>
      </c>
      <c r="H104" s="314" t="str">
        <f>IFERROR(VLOOKUP(G104,'Cadastro de assessores'!A:B,2,FALSE),"Não Cadastrado")</f>
        <v>14294</v>
      </c>
      <c r="I104" s="314"/>
      <c r="J104" s="46" t="s">
        <v>195</v>
      </c>
      <c r="K104" s="314" t="s">
        <v>3935</v>
      </c>
      <c r="L104" s="409">
        <v>44398</v>
      </c>
      <c r="M104" s="409">
        <v>44398</v>
      </c>
      <c r="N104" s="409">
        <v>44680</v>
      </c>
      <c r="O104" s="314" t="s">
        <v>3944</v>
      </c>
      <c r="P104" s="410">
        <v>7.0000000000000001E-3</v>
      </c>
      <c r="Q104" s="190" t="s">
        <v>4277</v>
      </c>
      <c r="R104" s="439"/>
      <c r="S104" s="314" t="str">
        <f t="shared" si="10"/>
        <v>Não Qualificado</v>
      </c>
      <c r="T104" s="321" t="s">
        <v>242</v>
      </c>
      <c r="U104" s="321" t="s">
        <v>4278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3066</v>
      </c>
      <c r="BE104" s="361" t="s">
        <v>3066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3940</v>
      </c>
      <c r="BT104" s="129"/>
    </row>
    <row r="105" spans="1:72" ht="15.75" customHeight="1">
      <c r="A105" s="141" t="s">
        <v>67</v>
      </c>
      <c r="B105" s="123" t="s">
        <v>4279</v>
      </c>
      <c r="C105" s="141" t="s">
        <v>4280</v>
      </c>
      <c r="D105" s="314">
        <v>4627802</v>
      </c>
      <c r="E105" s="314" t="s">
        <v>109</v>
      </c>
      <c r="F105" s="314" t="s">
        <v>68</v>
      </c>
      <c r="G105" s="314" t="s">
        <v>306</v>
      </c>
      <c r="H105" s="314" t="str">
        <f>IFERROR(VLOOKUP(G105,'Cadastro de assessores'!A:B,2,FALSE),"Não Cadastrado")</f>
        <v>14699</v>
      </c>
      <c r="I105" s="314"/>
      <c r="J105" s="46" t="s">
        <v>195</v>
      </c>
      <c r="K105" s="314" t="s">
        <v>3935</v>
      </c>
      <c r="L105" s="441">
        <v>44183</v>
      </c>
      <c r="M105" s="441">
        <v>44183</v>
      </c>
      <c r="N105" s="409">
        <v>44253</v>
      </c>
      <c r="O105" s="314" t="s">
        <v>3936</v>
      </c>
      <c r="P105" s="410">
        <v>1.4999999999999999E-2</v>
      </c>
      <c r="Q105" s="442" t="s">
        <v>4281</v>
      </c>
      <c r="R105" s="439"/>
      <c r="S105" s="314" t="str">
        <f t="shared" si="10"/>
        <v/>
      </c>
      <c r="T105" s="314" t="s">
        <v>199</v>
      </c>
      <c r="U105" s="314" t="s">
        <v>3958</v>
      </c>
      <c r="V105" s="314" t="s">
        <v>68</v>
      </c>
      <c r="W105" s="440" t="s">
        <v>3939</v>
      </c>
      <c r="X105" s="440" t="s">
        <v>3939</v>
      </c>
      <c r="Y105" s="440" t="s">
        <v>3939</v>
      </c>
      <c r="Z105" s="440" t="s">
        <v>3939</v>
      </c>
      <c r="AA105" s="440" t="s">
        <v>3939</v>
      </c>
      <c r="AB105" s="440" t="s">
        <v>3939</v>
      </c>
      <c r="AC105" s="440" t="s">
        <v>3939</v>
      </c>
      <c r="AD105" s="440" t="s">
        <v>3939</v>
      </c>
      <c r="AE105" s="440" t="s">
        <v>3939</v>
      </c>
      <c r="AF105" s="440" t="s">
        <v>3939</v>
      </c>
      <c r="AG105" s="440" t="s">
        <v>3939</v>
      </c>
      <c r="AH105" s="440" t="s">
        <v>3939</v>
      </c>
      <c r="AI105" s="440" t="s">
        <v>3939</v>
      </c>
      <c r="AJ105" s="440" t="s">
        <v>3939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3066</v>
      </c>
      <c r="BE105" s="361" t="s">
        <v>3066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3940</v>
      </c>
      <c r="BT105" s="129"/>
    </row>
    <row r="106" spans="1:72" ht="15.75" customHeight="1">
      <c r="A106" s="141" t="s">
        <v>67</v>
      </c>
      <c r="B106" s="123" t="s">
        <v>4282</v>
      </c>
      <c r="C106" s="141" t="s">
        <v>4283</v>
      </c>
      <c r="D106" s="314">
        <v>4401235</v>
      </c>
      <c r="E106" s="315" t="s">
        <v>19</v>
      </c>
      <c r="F106" s="315" t="s">
        <v>68</v>
      </c>
      <c r="G106" s="315" t="s">
        <v>4284</v>
      </c>
      <c r="H106" s="315">
        <f>IFERROR(VLOOKUP(G106,'Cadastro de assessores'!A:B,2,FALSE),"Não Cadastrado")</f>
        <v>12337</v>
      </c>
      <c r="I106" s="315"/>
      <c r="J106" s="46" t="s">
        <v>195</v>
      </c>
      <c r="K106" s="315" t="s">
        <v>205</v>
      </c>
      <c r="L106" s="437">
        <v>44819</v>
      </c>
      <c r="M106" s="437">
        <v>44089</v>
      </c>
      <c r="N106" s="409">
        <v>44930</v>
      </c>
      <c r="O106" s="314" t="s">
        <v>3944</v>
      </c>
      <c r="P106" s="410">
        <v>7.0000000000000001E-3</v>
      </c>
      <c r="Q106" s="442" t="s">
        <v>4285</v>
      </c>
      <c r="R106" s="439"/>
      <c r="S106" s="314" t="str">
        <f t="shared" si="10"/>
        <v/>
      </c>
      <c r="T106" s="314" t="s">
        <v>199</v>
      </c>
      <c r="U106" s="314" t="s">
        <v>3938</v>
      </c>
      <c r="V106" s="321" t="s">
        <v>68</v>
      </c>
      <c r="W106" s="440" t="s">
        <v>3939</v>
      </c>
      <c r="X106" s="440" t="s">
        <v>3939</v>
      </c>
      <c r="Y106" s="440" t="s">
        <v>3939</v>
      </c>
      <c r="Z106" s="440" t="s">
        <v>3939</v>
      </c>
      <c r="AA106" s="440" t="s">
        <v>3939</v>
      </c>
      <c r="AB106" s="440" t="s">
        <v>3939</v>
      </c>
      <c r="AC106" s="440" t="s">
        <v>3939</v>
      </c>
      <c r="AD106" s="440" t="s">
        <v>3939</v>
      </c>
      <c r="AE106" s="440" t="s">
        <v>3939</v>
      </c>
      <c r="AF106" s="440" t="s">
        <v>3939</v>
      </c>
      <c r="AG106" s="440" t="s">
        <v>3939</v>
      </c>
      <c r="AH106" s="440" t="s">
        <v>4286</v>
      </c>
      <c r="AI106" s="440" t="s">
        <v>4287</v>
      </c>
      <c r="AJ106" s="440" t="s">
        <v>4288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3940</v>
      </c>
      <c r="BT106" s="129"/>
    </row>
    <row r="107" spans="1:72" ht="15.75" customHeight="1">
      <c r="A107" s="141" t="s">
        <v>67</v>
      </c>
      <c r="B107" s="123" t="s">
        <v>847</v>
      </c>
      <c r="C107" s="141" t="s">
        <v>845</v>
      </c>
      <c r="D107" s="314">
        <v>2720929</v>
      </c>
      <c r="E107" s="315" t="s">
        <v>19</v>
      </c>
      <c r="F107" s="315" t="s">
        <v>68</v>
      </c>
      <c r="G107" s="315" t="s">
        <v>4284</v>
      </c>
      <c r="H107" s="315">
        <f>IFERROR(VLOOKUP(G107,'Cadastro de assessores'!A:B,2,FALSE),"Não Cadastrado")</f>
        <v>12337</v>
      </c>
      <c r="I107" s="315"/>
      <c r="J107" s="46" t="s">
        <v>3929</v>
      </c>
      <c r="K107" s="315" t="s">
        <v>205</v>
      </c>
      <c r="L107" s="437">
        <v>44109</v>
      </c>
      <c r="M107" s="437">
        <v>44111</v>
      </c>
      <c r="N107" s="314"/>
      <c r="O107" s="314" t="s">
        <v>3947</v>
      </c>
      <c r="P107" s="410">
        <v>1.2E-2</v>
      </c>
      <c r="Q107" s="442" t="s">
        <v>4289</v>
      </c>
      <c r="R107" s="439"/>
      <c r="S107" s="314" t="str">
        <f t="shared" si="10"/>
        <v>Qualificado</v>
      </c>
      <c r="T107" s="314" t="s">
        <v>199</v>
      </c>
      <c r="U107" s="314" t="s">
        <v>3938</v>
      </c>
      <c r="V107" s="321" t="s">
        <v>68</v>
      </c>
      <c r="W107" s="440" t="s">
        <v>3939</v>
      </c>
      <c r="X107" s="440" t="s">
        <v>3939</v>
      </c>
      <c r="Y107" s="440" t="s">
        <v>3939</v>
      </c>
      <c r="Z107" s="440" t="s">
        <v>3939</v>
      </c>
      <c r="AA107" s="440" t="s">
        <v>3939</v>
      </c>
      <c r="AB107" s="440" t="s">
        <v>3939</v>
      </c>
      <c r="AC107" s="440" t="s">
        <v>3939</v>
      </c>
      <c r="AD107" s="440" t="s">
        <v>3939</v>
      </c>
      <c r="AE107" s="440" t="s">
        <v>3939</v>
      </c>
      <c r="AF107" s="440" t="s">
        <v>3939</v>
      </c>
      <c r="AG107" s="440" t="s">
        <v>3939</v>
      </c>
      <c r="AH107" s="440" t="s">
        <v>3939</v>
      </c>
      <c r="AI107" s="440" t="s">
        <v>4290</v>
      </c>
      <c r="AJ107" s="440" t="s">
        <v>4291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847</v>
      </c>
      <c r="C108" s="412" t="s">
        <v>845</v>
      </c>
      <c r="D108" s="444">
        <v>8233833</v>
      </c>
      <c r="E108" s="315" t="s">
        <v>19</v>
      </c>
      <c r="F108" s="315" t="s">
        <v>68</v>
      </c>
      <c r="G108" s="315" t="s">
        <v>289</v>
      </c>
      <c r="H108" s="315">
        <f>IFERROR(VLOOKUP(G108,'Cadastro de assessores'!A:B,2,FALSE),"Não Cadastrado")</f>
        <v>12344</v>
      </c>
      <c r="I108" s="315"/>
      <c r="J108" s="46" t="s">
        <v>3929</v>
      </c>
      <c r="K108" s="314" t="s">
        <v>216</v>
      </c>
      <c r="L108" s="314" t="s">
        <v>3278</v>
      </c>
      <c r="M108" s="458" t="s">
        <v>3778</v>
      </c>
      <c r="N108" s="314"/>
      <c r="O108" s="314" t="s">
        <v>4292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199</v>
      </c>
      <c r="U108" s="314" t="s">
        <v>3938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3066</v>
      </c>
      <c r="BE108" s="361" t="s">
        <v>3066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857</v>
      </c>
      <c r="C109" s="141" t="s">
        <v>4293</v>
      </c>
      <c r="D109" s="444">
        <v>6096787</v>
      </c>
      <c r="E109" s="315" t="s">
        <v>109</v>
      </c>
      <c r="F109" s="315" t="s">
        <v>68</v>
      </c>
      <c r="G109" s="315" t="s">
        <v>4294</v>
      </c>
      <c r="H109" s="315">
        <f>IFERROR(VLOOKUP(G109,'Cadastro de assessores'!A:B,2,FALSE),"Não Cadastrado")</f>
        <v>12352</v>
      </c>
      <c r="I109" s="315"/>
      <c r="J109" s="46" t="s">
        <v>3929</v>
      </c>
      <c r="K109" s="315"/>
      <c r="L109" s="437">
        <v>44834</v>
      </c>
      <c r="M109" s="437">
        <v>44840</v>
      </c>
      <c r="N109" s="321"/>
      <c r="O109" s="321" t="s">
        <v>3944</v>
      </c>
      <c r="P109" s="410">
        <v>0.01</v>
      </c>
      <c r="Q109" s="442"/>
      <c r="R109" s="439"/>
      <c r="S109" s="314"/>
      <c r="T109" s="314"/>
      <c r="U109" s="314"/>
      <c r="V109" s="314" t="s">
        <v>3278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4295</v>
      </c>
      <c r="C110" s="141" t="s">
        <v>4296</v>
      </c>
      <c r="D110" s="314">
        <v>4860809</v>
      </c>
      <c r="E110" s="315" t="s">
        <v>109</v>
      </c>
      <c r="F110" s="315" t="s">
        <v>68</v>
      </c>
      <c r="G110" s="315" t="s">
        <v>306</v>
      </c>
      <c r="H110" s="315" t="str">
        <f>IFERROR(VLOOKUP(G110,'Cadastro de assessores'!A:B,2,FALSE),"Não Cadastrado")</f>
        <v>14699</v>
      </c>
      <c r="I110" s="315"/>
      <c r="J110" s="46" t="s">
        <v>3929</v>
      </c>
      <c r="K110" s="315" t="s">
        <v>205</v>
      </c>
      <c r="L110" s="437">
        <v>44264</v>
      </c>
      <c r="M110" s="437">
        <v>44264</v>
      </c>
      <c r="N110" s="321"/>
      <c r="O110" s="321" t="s">
        <v>3984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199</v>
      </c>
      <c r="U110" s="314" t="s">
        <v>3958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3940</v>
      </c>
      <c r="BT110" s="129"/>
    </row>
    <row r="111" spans="1:72" ht="15.75" customHeight="1">
      <c r="A111" s="141" t="s">
        <v>67</v>
      </c>
      <c r="B111" s="123" t="s">
        <v>4295</v>
      </c>
      <c r="C111" s="141" t="s">
        <v>4296</v>
      </c>
      <c r="D111" s="314">
        <v>4841420</v>
      </c>
      <c r="E111" s="315" t="s">
        <v>109</v>
      </c>
      <c r="F111" s="315" t="s">
        <v>68</v>
      </c>
      <c r="G111" s="315" t="s">
        <v>306</v>
      </c>
      <c r="H111" s="315" t="str">
        <f>IFERROR(VLOOKUP(G111,'Cadastro de assessores'!A:B,2,FALSE),"Não Cadastrado")</f>
        <v>14699</v>
      </c>
      <c r="I111" s="315"/>
      <c r="J111" s="46" t="s">
        <v>3929</v>
      </c>
      <c r="K111" s="315" t="s">
        <v>205</v>
      </c>
      <c r="L111" s="437">
        <v>44264</v>
      </c>
      <c r="M111" s="437">
        <v>44264</v>
      </c>
      <c r="N111" s="314"/>
      <c r="O111" s="314" t="s">
        <v>3936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199</v>
      </c>
      <c r="U111" s="314" t="s">
        <v>3958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3940</v>
      </c>
      <c r="BT111" s="129"/>
    </row>
    <row r="112" spans="1:72" ht="15.75" customHeight="1">
      <c r="A112" s="141" t="s">
        <v>67</v>
      </c>
      <c r="B112" s="123" t="s">
        <v>4297</v>
      </c>
      <c r="C112" s="412" t="s">
        <v>4298</v>
      </c>
      <c r="D112" s="321">
        <v>6404430</v>
      </c>
      <c r="E112" s="321" t="s">
        <v>4299</v>
      </c>
      <c r="F112" s="321" t="s">
        <v>135</v>
      </c>
      <c r="G112" s="321" t="s">
        <v>4300</v>
      </c>
      <c r="H112" s="321" t="str">
        <f>IFERROR(VLOOKUP(G112,'Cadastro de assessores'!A:B,2,FALSE),"Não Cadastrado")</f>
        <v>14434</v>
      </c>
      <c r="I112" s="321"/>
      <c r="J112" s="46" t="s">
        <v>195</v>
      </c>
      <c r="K112" s="314" t="s">
        <v>3935</v>
      </c>
      <c r="L112" s="413">
        <v>44461</v>
      </c>
      <c r="M112" s="413">
        <v>44461</v>
      </c>
      <c r="N112" s="321"/>
      <c r="O112" s="321" t="s">
        <v>3944</v>
      </c>
      <c r="P112" s="414">
        <v>7.0000000000000001E-3</v>
      </c>
      <c r="Q112" s="190" t="s">
        <v>4301</v>
      </c>
      <c r="R112" s="439"/>
      <c r="S112" s="314" t="str">
        <f t="shared" si="11"/>
        <v>Qualificado</v>
      </c>
      <c r="T112" s="314" t="s">
        <v>199</v>
      </c>
      <c r="U112" s="314" t="s">
        <v>4191</v>
      </c>
      <c r="V112" s="314" t="s">
        <v>135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3066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3940</v>
      </c>
      <c r="BT112" s="129"/>
    </row>
    <row r="113" spans="1:72" ht="15.75" customHeight="1">
      <c r="A113" s="141" t="s">
        <v>67</v>
      </c>
      <c r="B113" s="123" t="s">
        <v>4297</v>
      </c>
      <c r="C113" s="412" t="s">
        <v>4298</v>
      </c>
      <c r="D113" s="466">
        <v>2126289</v>
      </c>
      <c r="E113" s="314" t="s">
        <v>4299</v>
      </c>
      <c r="F113" s="314" t="s">
        <v>135</v>
      </c>
      <c r="G113" s="321" t="s">
        <v>4300</v>
      </c>
      <c r="H113" s="321" t="str">
        <f>IFERROR(VLOOKUP(G113,'Cadastro de assessores'!A:B,2,FALSE),"Não Cadastrado")</f>
        <v>14434</v>
      </c>
      <c r="I113" s="321"/>
      <c r="J113" s="46" t="s">
        <v>195</v>
      </c>
      <c r="K113" s="314" t="s">
        <v>3935</v>
      </c>
      <c r="L113" s="409">
        <v>44432</v>
      </c>
      <c r="M113" s="409">
        <v>44432</v>
      </c>
      <c r="N113" s="321"/>
      <c r="O113" s="321" t="s">
        <v>3936</v>
      </c>
      <c r="P113" s="410">
        <v>1.4999999999999999E-2</v>
      </c>
      <c r="Q113" s="190" t="s">
        <v>4302</v>
      </c>
      <c r="R113" s="439"/>
      <c r="S113" s="314" t="str">
        <f t="shared" si="11"/>
        <v>Não Qualificado</v>
      </c>
      <c r="T113" s="314" t="s">
        <v>199</v>
      </c>
      <c r="U113" s="314" t="s">
        <v>4191</v>
      </c>
      <c r="V113" s="314" t="s">
        <v>135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3940</v>
      </c>
      <c r="BT113" s="129"/>
    </row>
    <row r="114" spans="1:72" ht="15.75" customHeight="1">
      <c r="A114" s="141" t="s">
        <v>67</v>
      </c>
      <c r="B114" s="123" t="s">
        <v>860</v>
      </c>
      <c r="C114" s="141" t="s">
        <v>858</v>
      </c>
      <c r="D114" s="314">
        <v>4413613</v>
      </c>
      <c r="E114" s="315" t="s">
        <v>109</v>
      </c>
      <c r="F114" s="315" t="s">
        <v>68</v>
      </c>
      <c r="G114" s="315" t="s">
        <v>4115</v>
      </c>
      <c r="H114" s="315" t="str">
        <f>IFERROR(VLOOKUP(G114,'Cadastro de assessores'!A:B,2,FALSE),"Não Cadastrado")</f>
        <v>16459</v>
      </c>
      <c r="I114" s="315"/>
      <c r="J114" s="46" t="s">
        <v>3929</v>
      </c>
      <c r="K114" s="315" t="s">
        <v>205</v>
      </c>
      <c r="L114" s="437">
        <v>44071</v>
      </c>
      <c r="M114" s="437">
        <v>44071</v>
      </c>
      <c r="N114" s="321"/>
      <c r="O114" s="321" t="s">
        <v>3930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199</v>
      </c>
      <c r="U114" s="314" t="s">
        <v>3938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4303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3940</v>
      </c>
      <c r="BT114" s="129"/>
    </row>
    <row r="115" spans="1:72" ht="15.75" customHeight="1">
      <c r="A115" s="141" t="s">
        <v>67</v>
      </c>
      <c r="B115" s="123" t="s">
        <v>4304</v>
      </c>
      <c r="C115" s="412" t="s">
        <v>4305</v>
      </c>
      <c r="D115" s="454">
        <v>7991210</v>
      </c>
      <c r="E115" s="314" t="s">
        <v>19</v>
      </c>
      <c r="F115" s="314" t="s">
        <v>68</v>
      </c>
      <c r="G115" s="314" t="s">
        <v>255</v>
      </c>
      <c r="H115" s="314">
        <f>IFERROR(VLOOKUP(G115,'Cadastro de assessores'!A:B,2,FALSE),"Não Cadastrado")</f>
        <v>12332</v>
      </c>
      <c r="I115" s="314"/>
      <c r="J115" s="46" t="s">
        <v>195</v>
      </c>
      <c r="K115" s="314" t="s">
        <v>3935</v>
      </c>
      <c r="L115" s="409">
        <v>44613</v>
      </c>
      <c r="M115" s="409">
        <v>44613</v>
      </c>
      <c r="N115" s="409">
        <v>44711</v>
      </c>
      <c r="O115" s="314" t="s">
        <v>3944</v>
      </c>
      <c r="P115" s="414">
        <v>7.0000000000000001E-3</v>
      </c>
      <c r="Q115" s="190" t="s">
        <v>4306</v>
      </c>
      <c r="R115" s="439"/>
      <c r="S115" s="314" t="str">
        <f t="shared" si="11"/>
        <v>Não Qualificado</v>
      </c>
      <c r="T115" s="314" t="s">
        <v>199</v>
      </c>
      <c r="U115" s="314"/>
      <c r="V115" s="314" t="s">
        <v>3278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3066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3940</v>
      </c>
      <c r="BT115" s="129"/>
    </row>
    <row r="116" spans="1:72" ht="15.75" customHeight="1">
      <c r="A116" s="141" t="s">
        <v>67</v>
      </c>
      <c r="B116" s="123" t="s">
        <v>4307</v>
      </c>
      <c r="C116" s="412" t="s">
        <v>4308</v>
      </c>
      <c r="D116" s="321">
        <v>5182986</v>
      </c>
      <c r="E116" s="315" t="s">
        <v>19</v>
      </c>
      <c r="F116" s="315" t="s">
        <v>68</v>
      </c>
      <c r="G116" s="315" t="s">
        <v>4309</v>
      </c>
      <c r="H116" s="315" t="str">
        <f>IFERROR(VLOOKUP(G116,'Cadastro de assessores'!A:B,2,FALSE),"Não Cadastrado")</f>
        <v>13363</v>
      </c>
      <c r="I116" s="315"/>
      <c r="J116" s="46" t="s">
        <v>3929</v>
      </c>
      <c r="K116" s="314" t="s">
        <v>216</v>
      </c>
      <c r="L116" s="437">
        <v>44298</v>
      </c>
      <c r="M116" s="437">
        <v>44305</v>
      </c>
      <c r="N116" s="314"/>
      <c r="O116" s="314" t="s">
        <v>3951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199</v>
      </c>
      <c r="U116" s="314" t="s">
        <v>3958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4310</v>
      </c>
      <c r="C117" s="412" t="s">
        <v>4311</v>
      </c>
      <c r="D117" s="321">
        <v>2735065</v>
      </c>
      <c r="E117" s="314" t="s">
        <v>19</v>
      </c>
      <c r="F117" s="314" t="s">
        <v>68</v>
      </c>
      <c r="G117" s="314" t="s">
        <v>3823</v>
      </c>
      <c r="H117" s="314" t="str">
        <f>IFERROR(VLOOKUP(G117,'Cadastro de assessores'!A:B,2,FALSE),"Não Cadastrado")</f>
        <v>18266</v>
      </c>
      <c r="I117" s="314"/>
      <c r="J117" s="46" t="s">
        <v>195</v>
      </c>
      <c r="K117" s="314" t="s">
        <v>3935</v>
      </c>
      <c r="L117" s="409">
        <v>44365</v>
      </c>
      <c r="M117" s="409">
        <v>44365</v>
      </c>
      <c r="N117" s="413">
        <v>44641</v>
      </c>
      <c r="O117" s="321" t="s">
        <v>3984</v>
      </c>
      <c r="P117" s="414">
        <v>8.0000000000000002E-3</v>
      </c>
      <c r="Q117" s="190" t="s">
        <v>4312</v>
      </c>
      <c r="R117" s="439"/>
      <c r="S117" s="314" t="str">
        <f t="shared" si="11"/>
        <v/>
      </c>
      <c r="T117" s="314" t="s">
        <v>199</v>
      </c>
      <c r="U117" s="314" t="s">
        <v>4191</v>
      </c>
      <c r="V117" s="314" t="s">
        <v>135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3066</v>
      </c>
      <c r="BE117" s="361" t="s">
        <v>3066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3940</v>
      </c>
      <c r="BT117" s="129"/>
    </row>
    <row r="118" spans="1:72" ht="15.75" customHeight="1">
      <c r="A118" s="141" t="s">
        <v>67</v>
      </c>
      <c r="B118" s="123" t="s">
        <v>867</v>
      </c>
      <c r="C118" s="412" t="s">
        <v>864</v>
      </c>
      <c r="D118" s="321">
        <v>2889018</v>
      </c>
      <c r="E118" s="315" t="s">
        <v>19</v>
      </c>
      <c r="F118" s="315" t="s">
        <v>68</v>
      </c>
      <c r="G118" s="315" t="s">
        <v>255</v>
      </c>
      <c r="H118" s="315">
        <f>IFERROR(VLOOKUP(G118,'Cadastro de assessores'!A:B,2,FALSE),"Não Cadastrado")</f>
        <v>12332</v>
      </c>
      <c r="I118" s="315"/>
      <c r="J118" s="46" t="s">
        <v>205</v>
      </c>
      <c r="K118" s="315" t="s">
        <v>205</v>
      </c>
      <c r="L118" s="437">
        <v>44421</v>
      </c>
      <c r="M118" s="437">
        <v>44421</v>
      </c>
      <c r="N118" s="314"/>
      <c r="O118" s="314" t="s">
        <v>3936</v>
      </c>
      <c r="P118" s="450">
        <v>1.4999999999999999E-2</v>
      </c>
      <c r="Q118" s="468" t="s">
        <v>4313</v>
      </c>
      <c r="R118" s="439"/>
      <c r="S118" s="314" t="str">
        <f t="shared" si="11"/>
        <v>Não Qualificado</v>
      </c>
      <c r="T118" s="314" t="s">
        <v>199</v>
      </c>
      <c r="U118" s="314" t="s">
        <v>3953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4314</v>
      </c>
      <c r="C119" s="412" t="s">
        <v>4315</v>
      </c>
      <c r="D119" s="315">
        <v>4089984</v>
      </c>
      <c r="E119" s="315" t="s">
        <v>19</v>
      </c>
      <c r="F119" s="315" t="s">
        <v>77</v>
      </c>
      <c r="G119" s="315" t="s">
        <v>99</v>
      </c>
      <c r="H119" s="315" t="str">
        <f>IFERROR(VLOOKUP(G119,'Cadastro de assessores'!A:B,2,FALSE),"Não Cadastrado")</f>
        <v>18009</v>
      </c>
      <c r="I119" s="315"/>
      <c r="J119" s="46" t="s">
        <v>205</v>
      </c>
      <c r="K119" s="315" t="s">
        <v>205</v>
      </c>
      <c r="L119" s="437">
        <v>44341</v>
      </c>
      <c r="M119" s="437">
        <v>44357</v>
      </c>
      <c r="N119" s="314"/>
      <c r="O119" s="314" t="s">
        <v>3951</v>
      </c>
      <c r="P119" s="414">
        <v>2.5000000000000001E-2</v>
      </c>
      <c r="Q119" s="190" t="s">
        <v>4316</v>
      </c>
      <c r="R119" s="439"/>
      <c r="S119" s="314" t="str">
        <f t="shared" si="11"/>
        <v/>
      </c>
      <c r="T119" s="314" t="s">
        <v>199</v>
      </c>
      <c r="U119" s="314" t="s">
        <v>4236</v>
      </c>
      <c r="V119" s="321" t="s">
        <v>114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4317</v>
      </c>
      <c r="C120" s="412" t="s">
        <v>4318</v>
      </c>
      <c r="D120" s="321">
        <v>5635853</v>
      </c>
      <c r="E120" s="315" t="s">
        <v>3057</v>
      </c>
      <c r="F120" s="315" t="s">
        <v>68</v>
      </c>
      <c r="G120" s="315" t="s">
        <v>3057</v>
      </c>
      <c r="H120" s="315" t="str">
        <f>IFERROR(VLOOKUP(G120,'Cadastro de assessores'!A:B,2,FALSE),"Não Cadastrado")</f>
        <v>18986</v>
      </c>
      <c r="I120" s="315"/>
      <c r="J120" s="46" t="s">
        <v>3929</v>
      </c>
      <c r="K120" s="314" t="s">
        <v>216</v>
      </c>
      <c r="L120" s="437">
        <v>44368</v>
      </c>
      <c r="M120" s="437">
        <v>44368</v>
      </c>
      <c r="N120" s="314"/>
      <c r="O120" s="314" t="s">
        <v>3936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199</v>
      </c>
      <c r="U120" s="314" t="s">
        <v>4219</v>
      </c>
      <c r="V120" s="321" t="s">
        <v>77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874</v>
      </c>
      <c r="C121" s="412" t="s">
        <v>871</v>
      </c>
      <c r="D121" s="444">
        <v>5891073</v>
      </c>
      <c r="E121" s="315" t="s">
        <v>109</v>
      </c>
      <c r="F121" s="315" t="s">
        <v>68</v>
      </c>
      <c r="G121" s="315" t="s">
        <v>4004</v>
      </c>
      <c r="H121" s="315" t="str">
        <f>IFERROR(VLOOKUP(G121,'Cadastro de assessores'!A:B,2,FALSE),"Não Cadastrado")</f>
        <v>1298</v>
      </c>
      <c r="I121" s="315"/>
      <c r="J121" s="46" t="s">
        <v>3929</v>
      </c>
      <c r="K121" s="314" t="s">
        <v>216</v>
      </c>
      <c r="L121" s="315" t="s">
        <v>3278</v>
      </c>
      <c r="M121" s="315" t="s">
        <v>3778</v>
      </c>
      <c r="N121" s="321"/>
      <c r="O121" s="321" t="s">
        <v>3944</v>
      </c>
      <c r="P121" s="410">
        <v>7.0000000000000001E-3</v>
      </c>
      <c r="Q121" s="190" t="s">
        <v>4319</v>
      </c>
      <c r="R121" s="439"/>
      <c r="S121" s="314" t="str">
        <f t="shared" si="11"/>
        <v/>
      </c>
      <c r="T121" s="314" t="s">
        <v>199</v>
      </c>
      <c r="U121" s="314" t="s">
        <v>4320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3066</v>
      </c>
      <c r="BE121" s="361" t="s">
        <v>3066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3940</v>
      </c>
      <c r="BT121" s="129"/>
    </row>
    <row r="122" spans="1:72" ht="15.75" customHeight="1">
      <c r="A122" s="141" t="s">
        <v>67</v>
      </c>
      <c r="B122" s="123" t="s">
        <v>874</v>
      </c>
      <c r="C122" s="141" t="s">
        <v>871</v>
      </c>
      <c r="D122" s="314">
        <v>4556454</v>
      </c>
      <c r="E122" s="315" t="s">
        <v>109</v>
      </c>
      <c r="F122" s="315" t="s">
        <v>68</v>
      </c>
      <c r="G122" s="315" t="s">
        <v>4004</v>
      </c>
      <c r="H122" s="315" t="str">
        <f>IFERROR(VLOOKUP(G122,'Cadastro de assessores'!A:B,2,FALSE),"Não Cadastrado")</f>
        <v>1298</v>
      </c>
      <c r="I122" s="315"/>
      <c r="J122" s="46" t="s">
        <v>3929</v>
      </c>
      <c r="K122" s="315" t="s">
        <v>205</v>
      </c>
      <c r="L122" s="438">
        <v>44151</v>
      </c>
      <c r="M122" s="438">
        <v>44151</v>
      </c>
      <c r="N122" s="321"/>
      <c r="O122" s="321" t="s">
        <v>3930</v>
      </c>
      <c r="P122" s="410">
        <v>0.02</v>
      </c>
      <c r="Q122" s="442" t="s">
        <v>4321</v>
      </c>
      <c r="R122" s="439"/>
      <c r="S122" s="314" t="str">
        <f t="shared" si="11"/>
        <v>Não Qualificado</v>
      </c>
      <c r="T122" s="314" t="s">
        <v>199</v>
      </c>
      <c r="U122" s="314" t="s">
        <v>4320</v>
      </c>
      <c r="V122" s="314" t="s">
        <v>68</v>
      </c>
      <c r="W122" s="440" t="s">
        <v>3939</v>
      </c>
      <c r="X122" s="440" t="s">
        <v>3939</v>
      </c>
      <c r="Y122" s="440" t="s">
        <v>3939</v>
      </c>
      <c r="Z122" s="440" t="s">
        <v>3939</v>
      </c>
      <c r="AA122" s="440" t="s">
        <v>3939</v>
      </c>
      <c r="AB122" s="440" t="s">
        <v>3939</v>
      </c>
      <c r="AC122" s="440" t="s">
        <v>3939</v>
      </c>
      <c r="AD122" s="440" t="s">
        <v>3939</v>
      </c>
      <c r="AE122" s="440" t="s">
        <v>3939</v>
      </c>
      <c r="AF122" s="440" t="s">
        <v>3939</v>
      </c>
      <c r="AG122" s="440" t="s">
        <v>3939</v>
      </c>
      <c r="AH122" s="440" t="s">
        <v>3939</v>
      </c>
      <c r="AI122" s="440" t="s">
        <v>3939</v>
      </c>
      <c r="AJ122" s="440" t="s">
        <v>4322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880</v>
      </c>
      <c r="C123" s="412" t="s">
        <v>877</v>
      </c>
      <c r="D123" s="444">
        <v>7772052</v>
      </c>
      <c r="E123" s="315" t="s">
        <v>19</v>
      </c>
      <c r="F123" s="315" t="s">
        <v>68</v>
      </c>
      <c r="G123" s="315" t="s">
        <v>879</v>
      </c>
      <c r="H123" s="315" t="str">
        <f>IFERROR(VLOOKUP(G123,'Cadastro de assessores'!A:B,2,FALSE),"Não Cadastrado")</f>
        <v>18467</v>
      </c>
      <c r="I123" s="315"/>
      <c r="J123" s="46" t="s">
        <v>3929</v>
      </c>
      <c r="K123" s="315" t="s">
        <v>205</v>
      </c>
      <c r="L123" s="445">
        <v>44630</v>
      </c>
      <c r="M123" s="445">
        <v>44635</v>
      </c>
      <c r="N123" s="321"/>
      <c r="O123" s="321" t="s">
        <v>3944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199</v>
      </c>
      <c r="U123" s="314" t="s">
        <v>4323</v>
      </c>
      <c r="V123" s="314" t="s">
        <v>881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4324</v>
      </c>
      <c r="C124" s="412" t="s">
        <v>4325</v>
      </c>
      <c r="D124" s="444">
        <v>4113513</v>
      </c>
      <c r="E124" s="315" t="s">
        <v>109</v>
      </c>
      <c r="F124" s="315" t="s">
        <v>68</v>
      </c>
      <c r="G124" s="315" t="s">
        <v>2933</v>
      </c>
      <c r="H124" s="315">
        <f>IFERROR(VLOOKUP(G124,'Cadastro de assessores'!A:B,2,FALSE),"Não Cadastrado")</f>
        <v>12347</v>
      </c>
      <c r="I124" s="315"/>
      <c r="J124" s="46" t="s">
        <v>205</v>
      </c>
      <c r="K124" s="315" t="s">
        <v>205</v>
      </c>
      <c r="L124" s="445">
        <v>44694</v>
      </c>
      <c r="M124" s="445">
        <v>44694</v>
      </c>
      <c r="N124" s="321"/>
      <c r="O124" s="321" t="s">
        <v>3947</v>
      </c>
      <c r="P124" s="410">
        <v>1.2E-2</v>
      </c>
      <c r="Q124" s="190"/>
      <c r="R124" s="439"/>
      <c r="S124" s="314" t="str">
        <f t="shared" si="11"/>
        <v/>
      </c>
      <c r="T124" s="314" t="s">
        <v>199</v>
      </c>
      <c r="U124" s="314" t="s">
        <v>4075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892</v>
      </c>
      <c r="C125" s="412" t="s">
        <v>4326</v>
      </c>
      <c r="D125" s="321">
        <v>6456590</v>
      </c>
      <c r="E125" s="315" t="s">
        <v>19</v>
      </c>
      <c r="F125" s="315" t="s">
        <v>68</v>
      </c>
      <c r="G125" s="315" t="s">
        <v>879</v>
      </c>
      <c r="H125" s="315" t="str">
        <f>IFERROR(VLOOKUP(G125,'Cadastro de assessores'!A:B,2,FALSE),"Não Cadastrado")</f>
        <v>18467</v>
      </c>
      <c r="I125" s="315"/>
      <c r="J125" s="46" t="s">
        <v>205</v>
      </c>
      <c r="K125" s="315" t="s">
        <v>205</v>
      </c>
      <c r="L125" s="437">
        <v>44456</v>
      </c>
      <c r="M125" s="437">
        <v>44462</v>
      </c>
      <c r="N125" s="321"/>
      <c r="O125" s="321" t="s">
        <v>3930</v>
      </c>
      <c r="P125" s="410">
        <v>0.02</v>
      </c>
      <c r="Q125" s="190" t="s">
        <v>4327</v>
      </c>
      <c r="R125" s="439"/>
      <c r="S125" s="314" t="str">
        <f t="shared" si="11"/>
        <v/>
      </c>
      <c r="T125" s="314" t="s">
        <v>199</v>
      </c>
      <c r="U125" s="314" t="s">
        <v>4071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4328</v>
      </c>
      <c r="C126" s="141" t="s">
        <v>4329</v>
      </c>
      <c r="D126" s="314">
        <v>3553004</v>
      </c>
      <c r="E126" s="315" t="s">
        <v>3057</v>
      </c>
      <c r="F126" s="315" t="s">
        <v>68</v>
      </c>
      <c r="G126" s="315" t="s">
        <v>3057</v>
      </c>
      <c r="H126" s="315" t="str">
        <f>IFERROR(VLOOKUP(G126,'Cadastro de assessores'!A:B,2,FALSE),"Não Cadastrado")</f>
        <v>18986</v>
      </c>
      <c r="I126" s="315"/>
      <c r="J126" s="46" t="s">
        <v>195</v>
      </c>
      <c r="K126" s="314" t="s">
        <v>205</v>
      </c>
      <c r="L126" s="437">
        <v>43742</v>
      </c>
      <c r="M126" s="437">
        <v>43742</v>
      </c>
      <c r="N126" s="441">
        <v>44888</v>
      </c>
      <c r="O126" s="314" t="s">
        <v>4330</v>
      </c>
      <c r="P126" s="450">
        <v>0.01</v>
      </c>
      <c r="Q126" s="442" t="s">
        <v>4331</v>
      </c>
      <c r="R126" s="439"/>
      <c r="S126" s="314" t="str">
        <f t="shared" si="11"/>
        <v>Não Qualificado</v>
      </c>
      <c r="T126" s="314" t="s">
        <v>199</v>
      </c>
      <c r="U126" s="314" t="s">
        <v>4109</v>
      </c>
      <c r="V126" s="314" t="s">
        <v>77</v>
      </c>
      <c r="W126" s="440" t="s">
        <v>4332</v>
      </c>
      <c r="X126" s="440"/>
      <c r="Y126" s="440" t="s">
        <v>4333</v>
      </c>
      <c r="Z126" s="440" t="s">
        <v>4334</v>
      </c>
      <c r="AA126" s="440" t="s">
        <v>4335</v>
      </c>
      <c r="AB126" s="440" t="s">
        <v>4336</v>
      </c>
      <c r="AC126" s="440" t="s">
        <v>4337</v>
      </c>
      <c r="AD126" s="440" t="s">
        <v>4338</v>
      </c>
      <c r="AE126" s="440" t="s">
        <v>4339</v>
      </c>
      <c r="AF126" s="440" t="s">
        <v>4340</v>
      </c>
      <c r="AG126" s="440" t="s">
        <v>4341</v>
      </c>
      <c r="AH126" s="440" t="s">
        <v>4342</v>
      </c>
      <c r="AI126" s="440" t="s">
        <v>4343</v>
      </c>
      <c r="AJ126" s="440" t="s">
        <v>4344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3940</v>
      </c>
      <c r="BT126" s="129"/>
    </row>
    <row r="127" spans="1:72" ht="15.75" customHeight="1">
      <c r="A127" s="141" t="s">
        <v>67</v>
      </c>
      <c r="B127" s="123" t="s">
        <v>909</v>
      </c>
      <c r="C127" s="141" t="s">
        <v>907</v>
      </c>
      <c r="D127" s="314">
        <v>4550421</v>
      </c>
      <c r="E127" s="315" t="s">
        <v>109</v>
      </c>
      <c r="F127" s="315" t="s">
        <v>68</v>
      </c>
      <c r="G127" s="315" t="s">
        <v>1777</v>
      </c>
      <c r="H127" s="315" t="str">
        <f>IFERROR(VLOOKUP(G127,'Cadastro de assessores'!A:B,2,FALSE),"Não Cadastrado")</f>
        <v>17243</v>
      </c>
      <c r="I127" s="315"/>
      <c r="J127" s="46" t="s">
        <v>3929</v>
      </c>
      <c r="K127" s="315" t="s">
        <v>205</v>
      </c>
      <c r="L127" s="438">
        <v>44126</v>
      </c>
      <c r="M127" s="438">
        <v>44130</v>
      </c>
      <c r="N127" s="314"/>
      <c r="O127" s="314" t="s">
        <v>3947</v>
      </c>
      <c r="P127" s="410">
        <v>1.2E-2</v>
      </c>
      <c r="Q127" s="442"/>
      <c r="R127" s="439"/>
      <c r="S127" s="314" t="str">
        <f t="shared" si="11"/>
        <v/>
      </c>
      <c r="T127" s="314" t="s">
        <v>199</v>
      </c>
      <c r="U127" s="314" t="s">
        <v>3958</v>
      </c>
      <c r="V127" s="314" t="s">
        <v>68</v>
      </c>
      <c r="W127" s="440" t="s">
        <v>3939</v>
      </c>
      <c r="X127" s="440" t="s">
        <v>3939</v>
      </c>
      <c r="Y127" s="440" t="s">
        <v>3939</v>
      </c>
      <c r="Z127" s="440" t="s">
        <v>3939</v>
      </c>
      <c r="AA127" s="440" t="s">
        <v>3939</v>
      </c>
      <c r="AB127" s="440" t="s">
        <v>3939</v>
      </c>
      <c r="AC127" s="440" t="s">
        <v>3939</v>
      </c>
      <c r="AD127" s="440" t="s">
        <v>3939</v>
      </c>
      <c r="AE127" s="440" t="s">
        <v>3939</v>
      </c>
      <c r="AF127" s="440" t="s">
        <v>3939</v>
      </c>
      <c r="AG127" s="440" t="s">
        <v>3939</v>
      </c>
      <c r="AH127" s="440" t="s">
        <v>3939</v>
      </c>
      <c r="AI127" s="440" t="s">
        <v>4345</v>
      </c>
      <c r="AJ127" s="440" t="s">
        <v>4346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4347</v>
      </c>
      <c r="C128" s="141" t="s">
        <v>4348</v>
      </c>
      <c r="D128" s="314">
        <v>2699859</v>
      </c>
      <c r="E128" s="315" t="s">
        <v>3057</v>
      </c>
      <c r="F128" s="315" t="s">
        <v>68</v>
      </c>
      <c r="G128" s="315" t="s">
        <v>3057</v>
      </c>
      <c r="H128" s="315" t="str">
        <f>IFERROR(VLOOKUP(G128,'Cadastro de assessores'!A:B,2,FALSE),"Não Cadastrado")</f>
        <v>18986</v>
      </c>
      <c r="I128" s="315"/>
      <c r="J128" s="46" t="s">
        <v>3929</v>
      </c>
      <c r="K128" s="314" t="s">
        <v>216</v>
      </c>
      <c r="L128" s="437">
        <v>43865</v>
      </c>
      <c r="M128" s="437">
        <v>43869</v>
      </c>
      <c r="N128" s="314"/>
      <c r="O128" s="314" t="s">
        <v>3936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199</v>
      </c>
      <c r="U128" s="314" t="s">
        <v>3953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4349</v>
      </c>
      <c r="C129" s="412" t="s">
        <v>4350</v>
      </c>
      <c r="D129" s="315">
        <v>5947460</v>
      </c>
      <c r="E129" s="315" t="s">
        <v>19</v>
      </c>
      <c r="F129" s="315" t="s">
        <v>68</v>
      </c>
      <c r="G129" s="321" t="s">
        <v>3205</v>
      </c>
      <c r="H129" s="321" t="str">
        <f>IFERROR(VLOOKUP(G129,'Cadastro de assessores'!A:B,2,FALSE),"Não Cadastrado")</f>
        <v>18236</v>
      </c>
      <c r="I129" s="321"/>
      <c r="J129" s="46" t="s">
        <v>3929</v>
      </c>
      <c r="K129" s="315" t="s">
        <v>205</v>
      </c>
      <c r="L129" s="437">
        <v>44398</v>
      </c>
      <c r="M129" s="437">
        <v>44399</v>
      </c>
      <c r="N129" s="314"/>
      <c r="O129" s="314" t="s">
        <v>3936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199</v>
      </c>
      <c r="U129" s="314" t="s">
        <v>4351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4352</v>
      </c>
      <c r="C130" s="141" t="s">
        <v>4353</v>
      </c>
      <c r="D130" s="314">
        <v>2216296</v>
      </c>
      <c r="E130" s="315" t="s">
        <v>109</v>
      </c>
      <c r="F130" s="315" t="s">
        <v>68</v>
      </c>
      <c r="G130" s="315" t="s">
        <v>4115</v>
      </c>
      <c r="H130" s="315" t="str">
        <f>IFERROR(VLOOKUP(G130,'Cadastro de assessores'!A:B,2,FALSE),"Não Cadastrado")</f>
        <v>16459</v>
      </c>
      <c r="I130" s="315"/>
      <c r="J130" s="46" t="s">
        <v>195</v>
      </c>
      <c r="K130" s="315" t="s">
        <v>205</v>
      </c>
      <c r="L130" s="437">
        <v>44088</v>
      </c>
      <c r="M130" s="437">
        <v>44088</v>
      </c>
      <c r="N130" s="469">
        <v>44886</v>
      </c>
      <c r="O130" s="321" t="s">
        <v>3930</v>
      </c>
      <c r="P130" s="450">
        <v>0.01</v>
      </c>
      <c r="Q130" s="333" t="s">
        <v>4354</v>
      </c>
      <c r="R130" s="439"/>
      <c r="S130" s="314" t="str">
        <f t="shared" si="11"/>
        <v>Não Qualificado</v>
      </c>
      <c r="T130" s="314" t="s">
        <v>199</v>
      </c>
      <c r="U130" s="314" t="s">
        <v>4320</v>
      </c>
      <c r="V130" s="314" t="s">
        <v>68</v>
      </c>
      <c r="W130" s="440" t="s">
        <v>3939</v>
      </c>
      <c r="X130" s="440" t="s">
        <v>3939</v>
      </c>
      <c r="Y130" s="440" t="s">
        <v>3939</v>
      </c>
      <c r="Z130" s="440" t="s">
        <v>3939</v>
      </c>
      <c r="AA130" s="440" t="s">
        <v>3939</v>
      </c>
      <c r="AB130" s="440" t="s">
        <v>3939</v>
      </c>
      <c r="AC130" s="440" t="s">
        <v>3939</v>
      </c>
      <c r="AD130" s="440" t="s">
        <v>3939</v>
      </c>
      <c r="AE130" s="440" t="s">
        <v>3939</v>
      </c>
      <c r="AF130" s="440" t="s">
        <v>3939</v>
      </c>
      <c r="AG130" s="440" t="s">
        <v>3939</v>
      </c>
      <c r="AH130" s="440" t="s">
        <v>4355</v>
      </c>
      <c r="AI130" s="440" t="s">
        <v>4356</v>
      </c>
      <c r="AJ130" s="440" t="s">
        <v>4357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3940</v>
      </c>
      <c r="BT130" s="129"/>
    </row>
    <row r="131" spans="1:72" ht="15.75" customHeight="1">
      <c r="A131" s="141" t="s">
        <v>67</v>
      </c>
      <c r="B131" s="123" t="s">
        <v>4358</v>
      </c>
      <c r="C131" s="412" t="s">
        <v>4359</v>
      </c>
      <c r="D131" s="321">
        <v>5537937</v>
      </c>
      <c r="E131" s="314" t="s">
        <v>19</v>
      </c>
      <c r="F131" s="314" t="s">
        <v>68</v>
      </c>
      <c r="G131" s="314" t="s">
        <v>4360</v>
      </c>
      <c r="H131" s="314">
        <f>IFERROR(VLOOKUP(G131,'Cadastro de assessores'!A:B,2,FALSE),"Não Cadastrado")</f>
        <v>12335</v>
      </c>
      <c r="I131" s="314"/>
      <c r="J131" s="46" t="s">
        <v>195</v>
      </c>
      <c r="K131" s="314" t="s">
        <v>3935</v>
      </c>
      <c r="L131" s="409">
        <v>44323</v>
      </c>
      <c r="M131" s="409">
        <v>44323</v>
      </c>
      <c r="N131" s="409">
        <v>44725</v>
      </c>
      <c r="O131" s="314" t="s">
        <v>3944</v>
      </c>
      <c r="P131" s="410">
        <v>7.0000000000000001E-3</v>
      </c>
      <c r="Q131" s="190" t="s">
        <v>4361</v>
      </c>
      <c r="R131" s="439"/>
      <c r="S131" s="314" t="str">
        <f t="shared" si="11"/>
        <v>Não Qualificado</v>
      </c>
      <c r="T131" s="314" t="s">
        <v>199</v>
      </c>
      <c r="U131" s="321" t="s">
        <v>4181</v>
      </c>
      <c r="V131" s="321" t="s">
        <v>666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4362</v>
      </c>
      <c r="C132" s="141" t="s">
        <v>4363</v>
      </c>
      <c r="D132" s="314">
        <v>4440692</v>
      </c>
      <c r="E132" s="314" t="s">
        <v>19</v>
      </c>
      <c r="F132" s="314" t="s">
        <v>68</v>
      </c>
      <c r="G132" s="314" t="s">
        <v>3934</v>
      </c>
      <c r="H132" s="314" t="str">
        <f>IFERROR(VLOOKUP(G132,'Cadastro de assessores'!A:B,2,FALSE),"Não Cadastrado")</f>
        <v>17679</v>
      </c>
      <c r="I132" s="314"/>
      <c r="J132" s="46" t="s">
        <v>195</v>
      </c>
      <c r="K132" s="314" t="s">
        <v>3935</v>
      </c>
      <c r="L132" s="409">
        <v>44085</v>
      </c>
      <c r="M132" s="409">
        <v>44085</v>
      </c>
      <c r="N132" s="409">
        <v>44447</v>
      </c>
      <c r="O132" s="314" t="s">
        <v>3944</v>
      </c>
      <c r="P132" s="410">
        <v>7.0000000000000001E-3</v>
      </c>
      <c r="Q132" s="442" t="s">
        <v>4364</v>
      </c>
      <c r="R132" s="439"/>
      <c r="S132" s="314" t="str">
        <f t="shared" si="11"/>
        <v>Qualificado</v>
      </c>
      <c r="T132" s="314" t="s">
        <v>199</v>
      </c>
      <c r="U132" s="314" t="s">
        <v>4365</v>
      </c>
      <c r="V132" s="314" t="s">
        <v>3787</v>
      </c>
      <c r="W132" s="440" t="s">
        <v>3939</v>
      </c>
      <c r="X132" s="440" t="s">
        <v>3939</v>
      </c>
      <c r="Y132" s="440" t="s">
        <v>3939</v>
      </c>
      <c r="Z132" s="440" t="s">
        <v>3939</v>
      </c>
      <c r="AA132" s="440" t="s">
        <v>3939</v>
      </c>
      <c r="AB132" s="440" t="s">
        <v>3939</v>
      </c>
      <c r="AC132" s="440" t="s">
        <v>3939</v>
      </c>
      <c r="AD132" s="440" t="s">
        <v>3939</v>
      </c>
      <c r="AE132" s="440" t="s">
        <v>3939</v>
      </c>
      <c r="AF132" s="440" t="s">
        <v>3939</v>
      </c>
      <c r="AG132" s="440" t="s">
        <v>3939</v>
      </c>
      <c r="AH132" s="440" t="s">
        <v>4366</v>
      </c>
      <c r="AI132" s="440" t="s">
        <v>4367</v>
      </c>
      <c r="AJ132" s="440" t="s">
        <v>4368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3066</v>
      </c>
      <c r="BE132" s="361" t="s">
        <v>3066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3940</v>
      </c>
      <c r="BT132" s="129"/>
    </row>
    <row r="133" spans="1:72" ht="15.75" customHeight="1">
      <c r="A133" s="141" t="s">
        <v>67</v>
      </c>
      <c r="B133" s="123" t="s">
        <v>4369</v>
      </c>
      <c r="C133" s="141" t="s">
        <v>4370</v>
      </c>
      <c r="D133" s="314">
        <v>4571776</v>
      </c>
      <c r="E133" s="315" t="s">
        <v>109</v>
      </c>
      <c r="F133" s="315" t="s">
        <v>68</v>
      </c>
      <c r="G133" s="315" t="s">
        <v>3774</v>
      </c>
      <c r="H133" s="315" t="str">
        <f>IFERROR(VLOOKUP(G133,'Cadastro de assessores'!A:B,2,FALSE),"Não Cadastrado")</f>
        <v>14574</v>
      </c>
      <c r="I133" s="315"/>
      <c r="J133" s="46" t="s">
        <v>3929</v>
      </c>
      <c r="K133" s="314" t="s">
        <v>216</v>
      </c>
      <c r="L133" s="314" t="s">
        <v>3278</v>
      </c>
      <c r="M133" s="458" t="s">
        <v>3778</v>
      </c>
      <c r="N133" s="314"/>
      <c r="O133" s="314" t="s">
        <v>3947</v>
      </c>
      <c r="P133" s="410">
        <v>1.2E-2</v>
      </c>
      <c r="Q133" s="442"/>
      <c r="R133" s="439"/>
      <c r="S133" s="314" t="str">
        <f t="shared" si="11"/>
        <v/>
      </c>
      <c r="T133" s="314" t="s">
        <v>199</v>
      </c>
      <c r="U133" s="314" t="s">
        <v>4071</v>
      </c>
      <c r="V133" s="314" t="s">
        <v>68</v>
      </c>
      <c r="W133" s="440" t="s">
        <v>3939</v>
      </c>
      <c r="X133" s="440" t="s">
        <v>3939</v>
      </c>
      <c r="Y133" s="440" t="s">
        <v>3939</v>
      </c>
      <c r="Z133" s="440" t="s">
        <v>3939</v>
      </c>
      <c r="AA133" s="440" t="s">
        <v>3939</v>
      </c>
      <c r="AB133" s="440" t="s">
        <v>3939</v>
      </c>
      <c r="AC133" s="440" t="s">
        <v>3939</v>
      </c>
      <c r="AD133" s="440" t="s">
        <v>3939</v>
      </c>
      <c r="AE133" s="440" t="s">
        <v>3939</v>
      </c>
      <c r="AF133" s="440" t="s">
        <v>3939</v>
      </c>
      <c r="AG133" s="440" t="s">
        <v>3939</v>
      </c>
      <c r="AH133" s="440" t="s">
        <v>3939</v>
      </c>
      <c r="AI133" s="440" t="s">
        <v>3939</v>
      </c>
      <c r="AJ133" s="440" t="s">
        <v>3939</v>
      </c>
      <c r="AK133" s="361" t="s">
        <v>3278</v>
      </c>
      <c r="AL133" s="361"/>
      <c r="AM133" s="361" t="s">
        <v>3278</v>
      </c>
      <c r="AN133" s="361" t="s">
        <v>3278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3066</v>
      </c>
      <c r="BE133" s="361" t="s">
        <v>3066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3232</v>
      </c>
      <c r="C134" s="141" t="s">
        <v>3231</v>
      </c>
      <c r="D134" s="314">
        <v>4327504</v>
      </c>
      <c r="E134" s="314" t="s">
        <v>3057</v>
      </c>
      <c r="F134" s="314" t="s">
        <v>68</v>
      </c>
      <c r="G134" s="314" t="s">
        <v>3057</v>
      </c>
      <c r="H134" s="314" t="str">
        <f>IFERROR(VLOOKUP(G134,'Cadastro de assessores'!A:B,2,FALSE),"Não Cadastrado")</f>
        <v>18986</v>
      </c>
      <c r="I134" s="314"/>
      <c r="J134" s="46" t="s">
        <v>195</v>
      </c>
      <c r="K134" s="314" t="s">
        <v>3935</v>
      </c>
      <c r="L134" s="409">
        <v>44043</v>
      </c>
      <c r="M134" s="409">
        <v>44043</v>
      </c>
      <c r="N134" s="409">
        <v>44085</v>
      </c>
      <c r="O134" s="314" t="s">
        <v>3936</v>
      </c>
      <c r="P134" s="410">
        <v>1.4999999999999999E-2</v>
      </c>
      <c r="Q134" s="442" t="s">
        <v>4371</v>
      </c>
      <c r="R134" s="439"/>
      <c r="S134" s="314" t="str">
        <f t="shared" si="11"/>
        <v>Não Qualificado</v>
      </c>
      <c r="T134" s="314" t="s">
        <v>199</v>
      </c>
      <c r="U134" s="314" t="s">
        <v>4109</v>
      </c>
      <c r="V134" s="314" t="s">
        <v>77</v>
      </c>
      <c r="W134" s="440" t="s">
        <v>3939</v>
      </c>
      <c r="X134" s="440" t="s">
        <v>3939</v>
      </c>
      <c r="Y134" s="440" t="s">
        <v>3939</v>
      </c>
      <c r="Z134" s="440" t="s">
        <v>3939</v>
      </c>
      <c r="AA134" s="440" t="s">
        <v>3939</v>
      </c>
      <c r="AB134" s="440" t="s">
        <v>3939</v>
      </c>
      <c r="AC134" s="440" t="s">
        <v>3939</v>
      </c>
      <c r="AD134" s="440" t="s">
        <v>3939</v>
      </c>
      <c r="AE134" s="440" t="s">
        <v>3939</v>
      </c>
      <c r="AF134" s="440" t="s">
        <v>4372</v>
      </c>
      <c r="AG134" s="440" t="s">
        <v>4373</v>
      </c>
      <c r="AH134" s="440"/>
      <c r="AI134" s="440"/>
      <c r="AJ134" s="440"/>
      <c r="AK134" s="361" t="s">
        <v>3278</v>
      </c>
      <c r="AL134" s="361">
        <v>492751.44</v>
      </c>
      <c r="AM134" s="361" t="s">
        <v>3278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3066</v>
      </c>
      <c r="BE134" s="361" t="s">
        <v>3066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3940</v>
      </c>
      <c r="BT134" s="129"/>
    </row>
    <row r="135" spans="1:72" ht="15.75" customHeight="1">
      <c r="A135" s="141" t="s">
        <v>67</v>
      </c>
      <c r="B135" s="123" t="s">
        <v>4374</v>
      </c>
      <c r="C135" s="412" t="s">
        <v>4375</v>
      </c>
      <c r="D135" s="314">
        <v>6489178</v>
      </c>
      <c r="E135" s="314" t="s">
        <v>19</v>
      </c>
      <c r="F135" s="314" t="s">
        <v>77</v>
      </c>
      <c r="G135" s="314" t="s">
        <v>4276</v>
      </c>
      <c r="H135" s="314" t="str">
        <f>IFERROR(VLOOKUP(G135,'Cadastro de assessores'!A:B,2,FALSE),"Não Cadastrado")</f>
        <v>14294</v>
      </c>
      <c r="I135" s="314"/>
      <c r="J135" s="46" t="s">
        <v>195</v>
      </c>
      <c r="K135" s="314" t="s">
        <v>3935</v>
      </c>
      <c r="L135" s="409">
        <v>44462</v>
      </c>
      <c r="M135" s="409">
        <v>44462</v>
      </c>
      <c r="N135" s="409">
        <v>44762</v>
      </c>
      <c r="O135" s="314" t="s">
        <v>3936</v>
      </c>
      <c r="P135" s="410">
        <v>1.4999999999999999E-2</v>
      </c>
      <c r="Q135" s="190" t="s">
        <v>4376</v>
      </c>
      <c r="R135" s="439"/>
      <c r="S135" s="314" t="str">
        <f t="shared" si="11"/>
        <v>Não Qualificado</v>
      </c>
      <c r="T135" s="314" t="s">
        <v>199</v>
      </c>
      <c r="U135" s="314" t="s">
        <v>4109</v>
      </c>
      <c r="V135" s="314" t="s">
        <v>77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3940</v>
      </c>
      <c r="BT135" s="129"/>
    </row>
    <row r="136" spans="1:72" ht="15.75" customHeight="1">
      <c r="A136" s="141" t="s">
        <v>67</v>
      </c>
      <c r="B136" s="123" t="s">
        <v>4377</v>
      </c>
      <c r="C136" s="141" t="s">
        <v>4378</v>
      </c>
      <c r="D136" s="314">
        <v>4696943</v>
      </c>
      <c r="E136" s="315" t="s">
        <v>109</v>
      </c>
      <c r="F136" s="315" t="s">
        <v>68</v>
      </c>
      <c r="G136" s="315" t="s">
        <v>1777</v>
      </c>
      <c r="H136" s="315" t="str">
        <f>IFERROR(VLOOKUP(G136,'Cadastro de assessores'!A:B,2,FALSE),"Não Cadastrado")</f>
        <v>17243</v>
      </c>
      <c r="I136" s="315"/>
      <c r="J136" s="46" t="s">
        <v>3929</v>
      </c>
      <c r="K136" s="314" t="s">
        <v>216</v>
      </c>
      <c r="L136" s="438">
        <v>44194</v>
      </c>
      <c r="M136" s="438">
        <v>44194</v>
      </c>
      <c r="N136" s="314"/>
      <c r="O136" s="314" t="s">
        <v>3936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199</v>
      </c>
      <c r="U136" s="314" t="s">
        <v>3958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3939</v>
      </c>
      <c r="AJ136" s="440"/>
      <c r="AK136" s="361" t="s">
        <v>3278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4379</v>
      </c>
      <c r="C137" s="141" t="s">
        <v>4380</v>
      </c>
      <c r="D137" s="314">
        <v>4422652</v>
      </c>
      <c r="E137" s="315" t="s">
        <v>19</v>
      </c>
      <c r="F137" s="315" t="s">
        <v>68</v>
      </c>
      <c r="G137" s="315" t="s">
        <v>3934</v>
      </c>
      <c r="H137" s="315" t="str">
        <f>IFERROR(VLOOKUP(G137,'Cadastro de assessores'!A:B,2,FALSE),"Não Cadastrado")</f>
        <v>17679</v>
      </c>
      <c r="I137" s="315"/>
      <c r="J137" s="46" t="s">
        <v>3929</v>
      </c>
      <c r="K137" s="314" t="s">
        <v>216</v>
      </c>
      <c r="L137" s="437">
        <v>44071</v>
      </c>
      <c r="M137" s="437">
        <v>44075</v>
      </c>
      <c r="N137" s="314"/>
      <c r="O137" s="314" t="s">
        <v>3936</v>
      </c>
      <c r="P137" s="450">
        <v>1.4E-2</v>
      </c>
      <c r="Q137" s="442" t="s">
        <v>4381</v>
      </c>
      <c r="R137" s="439"/>
      <c r="S137" s="314" t="str">
        <f t="shared" si="11"/>
        <v>Não Qualificado</v>
      </c>
      <c r="T137" s="314" t="s">
        <v>199</v>
      </c>
      <c r="U137" s="314" t="s">
        <v>4181</v>
      </c>
      <c r="V137" s="314" t="s">
        <v>666</v>
      </c>
      <c r="W137" s="440" t="s">
        <v>3939</v>
      </c>
      <c r="X137" s="440" t="s">
        <v>3939</v>
      </c>
      <c r="Y137" s="440" t="s">
        <v>3939</v>
      </c>
      <c r="Z137" s="440" t="s">
        <v>3939</v>
      </c>
      <c r="AA137" s="440" t="s">
        <v>3939</v>
      </c>
      <c r="AB137" s="440" t="s">
        <v>3939</v>
      </c>
      <c r="AC137" s="440" t="s">
        <v>3939</v>
      </c>
      <c r="AD137" s="440" t="s">
        <v>3939</v>
      </c>
      <c r="AE137" s="440" t="s">
        <v>3939</v>
      </c>
      <c r="AF137" s="440" t="s">
        <v>3939</v>
      </c>
      <c r="AG137" s="440" t="s">
        <v>4382</v>
      </c>
      <c r="AH137" s="440" t="s">
        <v>4383</v>
      </c>
      <c r="AI137" s="440" t="s">
        <v>4384</v>
      </c>
      <c r="AJ137" s="440" t="s">
        <v>4385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987</v>
      </c>
      <c r="C138" s="412" t="s">
        <v>984</v>
      </c>
      <c r="D138" s="444">
        <v>8118585</v>
      </c>
      <c r="E138" s="315" t="s">
        <v>19</v>
      </c>
      <c r="F138" s="315" t="s">
        <v>68</v>
      </c>
      <c r="G138" s="315" t="s">
        <v>289</v>
      </c>
      <c r="H138" s="315">
        <f>IFERROR(VLOOKUP(G138,'Cadastro de assessores'!A:B,2,FALSE),"Não Cadastrado")</f>
        <v>12344</v>
      </c>
      <c r="I138" s="315"/>
      <c r="J138" s="46" t="s">
        <v>3929</v>
      </c>
      <c r="K138" s="315" t="s">
        <v>205</v>
      </c>
      <c r="L138" s="445">
        <v>44638</v>
      </c>
      <c r="M138" s="445">
        <v>44657</v>
      </c>
      <c r="N138" s="319"/>
      <c r="O138" s="319" t="s">
        <v>4386</v>
      </c>
      <c r="P138" s="410">
        <v>0.01</v>
      </c>
      <c r="Q138" s="442" t="s">
        <v>4387</v>
      </c>
      <c r="R138" s="439"/>
      <c r="S138" s="314" t="str">
        <f t="shared" si="11"/>
        <v>Não Qualificado</v>
      </c>
      <c r="T138" s="314" t="s">
        <v>199</v>
      </c>
      <c r="U138" s="314" t="s">
        <v>4071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3066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987</v>
      </c>
      <c r="C139" s="141" t="s">
        <v>984</v>
      </c>
      <c r="D139" s="314">
        <v>4468606</v>
      </c>
      <c r="E139" s="315" t="s">
        <v>19</v>
      </c>
      <c r="F139" s="315" t="s">
        <v>68</v>
      </c>
      <c r="G139" s="315" t="s">
        <v>289</v>
      </c>
      <c r="H139" s="315">
        <f>IFERROR(VLOOKUP(G139,'Cadastro de assessores'!A:B,2,FALSE),"Não Cadastrado")</f>
        <v>12344</v>
      </c>
      <c r="I139" s="315"/>
      <c r="J139" s="46" t="s">
        <v>3929</v>
      </c>
      <c r="K139" s="315" t="s">
        <v>205</v>
      </c>
      <c r="L139" s="437">
        <v>44106</v>
      </c>
      <c r="M139" s="437">
        <v>44106</v>
      </c>
      <c r="N139" s="321"/>
      <c r="O139" s="321" t="s">
        <v>3944</v>
      </c>
      <c r="P139" s="410">
        <v>7.0000000000000001E-3</v>
      </c>
      <c r="Q139" s="442" t="s">
        <v>4388</v>
      </c>
      <c r="R139" s="439"/>
      <c r="S139" s="314" t="str">
        <f t="shared" si="11"/>
        <v>Não Qualificado</v>
      </c>
      <c r="T139" s="314" t="s">
        <v>199</v>
      </c>
      <c r="U139" s="314" t="s">
        <v>4071</v>
      </c>
      <c r="V139" s="314" t="s">
        <v>68</v>
      </c>
      <c r="W139" s="440" t="s">
        <v>3939</v>
      </c>
      <c r="X139" s="440" t="s">
        <v>3939</v>
      </c>
      <c r="Y139" s="440" t="s">
        <v>3939</v>
      </c>
      <c r="Z139" s="440" t="s">
        <v>3939</v>
      </c>
      <c r="AA139" s="440" t="s">
        <v>3939</v>
      </c>
      <c r="AB139" s="440" t="s">
        <v>3939</v>
      </c>
      <c r="AC139" s="440" t="s">
        <v>3939</v>
      </c>
      <c r="AD139" s="440" t="s">
        <v>3939</v>
      </c>
      <c r="AE139" s="440" t="s">
        <v>3939</v>
      </c>
      <c r="AF139" s="440" t="s">
        <v>3939</v>
      </c>
      <c r="AG139" s="440" t="s">
        <v>3939</v>
      </c>
      <c r="AH139" s="440" t="s">
        <v>3939</v>
      </c>
      <c r="AI139" s="440" t="s">
        <v>4389</v>
      </c>
      <c r="AJ139" s="440" t="s">
        <v>4390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987</v>
      </c>
      <c r="C140" s="141" t="s">
        <v>984</v>
      </c>
      <c r="D140" s="321">
        <v>7519150</v>
      </c>
      <c r="E140" s="315" t="s">
        <v>19</v>
      </c>
      <c r="F140" s="315" t="s">
        <v>68</v>
      </c>
      <c r="G140" s="321" t="s">
        <v>289</v>
      </c>
      <c r="H140" s="315">
        <f>IFERROR(VLOOKUP(G140,'Cadastro de assessores'!A:B,2,FALSE),"Não Cadastrado")</f>
        <v>12344</v>
      </c>
      <c r="I140" s="315"/>
      <c r="J140" s="46" t="s">
        <v>3929</v>
      </c>
      <c r="K140" s="315" t="s">
        <v>205</v>
      </c>
      <c r="L140" s="437">
        <v>44578</v>
      </c>
      <c r="M140" s="437">
        <v>44578</v>
      </c>
      <c r="N140" s="321"/>
      <c r="O140" s="321" t="s">
        <v>3944</v>
      </c>
      <c r="P140" s="410">
        <v>0.01</v>
      </c>
      <c r="Q140" s="442" t="s">
        <v>4391</v>
      </c>
      <c r="R140" s="439"/>
      <c r="S140" s="314" t="str">
        <f t="shared" si="11"/>
        <v/>
      </c>
      <c r="T140" s="314" t="s">
        <v>199</v>
      </c>
      <c r="U140" s="314" t="s">
        <v>4071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987</v>
      </c>
      <c r="C141" s="141" t="s">
        <v>984</v>
      </c>
      <c r="D141" s="321">
        <v>96891</v>
      </c>
      <c r="E141" s="315" t="s">
        <v>19</v>
      </c>
      <c r="F141" s="315" t="s">
        <v>68</v>
      </c>
      <c r="G141" s="321" t="s">
        <v>289</v>
      </c>
      <c r="H141" s="315">
        <f>IFERROR(VLOOKUP(G141,'Cadastro de assessores'!A:B,2,FALSE),"Não Cadastrado")</f>
        <v>12344</v>
      </c>
      <c r="I141" s="315"/>
      <c r="J141" s="46" t="s">
        <v>3929</v>
      </c>
      <c r="K141" s="315" t="s">
        <v>205</v>
      </c>
      <c r="L141" s="437">
        <v>44614</v>
      </c>
      <c r="M141" s="437">
        <v>44614</v>
      </c>
      <c r="N141" s="448"/>
      <c r="O141" s="448" t="s">
        <v>3944</v>
      </c>
      <c r="P141" s="410">
        <v>7.0000000000000001E-3</v>
      </c>
      <c r="Q141" s="190" t="s">
        <v>4392</v>
      </c>
      <c r="R141" s="439"/>
      <c r="S141" s="314" t="str">
        <f t="shared" si="11"/>
        <v>Não Qualificado</v>
      </c>
      <c r="T141" s="314" t="s">
        <v>199</v>
      </c>
      <c r="U141" s="314" t="s">
        <v>4071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987</v>
      </c>
      <c r="C142" s="141" t="s">
        <v>984</v>
      </c>
      <c r="D142" s="321">
        <v>7032894</v>
      </c>
      <c r="E142" s="315" t="s">
        <v>19</v>
      </c>
      <c r="F142" s="315" t="s">
        <v>68</v>
      </c>
      <c r="G142" s="321" t="s">
        <v>289</v>
      </c>
      <c r="H142" s="315">
        <f>IFERROR(VLOOKUP(G142,'Cadastro de assessores'!A:B,2,FALSE),"Não Cadastrado")</f>
        <v>12344</v>
      </c>
      <c r="I142" s="315"/>
      <c r="J142" s="46" t="s">
        <v>205</v>
      </c>
      <c r="K142" s="315" t="s">
        <v>205</v>
      </c>
      <c r="L142" s="445">
        <v>44504</v>
      </c>
      <c r="M142" s="445">
        <v>44508</v>
      </c>
      <c r="N142" s="321"/>
      <c r="O142" s="321" t="s">
        <v>3951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199</v>
      </c>
      <c r="U142" s="314" t="s">
        <v>4071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1014</v>
      </c>
      <c r="C143" s="141" t="s">
        <v>1012</v>
      </c>
      <c r="D143" s="314">
        <v>8853992</v>
      </c>
      <c r="E143" s="314" t="s">
        <v>19</v>
      </c>
      <c r="F143" s="314" t="s">
        <v>77</v>
      </c>
      <c r="G143" s="314" t="s">
        <v>123</v>
      </c>
      <c r="H143" s="315" t="str">
        <f>IFERROR(VLOOKUP(G143,'Cadastro de assessores'!A:B,2,FALSE),"Não Cadastrado")</f>
        <v>18890</v>
      </c>
      <c r="I143" s="314"/>
      <c r="J143" s="46" t="s">
        <v>3929</v>
      </c>
      <c r="K143" s="314"/>
      <c r="L143" s="409"/>
      <c r="M143" s="409">
        <v>44847</v>
      </c>
      <c r="N143" s="413"/>
      <c r="O143" s="321" t="s">
        <v>3944</v>
      </c>
      <c r="P143" s="410">
        <v>0.01</v>
      </c>
      <c r="Q143" s="442" t="s">
        <v>4050</v>
      </c>
      <c r="R143" s="439"/>
      <c r="S143" s="314"/>
      <c r="T143" s="314"/>
      <c r="U143" s="314"/>
      <c r="V143" s="314" t="s">
        <v>610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4393</v>
      </c>
      <c r="C144" s="141" t="s">
        <v>4394</v>
      </c>
      <c r="D144" s="314">
        <v>4706119</v>
      </c>
      <c r="E144" s="314" t="s">
        <v>19</v>
      </c>
      <c r="F144" s="314" t="s">
        <v>68</v>
      </c>
      <c r="G144" s="314" t="s">
        <v>3934</v>
      </c>
      <c r="H144" s="314" t="str">
        <f>IFERROR(VLOOKUP(G144,'Cadastro de assessores'!A:B,2,FALSE),"Não Cadastrado")</f>
        <v>17679</v>
      </c>
      <c r="I144" s="314"/>
      <c r="J144" s="46" t="s">
        <v>195</v>
      </c>
      <c r="K144" s="314" t="s">
        <v>3935</v>
      </c>
      <c r="L144" s="409">
        <v>44203</v>
      </c>
      <c r="M144" s="409">
        <v>44203</v>
      </c>
      <c r="N144" s="413">
        <v>44450</v>
      </c>
      <c r="O144" s="321" t="s">
        <v>3984</v>
      </c>
      <c r="P144" s="410">
        <v>8.0000000000000002E-3</v>
      </c>
      <c r="Q144" s="442" t="s">
        <v>4395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199</v>
      </c>
      <c r="U144" s="314" t="s">
        <v>4191</v>
      </c>
      <c r="V144" s="314" t="s">
        <v>135</v>
      </c>
      <c r="W144" s="440" t="s">
        <v>3939</v>
      </c>
      <c r="X144" s="440" t="s">
        <v>3939</v>
      </c>
      <c r="Y144" s="440" t="s">
        <v>3939</v>
      </c>
      <c r="Z144" s="440" t="s">
        <v>3939</v>
      </c>
      <c r="AA144" s="440" t="s">
        <v>3939</v>
      </c>
      <c r="AB144" s="440" t="s">
        <v>3939</v>
      </c>
      <c r="AC144" s="440" t="s">
        <v>3939</v>
      </c>
      <c r="AD144" s="440" t="s">
        <v>3939</v>
      </c>
      <c r="AE144" s="440" t="s">
        <v>3939</v>
      </c>
      <c r="AF144" s="440" t="s">
        <v>3939</v>
      </c>
      <c r="AG144" s="440" t="s">
        <v>3939</v>
      </c>
      <c r="AH144" s="440" t="s">
        <v>3939</v>
      </c>
      <c r="AI144" s="440" t="s">
        <v>3939</v>
      </c>
      <c r="AJ144" s="440" t="s">
        <v>3939</v>
      </c>
      <c r="AK144" s="361" t="s">
        <v>3278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3066</v>
      </c>
      <c r="BE144" s="361" t="s">
        <v>3066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3940</v>
      </c>
      <c r="BT144" s="129"/>
    </row>
    <row r="145" spans="1:72" ht="15.75" customHeight="1">
      <c r="A145" s="141" t="s">
        <v>67</v>
      </c>
      <c r="B145" s="123" t="s">
        <v>4393</v>
      </c>
      <c r="C145" s="141" t="s">
        <v>4394</v>
      </c>
      <c r="D145" s="314">
        <v>4728915</v>
      </c>
      <c r="E145" s="314" t="s">
        <v>19</v>
      </c>
      <c r="F145" s="314" t="s">
        <v>68</v>
      </c>
      <c r="G145" s="314" t="s">
        <v>3934</v>
      </c>
      <c r="H145" s="314" t="str">
        <f>IFERROR(VLOOKUP(G145,'Cadastro de assessores'!A:B,2,FALSE),"Não Cadastrado")</f>
        <v>17679</v>
      </c>
      <c r="I145" s="314"/>
      <c r="J145" s="46" t="s">
        <v>195</v>
      </c>
      <c r="K145" s="314" t="s">
        <v>3935</v>
      </c>
      <c r="L145" s="409">
        <v>44203</v>
      </c>
      <c r="M145" s="409">
        <v>44203</v>
      </c>
      <c r="N145" s="413">
        <v>44450</v>
      </c>
      <c r="O145" s="314" t="s">
        <v>3936</v>
      </c>
      <c r="P145" s="410">
        <v>1.4999999999999999E-2</v>
      </c>
      <c r="Q145" s="442" t="s">
        <v>4395</v>
      </c>
      <c r="R145" s="439"/>
      <c r="S145" s="314" t="str">
        <f t="shared" si="12"/>
        <v>Não Qualificado</v>
      </c>
      <c r="T145" s="314" t="s">
        <v>199</v>
      </c>
      <c r="U145" s="314" t="s">
        <v>4191</v>
      </c>
      <c r="V145" s="314" t="s">
        <v>135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3066</v>
      </c>
      <c r="BE145" s="361" t="s">
        <v>3066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3940</v>
      </c>
      <c r="BT145" s="129"/>
    </row>
    <row r="146" spans="1:72" ht="15.75" customHeight="1">
      <c r="A146" s="141" t="s">
        <v>67</v>
      </c>
      <c r="B146" s="123" t="s">
        <v>4396</v>
      </c>
      <c r="C146" s="141" t="s">
        <v>4397</v>
      </c>
      <c r="D146" s="314">
        <v>3221916</v>
      </c>
      <c r="E146" s="315" t="s">
        <v>19</v>
      </c>
      <c r="F146" s="315" t="s">
        <v>68</v>
      </c>
      <c r="G146" s="315" t="s">
        <v>3934</v>
      </c>
      <c r="H146" s="315" t="str">
        <f>IFERROR(VLOOKUP(G146,'Cadastro de assessores'!A:B,2,FALSE),"Não Cadastrado")</f>
        <v>17679</v>
      </c>
      <c r="I146" s="315"/>
      <c r="J146" s="46" t="s">
        <v>3929</v>
      </c>
      <c r="K146" s="314" t="s">
        <v>216</v>
      </c>
      <c r="L146" s="314" t="s">
        <v>3278</v>
      </c>
      <c r="M146" s="458" t="s">
        <v>3778</v>
      </c>
      <c r="N146" s="314"/>
      <c r="O146" s="314" t="s">
        <v>3936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199</v>
      </c>
      <c r="U146" s="314" t="s">
        <v>4365</v>
      </c>
      <c r="V146" s="314" t="s">
        <v>3787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3278</v>
      </c>
      <c r="AN146" s="361" t="s">
        <v>3278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3066</v>
      </c>
      <c r="BE146" s="361" t="s">
        <v>3066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4398</v>
      </c>
      <c r="C147" s="141" t="s">
        <v>4399</v>
      </c>
      <c r="D147" s="314">
        <v>4668132</v>
      </c>
      <c r="E147" s="314" t="s">
        <v>19</v>
      </c>
      <c r="F147" s="314" t="s">
        <v>68</v>
      </c>
      <c r="G147" s="314" t="s">
        <v>3934</v>
      </c>
      <c r="H147" s="314" t="str">
        <f>IFERROR(VLOOKUP(G147,'Cadastro de assessores'!A:B,2,FALSE),"Não Cadastrado")</f>
        <v>17679</v>
      </c>
      <c r="I147" s="314"/>
      <c r="J147" s="46" t="s">
        <v>195</v>
      </c>
      <c r="K147" s="314" t="s">
        <v>3935</v>
      </c>
      <c r="L147" s="409">
        <v>44202</v>
      </c>
      <c r="M147" s="409">
        <v>44202</v>
      </c>
      <c r="N147" s="409">
        <v>44453</v>
      </c>
      <c r="O147" s="314" t="s">
        <v>3936</v>
      </c>
      <c r="P147" s="410">
        <v>1.4999999999999999E-2</v>
      </c>
      <c r="Q147" s="442" t="s">
        <v>4400</v>
      </c>
      <c r="R147" s="439"/>
      <c r="S147" s="314" t="str">
        <f t="shared" si="12"/>
        <v>Não Qualificado</v>
      </c>
      <c r="T147" s="314" t="s">
        <v>199</v>
      </c>
      <c r="U147" s="314" t="s">
        <v>4365</v>
      </c>
      <c r="V147" s="314" t="s">
        <v>3787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3066</v>
      </c>
      <c r="BE147" s="361" t="s">
        <v>3066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3940</v>
      </c>
      <c r="BT147" s="129"/>
    </row>
    <row r="148" spans="1:72" ht="15.75" customHeight="1">
      <c r="A148" s="141" t="s">
        <v>67</v>
      </c>
      <c r="B148" s="123" t="s">
        <v>4401</v>
      </c>
      <c r="C148" s="141" t="s">
        <v>4402</v>
      </c>
      <c r="D148" s="314">
        <v>4403283</v>
      </c>
      <c r="E148" s="314" t="s">
        <v>109</v>
      </c>
      <c r="F148" s="314" t="s">
        <v>68</v>
      </c>
      <c r="G148" s="314" t="s">
        <v>3995</v>
      </c>
      <c r="H148" s="314" t="str">
        <f>IFERROR(VLOOKUP(G148,'Cadastro de assessores'!A:B,2,FALSE),"Não Cadastrado")</f>
        <v>1441</v>
      </c>
      <c r="I148" s="314"/>
      <c r="J148" s="46" t="s">
        <v>195</v>
      </c>
      <c r="K148" s="314" t="s">
        <v>3935</v>
      </c>
      <c r="L148" s="409">
        <v>44075</v>
      </c>
      <c r="M148" s="409">
        <v>44075</v>
      </c>
      <c r="N148" s="413">
        <v>44537</v>
      </c>
      <c r="O148" s="321" t="s">
        <v>3930</v>
      </c>
      <c r="P148" s="410">
        <v>0.02</v>
      </c>
      <c r="Q148" s="442" t="s">
        <v>4403</v>
      </c>
      <c r="R148" s="439"/>
      <c r="S148" s="314" t="str">
        <f t="shared" si="12"/>
        <v/>
      </c>
      <c r="T148" s="314" t="s">
        <v>199</v>
      </c>
      <c r="U148" s="314" t="s">
        <v>4236</v>
      </c>
      <c r="V148" s="314" t="s">
        <v>114</v>
      </c>
      <c r="W148" s="440" t="s">
        <v>3939</v>
      </c>
      <c r="X148" s="440" t="s">
        <v>3939</v>
      </c>
      <c r="Y148" s="440" t="s">
        <v>3939</v>
      </c>
      <c r="Z148" s="440" t="s">
        <v>3939</v>
      </c>
      <c r="AA148" s="440" t="s">
        <v>3939</v>
      </c>
      <c r="AB148" s="440" t="s">
        <v>3939</v>
      </c>
      <c r="AC148" s="440" t="s">
        <v>3939</v>
      </c>
      <c r="AD148" s="440" t="s">
        <v>3939</v>
      </c>
      <c r="AE148" s="440" t="s">
        <v>3939</v>
      </c>
      <c r="AF148" s="440" t="s">
        <v>3939</v>
      </c>
      <c r="AG148" s="440" t="s">
        <v>4404</v>
      </c>
      <c r="AH148" s="440" t="s">
        <v>4405</v>
      </c>
      <c r="AI148" s="440" t="s">
        <v>4406</v>
      </c>
      <c r="AJ148" s="440" t="s">
        <v>4407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3066</v>
      </c>
      <c r="BE148" s="361" t="s">
        <v>3066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3940</v>
      </c>
      <c r="BT148" s="129"/>
    </row>
    <row r="149" spans="1:72" ht="15.75" customHeight="1">
      <c r="A149" s="141" t="s">
        <v>67</v>
      </c>
      <c r="B149" s="123" t="s">
        <v>1046</v>
      </c>
      <c r="C149" s="412" t="s">
        <v>4408</v>
      </c>
      <c r="D149" s="321">
        <v>5183783</v>
      </c>
      <c r="E149" s="315" t="s">
        <v>109</v>
      </c>
      <c r="F149" s="315" t="s">
        <v>68</v>
      </c>
      <c r="G149" s="315" t="s">
        <v>4409</v>
      </c>
      <c r="H149" s="315">
        <f>IFERROR(VLOOKUP(G149,'Cadastro de assessores'!A:B,2,FALSE),"Não Cadastrado")</f>
        <v>12330</v>
      </c>
      <c r="I149" s="315"/>
      <c r="J149" s="46" t="s">
        <v>3929</v>
      </c>
      <c r="K149" s="315" t="s">
        <v>205</v>
      </c>
      <c r="L149" s="445">
        <v>44701</v>
      </c>
      <c r="M149" s="445">
        <v>44701</v>
      </c>
      <c r="N149" s="321"/>
      <c r="O149" s="321" t="s">
        <v>3944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199</v>
      </c>
      <c r="U149" s="314" t="s">
        <v>3953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1069</v>
      </c>
      <c r="C150" s="463" t="s">
        <v>1066</v>
      </c>
      <c r="D150" s="444">
        <v>3714503</v>
      </c>
      <c r="E150" s="315" t="s">
        <v>19</v>
      </c>
      <c r="F150" s="315" t="s">
        <v>77</v>
      </c>
      <c r="G150" s="315" t="s">
        <v>215</v>
      </c>
      <c r="H150" s="315">
        <f>IFERROR(VLOOKUP(G150,'Cadastro de assessores'!A:B,2,FALSE),"Não Cadastrado")</f>
        <v>12331</v>
      </c>
      <c r="I150" s="315"/>
      <c r="J150" s="46" t="s">
        <v>3929</v>
      </c>
      <c r="K150" s="315" t="s">
        <v>205</v>
      </c>
      <c r="L150" s="445">
        <v>44614</v>
      </c>
      <c r="M150" s="445">
        <v>44614</v>
      </c>
      <c r="N150" s="321"/>
      <c r="O150" s="321" t="s">
        <v>3944</v>
      </c>
      <c r="P150" s="410">
        <v>7.0000000000000001E-3</v>
      </c>
      <c r="Q150" s="326" t="s">
        <v>4410</v>
      </c>
      <c r="R150" s="439"/>
      <c r="S150" s="314" t="str">
        <f t="shared" si="12"/>
        <v>Não Qualificado</v>
      </c>
      <c r="T150" s="314" t="s">
        <v>199</v>
      </c>
      <c r="U150" s="314" t="s">
        <v>4411</v>
      </c>
      <c r="V150" s="314" t="s">
        <v>1070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3940</v>
      </c>
      <c r="BT150" s="129"/>
    </row>
    <row r="151" spans="1:72" ht="15.75" customHeight="1">
      <c r="A151" s="141" t="s">
        <v>67</v>
      </c>
      <c r="B151" s="123" t="s">
        <v>4412</v>
      </c>
      <c r="C151" s="412" t="s">
        <v>4413</v>
      </c>
      <c r="D151" s="321">
        <v>6121090</v>
      </c>
      <c r="E151" s="314" t="s">
        <v>19</v>
      </c>
      <c r="F151" s="314" t="s">
        <v>77</v>
      </c>
      <c r="G151" s="314" t="s">
        <v>99</v>
      </c>
      <c r="H151" s="314" t="str">
        <f>IFERROR(VLOOKUP(G151,'Cadastro de assessores'!A:B,2,FALSE),"Não Cadastrado")</f>
        <v>18009</v>
      </c>
      <c r="I151" s="314"/>
      <c r="J151" s="46" t="s">
        <v>195</v>
      </c>
      <c r="K151" s="314" t="s">
        <v>3935</v>
      </c>
      <c r="L151" s="409"/>
      <c r="M151" s="409">
        <v>44421</v>
      </c>
      <c r="N151" s="409">
        <v>44685</v>
      </c>
      <c r="O151" s="314" t="s">
        <v>3930</v>
      </c>
      <c r="P151" s="410">
        <v>0.02</v>
      </c>
      <c r="Q151" s="190" t="s">
        <v>4414</v>
      </c>
      <c r="R151" s="439"/>
      <c r="S151" s="314" t="str">
        <f t="shared" si="12"/>
        <v>Não Qualificado</v>
      </c>
      <c r="T151" s="314" t="s">
        <v>199</v>
      </c>
      <c r="U151" s="321" t="s">
        <v>4415</v>
      </c>
      <c r="V151" s="314" t="s">
        <v>114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3066</v>
      </c>
      <c r="BE151" s="361" t="s">
        <v>3066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3940</v>
      </c>
      <c r="BT151" s="129"/>
    </row>
    <row r="152" spans="1:72" ht="17.25" customHeight="1">
      <c r="A152" s="141" t="s">
        <v>67</v>
      </c>
      <c r="B152" s="123" t="s">
        <v>1079</v>
      </c>
      <c r="C152" s="412" t="s">
        <v>1077</v>
      </c>
      <c r="D152" s="444">
        <v>8203715</v>
      </c>
      <c r="E152" s="315" t="s">
        <v>19</v>
      </c>
      <c r="F152" s="315" t="s">
        <v>68</v>
      </c>
      <c r="G152" s="315" t="s">
        <v>289</v>
      </c>
      <c r="H152" s="315">
        <f>IFERROR(VLOOKUP(G152,'Cadastro de assessores'!A:B,2,FALSE),"Não Cadastrado")</f>
        <v>12344</v>
      </c>
      <c r="I152" s="315"/>
      <c r="J152" s="46" t="s">
        <v>3929</v>
      </c>
      <c r="K152" s="315" t="s">
        <v>205</v>
      </c>
      <c r="L152" s="445">
        <v>44649</v>
      </c>
      <c r="M152" s="445">
        <v>44655</v>
      </c>
      <c r="N152" s="321"/>
      <c r="O152" s="321" t="s">
        <v>3944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199</v>
      </c>
      <c r="U152" s="314" t="s">
        <v>3958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4416</v>
      </c>
      <c r="C153" s="412" t="s">
        <v>4417</v>
      </c>
      <c r="D153" s="321">
        <v>0</v>
      </c>
      <c r="E153" s="314" t="s">
        <v>19</v>
      </c>
      <c r="F153" s="314" t="s">
        <v>77</v>
      </c>
      <c r="G153" s="314" t="s">
        <v>99</v>
      </c>
      <c r="H153" s="314" t="str">
        <f>IFERROR(VLOOKUP(G153,'Cadastro de assessores'!A:B,2,FALSE),"Não Cadastrado")</f>
        <v>18009</v>
      </c>
      <c r="I153" s="314"/>
      <c r="J153" s="46" t="s">
        <v>195</v>
      </c>
      <c r="K153" s="314" t="s">
        <v>3935</v>
      </c>
      <c r="L153" s="409">
        <v>44300</v>
      </c>
      <c r="M153" s="409">
        <v>44300</v>
      </c>
      <c r="N153" s="409">
        <v>44651</v>
      </c>
      <c r="O153" s="314" t="s">
        <v>3936</v>
      </c>
      <c r="P153" s="410">
        <v>1.2E-2</v>
      </c>
      <c r="Q153" s="442" t="s">
        <v>4418</v>
      </c>
      <c r="R153" s="439"/>
      <c r="S153" s="314" t="str">
        <f t="shared" si="12"/>
        <v>Não Qualificado</v>
      </c>
      <c r="T153" s="314" t="s">
        <v>199</v>
      </c>
      <c r="U153" s="314" t="s">
        <v>3988</v>
      </c>
      <c r="V153" s="314" t="s">
        <v>114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3066</v>
      </c>
      <c r="BE153" s="361" t="s">
        <v>3066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3940</v>
      </c>
      <c r="BT153" s="129"/>
    </row>
    <row r="154" spans="1:72" ht="15.75" customHeight="1">
      <c r="A154" s="141" t="s">
        <v>67</v>
      </c>
      <c r="B154" s="123" t="s">
        <v>1089</v>
      </c>
      <c r="C154" s="412" t="s">
        <v>4419</v>
      </c>
      <c r="D154" s="321">
        <v>3561110</v>
      </c>
      <c r="E154" s="315" t="s">
        <v>19</v>
      </c>
      <c r="F154" s="315" t="s">
        <v>68</v>
      </c>
      <c r="G154" s="321" t="s">
        <v>1028</v>
      </c>
      <c r="H154" s="321">
        <f>IFERROR(VLOOKUP(G154,'Cadastro de assessores'!A:B,2,FALSE),"Não Cadastrado")</f>
        <v>12342</v>
      </c>
      <c r="I154" s="321"/>
      <c r="J154" s="46" t="s">
        <v>3929</v>
      </c>
      <c r="K154" s="315" t="s">
        <v>205</v>
      </c>
      <c r="L154" s="445">
        <v>44656</v>
      </c>
      <c r="M154" s="445">
        <v>44658</v>
      </c>
      <c r="N154" s="321"/>
      <c r="O154" s="321" t="s">
        <v>3944</v>
      </c>
      <c r="P154" s="410">
        <v>7.0000000000000001E-3</v>
      </c>
      <c r="Q154" s="190" t="s">
        <v>4420</v>
      </c>
      <c r="R154" s="439"/>
      <c r="S154" s="314" t="str">
        <f t="shared" si="12"/>
        <v>Não Qualificado</v>
      </c>
      <c r="T154" s="314" t="s">
        <v>199</v>
      </c>
      <c r="U154" s="321" t="s">
        <v>3958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4421</v>
      </c>
      <c r="C155" s="141" t="s">
        <v>4422</v>
      </c>
      <c r="D155" s="314">
        <v>4403399</v>
      </c>
      <c r="E155" s="314" t="s">
        <v>109</v>
      </c>
      <c r="F155" s="314" t="s">
        <v>68</v>
      </c>
      <c r="G155" s="314" t="s">
        <v>4209</v>
      </c>
      <c r="H155" s="314" t="str">
        <f>IFERROR(VLOOKUP(G155,'Cadastro de assessores'!A:B,2,FALSE),"Não Cadastrado")</f>
        <v>15049</v>
      </c>
      <c r="I155" s="314"/>
      <c r="J155" s="46" t="s">
        <v>195</v>
      </c>
      <c r="K155" s="314" t="s">
        <v>3935</v>
      </c>
      <c r="L155" s="409">
        <v>44074</v>
      </c>
      <c r="M155" s="409">
        <v>44074</v>
      </c>
      <c r="N155" s="409">
        <v>44627</v>
      </c>
      <c r="O155" s="314" t="s">
        <v>3947</v>
      </c>
      <c r="P155" s="410">
        <v>1.2E-2</v>
      </c>
      <c r="Q155" s="442" t="s">
        <v>4423</v>
      </c>
      <c r="R155" s="439"/>
      <c r="S155" s="314" t="str">
        <f t="shared" si="12"/>
        <v>Não Qualificado</v>
      </c>
      <c r="T155" s="314" t="s">
        <v>199</v>
      </c>
      <c r="U155" s="314" t="s">
        <v>4351</v>
      </c>
      <c r="V155" s="314" t="s">
        <v>68</v>
      </c>
      <c r="W155" s="440" t="s">
        <v>3939</v>
      </c>
      <c r="X155" s="440" t="s">
        <v>3939</v>
      </c>
      <c r="Y155" s="440" t="s">
        <v>3939</v>
      </c>
      <c r="Z155" s="440" t="s">
        <v>3939</v>
      </c>
      <c r="AA155" s="440" t="s">
        <v>3939</v>
      </c>
      <c r="AB155" s="440" t="s">
        <v>3939</v>
      </c>
      <c r="AC155" s="440" t="s">
        <v>3939</v>
      </c>
      <c r="AD155" s="440" t="s">
        <v>3939</v>
      </c>
      <c r="AE155" s="440" t="s">
        <v>3939</v>
      </c>
      <c r="AF155" s="440" t="s">
        <v>3939</v>
      </c>
      <c r="AG155" s="440" t="s">
        <v>4424</v>
      </c>
      <c r="AH155" s="440" t="s">
        <v>4425</v>
      </c>
      <c r="AI155" s="440" t="s">
        <v>4426</v>
      </c>
      <c r="AJ155" s="440" t="s">
        <v>4427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3066</v>
      </c>
      <c r="BE155" s="361" t="s">
        <v>3066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3940</v>
      </c>
      <c r="BT155" s="129"/>
    </row>
    <row r="156" spans="1:72" ht="15.75" customHeight="1">
      <c r="A156" s="141" t="s">
        <v>67</v>
      </c>
      <c r="B156" s="123" t="s">
        <v>4428</v>
      </c>
      <c r="C156" s="412" t="s">
        <v>4429</v>
      </c>
      <c r="D156" s="321">
        <v>5599659</v>
      </c>
      <c r="E156" s="315" t="s">
        <v>109</v>
      </c>
      <c r="F156" s="315" t="s">
        <v>68</v>
      </c>
      <c r="G156" s="321" t="s">
        <v>2933</v>
      </c>
      <c r="H156" s="321">
        <f>IFERROR(VLOOKUP(G156,'Cadastro de assessores'!A:B,2,FALSE),"Não Cadastrado")</f>
        <v>12347</v>
      </c>
      <c r="I156" s="321"/>
      <c r="J156" s="46" t="s">
        <v>3929</v>
      </c>
      <c r="K156" s="315" t="s">
        <v>205</v>
      </c>
      <c r="L156" s="437">
        <v>44341</v>
      </c>
      <c r="M156" s="437">
        <v>44344</v>
      </c>
      <c r="N156" s="321"/>
      <c r="O156" s="321" t="s">
        <v>3944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199</v>
      </c>
      <c r="U156" s="321" t="s">
        <v>3953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3940</v>
      </c>
      <c r="BT156" s="129"/>
    </row>
    <row r="157" spans="1:72" ht="15.75" customHeight="1">
      <c r="A157" s="141" t="s">
        <v>67</v>
      </c>
      <c r="B157" s="123" t="s">
        <v>4430</v>
      </c>
      <c r="C157" s="141" t="s">
        <v>4431</v>
      </c>
      <c r="D157" s="314">
        <v>4743699</v>
      </c>
      <c r="E157" s="314" t="s">
        <v>109</v>
      </c>
      <c r="F157" s="314" t="s">
        <v>68</v>
      </c>
      <c r="G157" s="314" t="s">
        <v>3774</v>
      </c>
      <c r="H157" s="314" t="str">
        <f>IFERROR(VLOOKUP(G157,'Cadastro de assessores'!A:B,2,FALSE),"Não Cadastrado")</f>
        <v>14574</v>
      </c>
      <c r="I157" s="314"/>
      <c r="J157" s="46" t="s">
        <v>195</v>
      </c>
      <c r="K157" s="314" t="s">
        <v>3935</v>
      </c>
      <c r="L157" s="409">
        <v>44211</v>
      </c>
      <c r="M157" s="409">
        <v>44211</v>
      </c>
      <c r="N157" s="409">
        <v>44803</v>
      </c>
      <c r="O157" s="314" t="s">
        <v>3936</v>
      </c>
      <c r="P157" s="410">
        <v>1.4999999999999999E-2</v>
      </c>
      <c r="Q157" s="442" t="s">
        <v>4432</v>
      </c>
      <c r="R157" s="439"/>
      <c r="S157" s="314" t="str">
        <f t="shared" si="12"/>
        <v/>
      </c>
      <c r="T157" s="314" t="s">
        <v>199</v>
      </c>
      <c r="U157" s="314" t="s">
        <v>3938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3940</v>
      </c>
      <c r="BT157" s="129"/>
    </row>
    <row r="158" spans="1:72" ht="15.75" customHeight="1">
      <c r="A158" s="141" t="s">
        <v>67</v>
      </c>
      <c r="B158" s="123" t="s">
        <v>4433</v>
      </c>
      <c r="C158" s="141" t="s">
        <v>4434</v>
      </c>
      <c r="D158" s="314">
        <v>4695581</v>
      </c>
      <c r="E158" s="315" t="s">
        <v>109</v>
      </c>
      <c r="F158" s="315" t="s">
        <v>68</v>
      </c>
      <c r="G158" s="315" t="s">
        <v>4246</v>
      </c>
      <c r="H158" s="315" t="str">
        <f>IFERROR(VLOOKUP(G158,'Cadastro de assessores'!A:B,2,FALSE),"Não Cadastrado")</f>
        <v>19157</v>
      </c>
      <c r="I158" s="315"/>
      <c r="J158" s="46" t="s">
        <v>3929</v>
      </c>
      <c r="K158" s="315" t="s">
        <v>205</v>
      </c>
      <c r="L158" s="438">
        <v>44186</v>
      </c>
      <c r="M158" s="438">
        <v>44193</v>
      </c>
      <c r="N158" s="321"/>
      <c r="O158" s="321" t="s">
        <v>3930</v>
      </c>
      <c r="P158" s="410">
        <v>0.02</v>
      </c>
      <c r="Q158" s="442"/>
      <c r="R158" s="439"/>
      <c r="S158" s="314" t="str">
        <f t="shared" si="12"/>
        <v/>
      </c>
      <c r="T158" s="314" t="s">
        <v>199</v>
      </c>
      <c r="U158" s="314" t="s">
        <v>4435</v>
      </c>
      <c r="V158" s="314" t="s">
        <v>68</v>
      </c>
      <c r="W158" s="440" t="s">
        <v>3939</v>
      </c>
      <c r="X158" s="440" t="s">
        <v>3939</v>
      </c>
      <c r="Y158" s="440" t="s">
        <v>3939</v>
      </c>
      <c r="Z158" s="440" t="s">
        <v>3939</v>
      </c>
      <c r="AA158" s="440" t="s">
        <v>3939</v>
      </c>
      <c r="AB158" s="440" t="s">
        <v>3939</v>
      </c>
      <c r="AC158" s="440" t="s">
        <v>3939</v>
      </c>
      <c r="AD158" s="440" t="s">
        <v>3939</v>
      </c>
      <c r="AE158" s="440" t="s">
        <v>3939</v>
      </c>
      <c r="AF158" s="440" t="s">
        <v>3939</v>
      </c>
      <c r="AG158" s="440" t="s">
        <v>3939</v>
      </c>
      <c r="AH158" s="440" t="s">
        <v>3939</v>
      </c>
      <c r="AI158" s="440" t="s">
        <v>3939</v>
      </c>
      <c r="AJ158" s="440" t="s">
        <v>3939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4436</v>
      </c>
      <c r="C159" s="463" t="s">
        <v>4437</v>
      </c>
      <c r="D159" s="448">
        <v>3274958</v>
      </c>
      <c r="E159" s="315" t="s">
        <v>109</v>
      </c>
      <c r="F159" s="315" t="s">
        <v>68</v>
      </c>
      <c r="G159" s="315" t="s">
        <v>4200</v>
      </c>
      <c r="H159" s="315" t="str">
        <f>IFERROR(VLOOKUP(G159,'Cadastro de assessores'!A:B,2,FALSE),"Não Cadastrado")</f>
        <v>19634</v>
      </c>
      <c r="I159" s="315"/>
      <c r="J159" s="46" t="s">
        <v>3929</v>
      </c>
      <c r="K159" s="315" t="s">
        <v>205</v>
      </c>
      <c r="L159" s="445">
        <v>44714</v>
      </c>
      <c r="M159" s="445">
        <v>44714</v>
      </c>
      <c r="N159" s="321"/>
      <c r="O159" s="321" t="s">
        <v>3944</v>
      </c>
      <c r="P159" s="410">
        <v>7.0000000000000001E-3</v>
      </c>
      <c r="Q159" s="190" t="s">
        <v>4438</v>
      </c>
      <c r="R159" s="439"/>
      <c r="S159" s="314"/>
      <c r="T159" s="314" t="s">
        <v>199</v>
      </c>
      <c r="U159" s="314" t="s">
        <v>4075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3066</v>
      </c>
      <c r="BE159" s="361" t="s">
        <v>3066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3940</v>
      </c>
      <c r="BT159" s="129"/>
    </row>
    <row r="160" spans="1:72" ht="15.75" customHeight="1">
      <c r="A160" s="141" t="s">
        <v>67</v>
      </c>
      <c r="B160" s="123" t="s">
        <v>1111</v>
      </c>
      <c r="C160" s="463" t="s">
        <v>4439</v>
      </c>
      <c r="D160" s="448">
        <v>6986262</v>
      </c>
      <c r="E160" s="315" t="s">
        <v>19</v>
      </c>
      <c r="F160" s="315" t="s">
        <v>77</v>
      </c>
      <c r="G160" s="315" t="s">
        <v>99</v>
      </c>
      <c r="H160" s="315" t="str">
        <f>IFERROR(VLOOKUP(G160,'Cadastro de assessores'!A:B,2,FALSE),"Não Cadastrado")</f>
        <v>18009</v>
      </c>
      <c r="I160" s="315"/>
      <c r="J160" s="46" t="s">
        <v>3929</v>
      </c>
      <c r="K160" s="315" t="s">
        <v>205</v>
      </c>
      <c r="L160" s="437">
        <v>44508</v>
      </c>
      <c r="M160" s="437">
        <v>44503</v>
      </c>
      <c r="N160" s="413">
        <v>45033</v>
      </c>
      <c r="O160" s="321" t="s">
        <v>3984</v>
      </c>
      <c r="P160" s="410">
        <v>8.0000000000000002E-3</v>
      </c>
      <c r="Q160" s="190" t="s">
        <v>4440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199</v>
      </c>
      <c r="U160" s="314" t="s">
        <v>4075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3940</v>
      </c>
      <c r="BT160" s="129"/>
    </row>
    <row r="161" spans="1:72" ht="15.75" customHeight="1">
      <c r="A161" s="141" t="s">
        <v>67</v>
      </c>
      <c r="B161" s="123" t="s">
        <v>4441</v>
      </c>
      <c r="C161" s="141" t="s">
        <v>4442</v>
      </c>
      <c r="D161" s="314">
        <v>395136</v>
      </c>
      <c r="E161" s="314" t="s">
        <v>19</v>
      </c>
      <c r="F161" s="314" t="s">
        <v>68</v>
      </c>
      <c r="G161" s="314" t="s">
        <v>4443</v>
      </c>
      <c r="H161" s="314" t="str">
        <f>IFERROR(VLOOKUP(G161,'Cadastro de assessores'!A:B,2,FALSE),"Não Cadastrado")</f>
        <v>12846</v>
      </c>
      <c r="I161" s="314"/>
      <c r="J161" s="46" t="s">
        <v>195</v>
      </c>
      <c r="K161" s="314" t="s">
        <v>3935</v>
      </c>
      <c r="L161" s="409">
        <v>44260</v>
      </c>
      <c r="M161" s="409">
        <v>44260</v>
      </c>
      <c r="N161" s="409">
        <v>44378</v>
      </c>
      <c r="O161" s="314" t="s">
        <v>3951</v>
      </c>
      <c r="P161" s="410">
        <v>5.0000000000000001E-3</v>
      </c>
      <c r="Q161" s="462" t="s">
        <v>4444</v>
      </c>
      <c r="R161" s="439"/>
      <c r="S161" s="314" t="str">
        <f t="shared" si="13"/>
        <v/>
      </c>
      <c r="T161" s="314" t="s">
        <v>199</v>
      </c>
      <c r="U161" s="314" t="s">
        <v>3974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3066</v>
      </c>
      <c r="BE161" s="361" t="s">
        <v>3066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3940</v>
      </c>
      <c r="BT161" s="129"/>
    </row>
    <row r="162" spans="1:72" ht="15.75" customHeight="1">
      <c r="A162" s="141" t="s">
        <v>67</v>
      </c>
      <c r="B162" s="123" t="s">
        <v>4445</v>
      </c>
      <c r="C162" s="412" t="s">
        <v>4446</v>
      </c>
      <c r="D162" s="444">
        <v>9225581</v>
      </c>
      <c r="E162" s="315" t="s">
        <v>19</v>
      </c>
      <c r="F162" s="315" t="s">
        <v>77</v>
      </c>
      <c r="G162" s="315" t="s">
        <v>215</v>
      </c>
      <c r="H162" s="314">
        <f>IFERROR(VLOOKUP(G162,'Cadastro de assessores'!A:B,2,FALSE),"Não Cadastrado")</f>
        <v>12331</v>
      </c>
      <c r="I162" s="314"/>
      <c r="J162" s="46" t="s">
        <v>3929</v>
      </c>
      <c r="K162" s="314" t="s">
        <v>216</v>
      </c>
      <c r="L162" s="461" t="s">
        <v>3278</v>
      </c>
      <c r="M162" s="461"/>
      <c r="N162" s="321"/>
      <c r="O162" s="321" t="s">
        <v>3947</v>
      </c>
      <c r="P162" s="410">
        <v>0.01</v>
      </c>
      <c r="Q162" s="462" t="s">
        <v>4447</v>
      </c>
      <c r="R162" s="439"/>
      <c r="S162" s="314"/>
      <c r="T162" s="314"/>
      <c r="U162" s="314"/>
      <c r="V162" s="314" t="s">
        <v>77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3940</v>
      </c>
      <c r="BT162" s="129"/>
    </row>
    <row r="163" spans="1:72" ht="15.75" customHeight="1">
      <c r="A163" s="141" t="s">
        <v>67</v>
      </c>
      <c r="B163" s="123" t="s">
        <v>1137</v>
      </c>
      <c r="C163" s="412" t="s">
        <v>3255</v>
      </c>
      <c r="D163" s="444">
        <v>2551563</v>
      </c>
      <c r="E163" s="315" t="s">
        <v>19</v>
      </c>
      <c r="F163" s="315" t="s">
        <v>68</v>
      </c>
      <c r="G163" s="315" t="s">
        <v>289</v>
      </c>
      <c r="H163" s="315">
        <f>IFERROR(VLOOKUP(G163,'Cadastro de assessores'!A:B,2,FALSE),"Não Cadastrado")</f>
        <v>12344</v>
      </c>
      <c r="I163" s="315"/>
      <c r="J163" s="46" t="s">
        <v>3929</v>
      </c>
      <c r="K163" s="315" t="s">
        <v>205</v>
      </c>
      <c r="L163" s="445">
        <v>44644</v>
      </c>
      <c r="M163" s="445">
        <v>44644</v>
      </c>
      <c r="N163" s="321"/>
      <c r="O163" s="321" t="s">
        <v>3944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199</v>
      </c>
      <c r="U163" s="314" t="s">
        <v>4075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4448</v>
      </c>
      <c r="C164" s="412" t="s">
        <v>4449</v>
      </c>
      <c r="D164" s="444">
        <v>2160689</v>
      </c>
      <c r="E164" s="315" t="s">
        <v>19</v>
      </c>
      <c r="F164" s="315" t="s">
        <v>77</v>
      </c>
      <c r="G164" s="315" t="s">
        <v>215</v>
      </c>
      <c r="H164" s="448">
        <f>IFERROR(VLOOKUP(G164,'Cadastro de assessores'!A:B,2,FALSE),"Não Cadastrado")</f>
        <v>12331</v>
      </c>
      <c r="I164" s="448"/>
      <c r="J164" s="46" t="s">
        <v>205</v>
      </c>
      <c r="K164" s="315" t="s">
        <v>205</v>
      </c>
      <c r="L164" s="445">
        <v>44645</v>
      </c>
      <c r="M164" s="445">
        <v>44645</v>
      </c>
      <c r="N164" s="321"/>
      <c r="O164" s="321" t="s">
        <v>3936</v>
      </c>
      <c r="P164" s="410">
        <v>1.4999999999999999E-2</v>
      </c>
      <c r="Q164" s="442" t="s">
        <v>4450</v>
      </c>
      <c r="R164" s="439"/>
      <c r="S164" s="314" t="str">
        <f t="shared" si="14"/>
        <v>Não Qualificado</v>
      </c>
      <c r="T164" s="314" t="s">
        <v>199</v>
      </c>
      <c r="U164" s="321" t="s">
        <v>4451</v>
      </c>
      <c r="V164" s="314" t="s">
        <v>1336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3066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4452</v>
      </c>
      <c r="C165" s="412" t="s">
        <v>4453</v>
      </c>
      <c r="D165" s="321">
        <v>6486558</v>
      </c>
      <c r="E165" s="315" t="s">
        <v>19</v>
      </c>
      <c r="F165" s="315" t="s">
        <v>68</v>
      </c>
      <c r="G165" s="448" t="s">
        <v>3781</v>
      </c>
      <c r="H165" s="448" t="str">
        <f>IFERROR(VLOOKUP(G165,'Cadastro de assessores'!A:B,2,FALSE),"Não Cadastrado")</f>
        <v>14739</v>
      </c>
      <c r="I165" s="448"/>
      <c r="J165" s="46" t="s">
        <v>205</v>
      </c>
      <c r="K165" s="315" t="s">
        <v>205</v>
      </c>
      <c r="L165" s="437">
        <v>44439</v>
      </c>
      <c r="M165" s="437">
        <v>44447</v>
      </c>
      <c r="N165" s="321"/>
      <c r="O165" s="321" t="s">
        <v>3936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199</v>
      </c>
      <c r="U165" s="321" t="s">
        <v>4454</v>
      </c>
      <c r="V165" s="314" t="s">
        <v>114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1166</v>
      </c>
      <c r="C166" s="470" t="s">
        <v>1163</v>
      </c>
      <c r="D166" s="321">
        <v>7032839</v>
      </c>
      <c r="E166" s="315" t="s">
        <v>19</v>
      </c>
      <c r="F166" s="315" t="s">
        <v>68</v>
      </c>
      <c r="G166" s="321" t="s">
        <v>3781</v>
      </c>
      <c r="H166" s="448" t="str">
        <f>IFERROR(VLOOKUP(G166,'Cadastro de assessores'!A:B,2,FALSE),"Não Cadastrado")</f>
        <v>14739</v>
      </c>
      <c r="I166" s="448"/>
      <c r="J166" s="46" t="s">
        <v>3929</v>
      </c>
      <c r="K166" s="315" t="s">
        <v>205</v>
      </c>
      <c r="L166" s="437">
        <v>44508</v>
      </c>
      <c r="M166" s="437">
        <v>44509</v>
      </c>
      <c r="N166" s="321"/>
      <c r="O166" s="321" t="s">
        <v>3944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199</v>
      </c>
      <c r="U166" s="321" t="s">
        <v>4454</v>
      </c>
      <c r="V166" s="314" t="s">
        <v>114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1166</v>
      </c>
      <c r="C167" s="470" t="s">
        <v>1163</v>
      </c>
      <c r="D167" s="321">
        <v>7046433</v>
      </c>
      <c r="E167" s="315" t="s">
        <v>19</v>
      </c>
      <c r="F167" s="315" t="s">
        <v>68</v>
      </c>
      <c r="G167" s="321" t="s">
        <v>3781</v>
      </c>
      <c r="H167" s="448" t="str">
        <f>IFERROR(VLOOKUP(G167,'Cadastro de assessores'!A:B,2,FALSE),"Não Cadastrado")</f>
        <v>14739</v>
      </c>
      <c r="I167" s="448"/>
      <c r="J167" s="46" t="s">
        <v>3929</v>
      </c>
      <c r="K167" s="315" t="s">
        <v>205</v>
      </c>
      <c r="L167" s="437">
        <v>44508</v>
      </c>
      <c r="M167" s="437">
        <v>44508</v>
      </c>
      <c r="N167" s="321"/>
      <c r="O167" s="321" t="s">
        <v>3951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199</v>
      </c>
      <c r="U167" s="321" t="s">
        <v>4454</v>
      </c>
      <c r="V167" s="314" t="s">
        <v>114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4455</v>
      </c>
      <c r="C168" s="141" t="s">
        <v>4456</v>
      </c>
      <c r="D168" s="314">
        <v>4947409</v>
      </c>
      <c r="E168" s="315" t="s">
        <v>19</v>
      </c>
      <c r="F168" s="315" t="s">
        <v>68</v>
      </c>
      <c r="G168" s="315" t="s">
        <v>4457</v>
      </c>
      <c r="H168" s="315" t="str">
        <f>IFERROR(VLOOKUP(G168,'Cadastro de assessores'!A:B,2,FALSE),"Não Cadastrado")</f>
        <v>13896</v>
      </c>
      <c r="I168" s="315"/>
      <c r="J168" s="46" t="s">
        <v>3929</v>
      </c>
      <c r="K168" s="315" t="s">
        <v>205</v>
      </c>
      <c r="L168" s="437">
        <v>44272</v>
      </c>
      <c r="M168" s="437">
        <v>44260</v>
      </c>
      <c r="N168" s="314"/>
      <c r="O168" s="314" t="s">
        <v>3951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199</v>
      </c>
      <c r="U168" s="314" t="s">
        <v>3988</v>
      </c>
      <c r="V168" s="314" t="s">
        <v>114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3940</v>
      </c>
      <c r="BT168" s="129"/>
    </row>
    <row r="169" spans="1:72" ht="15.75" customHeight="1">
      <c r="A169" s="141" t="s">
        <v>67</v>
      </c>
      <c r="B169" s="123" t="s">
        <v>4458</v>
      </c>
      <c r="C169" s="141" t="s">
        <v>4459</v>
      </c>
      <c r="D169" s="314">
        <v>4622255</v>
      </c>
      <c r="E169" s="315" t="s">
        <v>109</v>
      </c>
      <c r="F169" s="315" t="s">
        <v>68</v>
      </c>
      <c r="G169" s="315" t="s">
        <v>4246</v>
      </c>
      <c r="H169" s="315" t="str">
        <f>IFERROR(VLOOKUP(G169,'Cadastro de assessores'!A:B,2,FALSE),"Não Cadastrado")</f>
        <v>19157</v>
      </c>
      <c r="I169" s="315"/>
      <c r="J169" s="46" t="s">
        <v>3929</v>
      </c>
      <c r="K169" s="314" t="s">
        <v>216</v>
      </c>
      <c r="L169" s="314" t="s">
        <v>3278</v>
      </c>
      <c r="M169" s="458" t="s">
        <v>3778</v>
      </c>
      <c r="N169" s="314"/>
      <c r="O169" s="314" t="s">
        <v>3936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199</v>
      </c>
      <c r="U169" s="314" t="s">
        <v>3965</v>
      </c>
      <c r="V169" s="314" t="s">
        <v>68</v>
      </c>
      <c r="W169" s="440" t="s">
        <v>3939</v>
      </c>
      <c r="X169" s="440" t="s">
        <v>3939</v>
      </c>
      <c r="Y169" s="440" t="s">
        <v>3939</v>
      </c>
      <c r="Z169" s="440" t="s">
        <v>3939</v>
      </c>
      <c r="AA169" s="440" t="s">
        <v>3939</v>
      </c>
      <c r="AB169" s="440" t="s">
        <v>3939</v>
      </c>
      <c r="AC169" s="440" t="s">
        <v>3939</v>
      </c>
      <c r="AD169" s="440" t="s">
        <v>3939</v>
      </c>
      <c r="AE169" s="440" t="s">
        <v>3939</v>
      </c>
      <c r="AF169" s="440" t="s">
        <v>3939</v>
      </c>
      <c r="AG169" s="440" t="s">
        <v>3939</v>
      </c>
      <c r="AH169" s="440" t="s">
        <v>3939</v>
      </c>
      <c r="AI169" s="440" t="s">
        <v>3939</v>
      </c>
      <c r="AJ169" s="440" t="s">
        <v>3939</v>
      </c>
      <c r="AK169" s="361" t="s">
        <v>3278</v>
      </c>
      <c r="AL169" s="361"/>
      <c r="AM169" s="361" t="s">
        <v>3278</v>
      </c>
      <c r="AN169" s="361" t="s">
        <v>3278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3066</v>
      </c>
      <c r="BE169" s="361" t="s">
        <v>3066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4460</v>
      </c>
      <c r="C170" s="412" t="s">
        <v>4461</v>
      </c>
      <c r="D170" s="321">
        <v>394871</v>
      </c>
      <c r="E170" s="315" t="s">
        <v>19</v>
      </c>
      <c r="F170" s="315" t="s">
        <v>68</v>
      </c>
      <c r="G170" s="315" t="s">
        <v>289</v>
      </c>
      <c r="H170" s="315">
        <v>12344</v>
      </c>
      <c r="I170" s="315"/>
      <c r="J170" s="46" t="s">
        <v>3929</v>
      </c>
      <c r="K170" s="315" t="s">
        <v>205</v>
      </c>
      <c r="L170" s="437">
        <v>44757</v>
      </c>
      <c r="M170" s="437">
        <v>44757</v>
      </c>
      <c r="N170" s="314"/>
      <c r="O170" s="314" t="s">
        <v>3947</v>
      </c>
      <c r="P170" s="410">
        <v>1.2E-2</v>
      </c>
      <c r="Q170" s="442" t="s">
        <v>4462</v>
      </c>
      <c r="R170" s="439"/>
      <c r="S170" s="314"/>
      <c r="T170" s="314" t="s">
        <v>199</v>
      </c>
      <c r="U170" s="314" t="s">
        <v>3958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4463</v>
      </c>
      <c r="C171" s="141" t="s">
        <v>4464</v>
      </c>
      <c r="D171" s="314">
        <v>4862815</v>
      </c>
      <c r="E171" s="314" t="s">
        <v>19</v>
      </c>
      <c r="F171" s="314" t="s">
        <v>77</v>
      </c>
      <c r="G171" s="314" t="s">
        <v>99</v>
      </c>
      <c r="H171" s="314" t="str">
        <f>IFERROR(VLOOKUP(G171,'Cadastro de assessores'!A:B,2,FALSE),"Não Cadastrado")</f>
        <v>18009</v>
      </c>
      <c r="I171" s="314"/>
      <c r="J171" s="46" t="s">
        <v>195</v>
      </c>
      <c r="K171" s="314" t="s">
        <v>3935</v>
      </c>
      <c r="L171" s="409">
        <v>44251</v>
      </c>
      <c r="M171" s="409">
        <v>44251</v>
      </c>
      <c r="N171" s="409">
        <v>44777</v>
      </c>
      <c r="O171" s="314" t="s">
        <v>3951</v>
      </c>
      <c r="P171" s="410">
        <v>2.5000000000000001E-2</v>
      </c>
      <c r="Q171" s="442" t="s">
        <v>4465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199</v>
      </c>
      <c r="U171" s="314" t="s">
        <v>3988</v>
      </c>
      <c r="V171" s="314" t="s">
        <v>114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3940</v>
      </c>
      <c r="BT171" s="129"/>
    </row>
    <row r="172" spans="1:72" ht="15.75" customHeight="1">
      <c r="A172" s="141" t="s">
        <v>67</v>
      </c>
      <c r="B172" s="123" t="s">
        <v>4466</v>
      </c>
      <c r="C172" s="412" t="s">
        <v>4467</v>
      </c>
      <c r="D172" s="321">
        <v>5171052</v>
      </c>
      <c r="E172" s="315" t="s">
        <v>19</v>
      </c>
      <c r="F172" s="315" t="s">
        <v>77</v>
      </c>
      <c r="G172" s="315" t="s">
        <v>99</v>
      </c>
      <c r="H172" s="315" t="str">
        <f>IFERROR(VLOOKUP(G172,'Cadastro de assessores'!A:B,2,FALSE),"Não Cadastrado")</f>
        <v>18009</v>
      </c>
      <c r="I172" s="315"/>
      <c r="J172" s="46" t="s">
        <v>205</v>
      </c>
      <c r="K172" s="315" t="s">
        <v>205</v>
      </c>
      <c r="L172" s="437">
        <v>44299</v>
      </c>
      <c r="M172" s="437">
        <v>44314</v>
      </c>
      <c r="N172" s="314"/>
      <c r="O172" s="314" t="s">
        <v>3951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199</v>
      </c>
      <c r="U172" s="314" t="s">
        <v>4468</v>
      </c>
      <c r="V172" s="314" t="s">
        <v>114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4469</v>
      </c>
      <c r="C173" s="141" t="s">
        <v>4470</v>
      </c>
      <c r="D173" s="314">
        <v>2218857</v>
      </c>
      <c r="E173" s="314" t="s">
        <v>109</v>
      </c>
      <c r="F173" s="314" t="s">
        <v>68</v>
      </c>
      <c r="G173" s="314" t="s">
        <v>3774</v>
      </c>
      <c r="H173" s="314" t="str">
        <f>IFERROR(VLOOKUP(G173,'Cadastro de assessores'!A:B,2,FALSE),"Não Cadastrado")</f>
        <v>14574</v>
      </c>
      <c r="I173" s="314"/>
      <c r="J173" s="46" t="s">
        <v>195</v>
      </c>
      <c r="K173" s="314" t="s">
        <v>3935</v>
      </c>
      <c r="L173" s="441">
        <v>44126</v>
      </c>
      <c r="M173" s="441">
        <v>44126</v>
      </c>
      <c r="N173" s="409">
        <v>44281</v>
      </c>
      <c r="O173" s="314" t="s">
        <v>3936</v>
      </c>
      <c r="P173" s="410">
        <v>1.4999999999999999E-2</v>
      </c>
      <c r="Q173" s="442" t="s">
        <v>4471</v>
      </c>
      <c r="R173" s="439"/>
      <c r="S173" s="314" t="str">
        <f t="shared" si="15"/>
        <v>Qualificado</v>
      </c>
      <c r="T173" s="314" t="s">
        <v>199</v>
      </c>
      <c r="U173" s="314" t="s">
        <v>4071</v>
      </c>
      <c r="V173" s="314" t="s">
        <v>68</v>
      </c>
      <c r="W173" s="440" t="s">
        <v>3939</v>
      </c>
      <c r="X173" s="440" t="s">
        <v>3939</v>
      </c>
      <c r="Y173" s="440" t="s">
        <v>3939</v>
      </c>
      <c r="Z173" s="440" t="s">
        <v>3939</v>
      </c>
      <c r="AA173" s="440" t="s">
        <v>3939</v>
      </c>
      <c r="AB173" s="440" t="s">
        <v>3939</v>
      </c>
      <c r="AC173" s="440" t="s">
        <v>3939</v>
      </c>
      <c r="AD173" s="440" t="s">
        <v>3939</v>
      </c>
      <c r="AE173" s="440" t="s">
        <v>3939</v>
      </c>
      <c r="AF173" s="440" t="s">
        <v>3939</v>
      </c>
      <c r="AG173" s="440" t="s">
        <v>3939</v>
      </c>
      <c r="AH173" s="440" t="s">
        <v>3939</v>
      </c>
      <c r="AI173" s="440" t="s">
        <v>4472</v>
      </c>
      <c r="AJ173" s="440" t="s">
        <v>4473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3066</v>
      </c>
      <c r="BE173" s="361" t="s">
        <v>3066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3940</v>
      </c>
      <c r="BT173" s="129"/>
    </row>
    <row r="174" spans="1:72" ht="15.75" customHeight="1">
      <c r="A174" s="141" t="s">
        <v>67</v>
      </c>
      <c r="B174" s="123" t="s">
        <v>1215</v>
      </c>
      <c r="C174" s="412" t="s">
        <v>1211</v>
      </c>
      <c r="D174" s="321">
        <v>2257037</v>
      </c>
      <c r="E174" s="315" t="s">
        <v>109</v>
      </c>
      <c r="F174" s="315" t="s">
        <v>68</v>
      </c>
      <c r="G174" s="315" t="s">
        <v>4409</v>
      </c>
      <c r="H174" s="315">
        <f>IFERROR(VLOOKUP(G174,'Cadastro de assessores'!A:B,2,FALSE),"Não Cadastrado")</f>
        <v>12330</v>
      </c>
      <c r="I174" s="315"/>
      <c r="J174" s="46" t="s">
        <v>3929</v>
      </c>
      <c r="K174" s="315" t="s">
        <v>205</v>
      </c>
      <c r="L174" s="445">
        <v>44684</v>
      </c>
      <c r="M174" s="445">
        <v>44706</v>
      </c>
      <c r="N174" s="314"/>
      <c r="O174" s="314" t="s">
        <v>4474</v>
      </c>
      <c r="P174" s="410">
        <v>2E-3</v>
      </c>
      <c r="Q174" s="190" t="s">
        <v>4462</v>
      </c>
      <c r="R174" s="439"/>
      <c r="S174" s="314"/>
      <c r="T174" s="314" t="s">
        <v>199</v>
      </c>
      <c r="U174" s="314" t="s">
        <v>3965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1215</v>
      </c>
      <c r="C175" s="412" t="s">
        <v>1211</v>
      </c>
      <c r="D175" s="321">
        <v>8588911</v>
      </c>
      <c r="E175" s="315" t="s">
        <v>109</v>
      </c>
      <c r="F175" s="315" t="s">
        <v>68</v>
      </c>
      <c r="G175" s="315" t="s">
        <v>4409</v>
      </c>
      <c r="H175" s="315">
        <f>IFERROR(VLOOKUP(G175,'Cadastro de assessores'!A:B,2,FALSE),"Não Cadastrado")</f>
        <v>12330</v>
      </c>
      <c r="I175" s="315"/>
      <c r="J175" s="46" t="s">
        <v>3929</v>
      </c>
      <c r="K175" s="315" t="s">
        <v>205</v>
      </c>
      <c r="L175" s="445">
        <v>44704</v>
      </c>
      <c r="M175" s="445">
        <v>44706</v>
      </c>
      <c r="N175" s="314"/>
      <c r="O175" s="314" t="s">
        <v>3947</v>
      </c>
      <c r="P175" s="410">
        <v>0.01</v>
      </c>
      <c r="Q175" s="442" t="s">
        <v>4475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199</v>
      </c>
      <c r="U175" s="314" t="s">
        <v>3965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1219</v>
      </c>
      <c r="C176" s="463" t="s">
        <v>4476</v>
      </c>
      <c r="D176" s="444">
        <v>7393141</v>
      </c>
      <c r="E176" s="315" t="s">
        <v>19</v>
      </c>
      <c r="F176" s="315" t="s">
        <v>77</v>
      </c>
      <c r="G176" s="315" t="s">
        <v>215</v>
      </c>
      <c r="H176" s="315">
        <f>IFERROR(VLOOKUP(G176,'Cadastro de assessores'!A:B,2,FALSE),"Não Cadastrado")</f>
        <v>12331</v>
      </c>
      <c r="I176" s="315"/>
      <c r="J176" s="46" t="s">
        <v>3929</v>
      </c>
      <c r="K176" s="315" t="s">
        <v>205</v>
      </c>
      <c r="L176" s="445">
        <v>44607</v>
      </c>
      <c r="M176" s="445">
        <v>44606</v>
      </c>
      <c r="N176" s="314"/>
      <c r="O176" s="314" t="s">
        <v>3947</v>
      </c>
      <c r="P176" s="410">
        <v>1.2E-2</v>
      </c>
      <c r="Q176" s="442" t="s">
        <v>4226</v>
      </c>
      <c r="R176" s="439"/>
      <c r="S176" s="314" t="str">
        <f t="shared" si="16"/>
        <v>Não Qualificado</v>
      </c>
      <c r="T176" s="314" t="s">
        <v>242</v>
      </c>
      <c r="U176" s="314" t="s">
        <v>3983</v>
      </c>
      <c r="V176" s="314" t="s">
        <v>77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4477</v>
      </c>
      <c r="C177" s="141" t="s">
        <v>4478</v>
      </c>
      <c r="D177" s="314">
        <v>4418403</v>
      </c>
      <c r="E177" s="314" t="s">
        <v>109</v>
      </c>
      <c r="F177" s="314" t="s">
        <v>68</v>
      </c>
      <c r="G177" s="314" t="s">
        <v>3774</v>
      </c>
      <c r="H177" s="314" t="str">
        <f>IFERROR(VLOOKUP(G177,'Cadastro de assessores'!A:B,2,FALSE),"Não Cadastrado")</f>
        <v>14574</v>
      </c>
      <c r="I177" s="314"/>
      <c r="J177" s="46" t="s">
        <v>195</v>
      </c>
      <c r="K177" s="314" t="s">
        <v>3935</v>
      </c>
      <c r="L177" s="409">
        <v>44075</v>
      </c>
      <c r="M177" s="409">
        <v>44075</v>
      </c>
      <c r="N177" s="409">
        <v>44650</v>
      </c>
      <c r="O177" s="314" t="s">
        <v>3936</v>
      </c>
      <c r="P177" s="410">
        <v>1.4999999999999999E-2</v>
      </c>
      <c r="Q177" s="442" t="s">
        <v>4479</v>
      </c>
      <c r="R177" s="439"/>
      <c r="S177" s="314" t="str">
        <f t="shared" si="16"/>
        <v/>
      </c>
      <c r="T177" s="314" t="s">
        <v>199</v>
      </c>
      <c r="U177" s="314" t="s">
        <v>3938</v>
      </c>
      <c r="V177" s="314" t="s">
        <v>68</v>
      </c>
      <c r="W177" s="440" t="s">
        <v>3939</v>
      </c>
      <c r="X177" s="440" t="s">
        <v>3939</v>
      </c>
      <c r="Y177" s="440" t="s">
        <v>3939</v>
      </c>
      <c r="Z177" s="440" t="s">
        <v>3939</v>
      </c>
      <c r="AA177" s="440" t="s">
        <v>3939</v>
      </c>
      <c r="AB177" s="440" t="s">
        <v>3939</v>
      </c>
      <c r="AC177" s="440" t="s">
        <v>3939</v>
      </c>
      <c r="AD177" s="440" t="s">
        <v>3939</v>
      </c>
      <c r="AE177" s="440" t="s">
        <v>3939</v>
      </c>
      <c r="AF177" s="440" t="s">
        <v>3939</v>
      </c>
      <c r="AG177" s="440" t="s">
        <v>3939</v>
      </c>
      <c r="AH177" s="440" t="s">
        <v>4480</v>
      </c>
      <c r="AI177" s="440" t="s">
        <v>4481</v>
      </c>
      <c r="AJ177" s="440" t="s">
        <v>4482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3066</v>
      </c>
      <c r="BE177" s="361" t="s">
        <v>3066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3940</v>
      </c>
      <c r="BT177" s="129"/>
    </row>
    <row r="178" spans="1:72" ht="15.75" customHeight="1">
      <c r="A178" s="141" t="s">
        <v>67</v>
      </c>
      <c r="B178" s="123" t="s">
        <v>4483</v>
      </c>
      <c r="C178" s="412" t="s">
        <v>4484</v>
      </c>
      <c r="D178" s="454">
        <v>7970402</v>
      </c>
      <c r="E178" s="314" t="s">
        <v>19</v>
      </c>
      <c r="F178" s="314" t="s">
        <v>68</v>
      </c>
      <c r="G178" s="314" t="s">
        <v>4485</v>
      </c>
      <c r="H178" s="314" t="str">
        <f>IFERROR(VLOOKUP(G178,'Cadastro de assessores'!A:B,2,FALSE),"Não Cadastrado")</f>
        <v>16130</v>
      </c>
      <c r="I178" s="314"/>
      <c r="J178" s="46" t="s">
        <v>195</v>
      </c>
      <c r="K178" s="314" t="s">
        <v>3935</v>
      </c>
      <c r="L178" s="409">
        <v>44623</v>
      </c>
      <c r="M178" s="409">
        <v>44623</v>
      </c>
      <c r="N178" s="413">
        <v>44763</v>
      </c>
      <c r="O178" s="321" t="s">
        <v>3944</v>
      </c>
      <c r="P178" s="410">
        <v>7.0000000000000001E-3</v>
      </c>
      <c r="Q178" s="442" t="s">
        <v>4486</v>
      </c>
      <c r="R178" s="439"/>
      <c r="S178" s="314" t="str">
        <f t="shared" si="16"/>
        <v>Não Qualificado</v>
      </c>
      <c r="T178" s="314" t="s">
        <v>199</v>
      </c>
      <c r="U178" s="314" t="s">
        <v>3974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3940</v>
      </c>
      <c r="BT178" s="129"/>
    </row>
    <row r="179" spans="1:72" ht="15.75" customHeight="1">
      <c r="A179" s="141" t="s">
        <v>67</v>
      </c>
      <c r="B179" s="123" t="s">
        <v>3285</v>
      </c>
      <c r="C179" s="412" t="s">
        <v>4487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3929</v>
      </c>
      <c r="K179" s="315"/>
      <c r="L179" s="445"/>
      <c r="M179" s="445"/>
      <c r="N179" s="321"/>
      <c r="O179" s="321" t="s">
        <v>3944</v>
      </c>
      <c r="P179" s="410">
        <v>0.01</v>
      </c>
      <c r="Q179" s="442"/>
      <c r="R179" s="439"/>
      <c r="S179" s="314"/>
      <c r="T179" s="314"/>
      <c r="U179" s="314"/>
      <c r="V179" s="314" t="s">
        <v>135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4488</v>
      </c>
      <c r="C180" s="412" t="s">
        <v>4489</v>
      </c>
      <c r="D180" s="321">
        <v>3581528</v>
      </c>
      <c r="E180" s="315" t="s">
        <v>109</v>
      </c>
      <c r="F180" s="315" t="s">
        <v>68</v>
      </c>
      <c r="G180" s="321" t="s">
        <v>2933</v>
      </c>
      <c r="H180" s="315">
        <f>IFERROR(VLOOKUP(G180,'Cadastro de assessores'!A:B,2,FALSE),"Não Cadastrado")</f>
        <v>12347</v>
      </c>
      <c r="I180" s="315"/>
      <c r="J180" s="46" t="s">
        <v>205</v>
      </c>
      <c r="K180" s="315" t="s">
        <v>205</v>
      </c>
      <c r="L180" s="445">
        <v>44693</v>
      </c>
      <c r="M180" s="445">
        <v>44693</v>
      </c>
      <c r="N180" s="321"/>
      <c r="O180" s="321" t="s">
        <v>3947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199</v>
      </c>
      <c r="U180" s="314" t="s">
        <v>3938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3291</v>
      </c>
      <c r="C181" s="412" t="s">
        <v>3289</v>
      </c>
      <c r="D181" s="321">
        <v>4001766</v>
      </c>
      <c r="E181" s="315" t="s">
        <v>19</v>
      </c>
      <c r="F181" s="315" t="s">
        <v>68</v>
      </c>
      <c r="G181" s="321" t="s">
        <v>3290</v>
      </c>
      <c r="H181" s="315" t="str">
        <f>IFERROR(VLOOKUP(G181,'Cadastro de assessores'!A:B,2,FALSE),"Não Cadastrado")</f>
        <v>13444</v>
      </c>
      <c r="I181" s="315"/>
      <c r="J181" s="46" t="s">
        <v>3929</v>
      </c>
      <c r="K181" s="315" t="s">
        <v>205</v>
      </c>
      <c r="L181" s="445">
        <v>44747</v>
      </c>
      <c r="M181" s="445">
        <v>44747</v>
      </c>
      <c r="N181" s="321"/>
      <c r="O181" s="321" t="s">
        <v>3947</v>
      </c>
      <c r="P181" s="410">
        <v>1.2E-2</v>
      </c>
      <c r="Q181" s="190" t="s">
        <v>4490</v>
      </c>
      <c r="R181" s="439"/>
      <c r="S181" s="314"/>
      <c r="T181" s="314" t="s">
        <v>199</v>
      </c>
      <c r="U181" s="314" t="s">
        <v>4491</v>
      </c>
      <c r="V181" s="314" t="s">
        <v>114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3066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4492</v>
      </c>
      <c r="C182" s="412" t="s">
        <v>4493</v>
      </c>
      <c r="D182" s="321">
        <v>2651260</v>
      </c>
      <c r="E182" s="314" t="s">
        <v>19</v>
      </c>
      <c r="F182" s="314" t="s">
        <v>68</v>
      </c>
      <c r="G182" s="314" t="s">
        <v>3823</v>
      </c>
      <c r="H182" s="314" t="str">
        <f>IFERROR(VLOOKUP(G182,'Cadastro de assessores'!A:B,2,FALSE),"Não Cadastrado")</f>
        <v>18266</v>
      </c>
      <c r="I182" s="314"/>
      <c r="J182" s="46" t="s">
        <v>195</v>
      </c>
      <c r="K182" s="314" t="s">
        <v>3935</v>
      </c>
      <c r="L182" s="314" t="s">
        <v>3278</v>
      </c>
      <c r="M182" s="314" t="s">
        <v>3278</v>
      </c>
      <c r="N182" s="409">
        <v>44459</v>
      </c>
      <c r="O182" s="314" t="s">
        <v>3951</v>
      </c>
      <c r="P182" s="410">
        <v>2.5000000000000001E-2</v>
      </c>
      <c r="Q182" s="442" t="s">
        <v>4494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199</v>
      </c>
      <c r="U182" s="321" t="s">
        <v>4191</v>
      </c>
      <c r="V182" s="321" t="s">
        <v>135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3066</v>
      </c>
      <c r="BE182" s="361" t="s">
        <v>3066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3940</v>
      </c>
      <c r="BT182" s="129"/>
    </row>
    <row r="183" spans="1:72" ht="15.75" customHeight="1">
      <c r="A183" s="141" t="s">
        <v>67</v>
      </c>
      <c r="B183" s="123" t="s">
        <v>3212</v>
      </c>
      <c r="C183" s="412" t="s">
        <v>4495</v>
      </c>
      <c r="D183" s="321">
        <v>3716665</v>
      </c>
      <c r="E183" s="315" t="s">
        <v>109</v>
      </c>
      <c r="F183" s="315" t="s">
        <v>68</v>
      </c>
      <c r="G183" s="321" t="s">
        <v>403</v>
      </c>
      <c r="H183" s="315" t="str">
        <f>IFERROR(VLOOKUP(G183,'Cadastro de assessores'!A:B,2,FALSE),"Não Cadastrado")</f>
        <v>17896</v>
      </c>
      <c r="I183" s="315"/>
      <c r="J183" s="46" t="s">
        <v>3929</v>
      </c>
      <c r="K183" s="314" t="s">
        <v>3278</v>
      </c>
      <c r="L183" s="314" t="s">
        <v>3278</v>
      </c>
      <c r="M183" s="458" t="s">
        <v>4496</v>
      </c>
      <c r="N183" s="321"/>
      <c r="O183" s="321" t="s">
        <v>3947</v>
      </c>
      <c r="P183" s="410">
        <v>1.2E-2</v>
      </c>
      <c r="Q183" s="442"/>
      <c r="R183" s="439"/>
      <c r="S183" s="314"/>
      <c r="T183" s="314" t="s">
        <v>242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3066</v>
      </c>
      <c r="BE183" s="361" t="s">
        <v>3066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3940</v>
      </c>
      <c r="BT183" s="129"/>
    </row>
    <row r="184" spans="1:72" ht="15.75" customHeight="1">
      <c r="A184" s="141" t="s">
        <v>67</v>
      </c>
      <c r="B184" s="123" t="s">
        <v>1255</v>
      </c>
      <c r="C184" s="412" t="s">
        <v>4497</v>
      </c>
      <c r="D184" s="321">
        <v>8461167</v>
      </c>
      <c r="E184" s="315" t="s">
        <v>19</v>
      </c>
      <c r="F184" s="315" t="s">
        <v>77</v>
      </c>
      <c r="G184" s="321" t="s">
        <v>4125</v>
      </c>
      <c r="H184" s="315">
        <f>IFERROR(VLOOKUP(G184,'Cadastro de assessores'!A:B,2,FALSE),"Não Cadastrado")</f>
        <v>12351</v>
      </c>
      <c r="I184" s="315"/>
      <c r="J184" s="46" t="s">
        <v>3929</v>
      </c>
      <c r="K184" s="315" t="s">
        <v>205</v>
      </c>
      <c r="L184" s="438">
        <v>44690</v>
      </c>
      <c r="M184" s="438">
        <v>44694</v>
      </c>
      <c r="N184" s="321"/>
      <c r="O184" s="321" t="s">
        <v>3947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199</v>
      </c>
      <c r="U184" s="314" t="s">
        <v>3983</v>
      </c>
      <c r="V184" s="314" t="s">
        <v>77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4498</v>
      </c>
      <c r="C185" s="141" t="s">
        <v>4499</v>
      </c>
      <c r="D185" s="314">
        <v>4696470</v>
      </c>
      <c r="E185" s="315" t="s">
        <v>109</v>
      </c>
      <c r="F185" s="315" t="s">
        <v>68</v>
      </c>
      <c r="G185" s="315" t="s">
        <v>1777</v>
      </c>
      <c r="H185" s="315" t="str">
        <f>IFERROR(VLOOKUP(G185,'Cadastro de assessores'!A:B,2,FALSE),"Não Cadastrado")</f>
        <v>17243</v>
      </c>
      <c r="I185" s="315"/>
      <c r="J185" s="46" t="s">
        <v>3929</v>
      </c>
      <c r="K185" s="314" t="s">
        <v>216</v>
      </c>
      <c r="L185" s="438">
        <v>44193</v>
      </c>
      <c r="M185" s="438">
        <v>44195</v>
      </c>
      <c r="N185" s="314"/>
      <c r="O185" s="314" t="s">
        <v>3947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199</v>
      </c>
      <c r="U185" s="314" t="s">
        <v>3938</v>
      </c>
      <c r="V185" s="314" t="s">
        <v>68</v>
      </c>
      <c r="W185" s="440" t="s">
        <v>3939</v>
      </c>
      <c r="X185" s="440" t="s">
        <v>3939</v>
      </c>
      <c r="Y185" s="440" t="s">
        <v>3939</v>
      </c>
      <c r="Z185" s="440" t="s">
        <v>3939</v>
      </c>
      <c r="AA185" s="440" t="s">
        <v>3939</v>
      </c>
      <c r="AB185" s="440" t="s">
        <v>3939</v>
      </c>
      <c r="AC185" s="440" t="s">
        <v>3939</v>
      </c>
      <c r="AD185" s="440" t="s">
        <v>3939</v>
      </c>
      <c r="AE185" s="440" t="s">
        <v>3939</v>
      </c>
      <c r="AF185" s="440" t="s">
        <v>3939</v>
      </c>
      <c r="AG185" s="440" t="s">
        <v>3939</v>
      </c>
      <c r="AH185" s="440" t="s">
        <v>3939</v>
      </c>
      <c r="AI185" s="440" t="s">
        <v>3939</v>
      </c>
      <c r="AJ185" s="440" t="s">
        <v>3939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4500</v>
      </c>
      <c r="C186" s="412" t="s">
        <v>4501</v>
      </c>
      <c r="D186" s="321">
        <v>4929433</v>
      </c>
      <c r="E186" s="315" t="s">
        <v>19</v>
      </c>
      <c r="F186" s="315" t="s">
        <v>68</v>
      </c>
      <c r="G186" s="315" t="s">
        <v>4502</v>
      </c>
      <c r="H186" s="315" t="str">
        <f>IFERROR(VLOOKUP(G186,'Cadastro de assessores'!A:B,2,FALSE),"Não Cadastrado")</f>
        <v>1633</v>
      </c>
      <c r="I186" s="315"/>
      <c r="J186" s="46" t="s">
        <v>3929</v>
      </c>
      <c r="K186" s="314" t="s">
        <v>3278</v>
      </c>
      <c r="L186" s="314" t="s">
        <v>3278</v>
      </c>
      <c r="M186" s="458" t="s">
        <v>3778</v>
      </c>
      <c r="N186" s="321"/>
      <c r="O186" s="321" t="s">
        <v>3984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199</v>
      </c>
      <c r="U186" s="314" t="s">
        <v>3938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3066</v>
      </c>
      <c r="BE186" s="361" t="s">
        <v>3066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4503</v>
      </c>
      <c r="C187" s="412" t="s">
        <v>4504</v>
      </c>
      <c r="D187" s="321">
        <v>38592</v>
      </c>
      <c r="E187" s="314" t="s">
        <v>109</v>
      </c>
      <c r="F187" s="314" t="s">
        <v>68</v>
      </c>
      <c r="G187" s="314" t="s">
        <v>4505</v>
      </c>
      <c r="H187" s="314" t="str">
        <f>IFERROR(VLOOKUP(G187,'Cadastro de assessores'!A:B,2,FALSE),"Não Cadastrado")</f>
        <v>11113</v>
      </c>
      <c r="I187" s="314"/>
      <c r="J187" s="46" t="s">
        <v>195</v>
      </c>
      <c r="K187" s="314" t="s">
        <v>3935</v>
      </c>
      <c r="L187" s="409">
        <v>44407</v>
      </c>
      <c r="M187" s="409">
        <v>44407</v>
      </c>
      <c r="N187" s="469">
        <v>44516</v>
      </c>
      <c r="O187" s="321" t="s">
        <v>3936</v>
      </c>
      <c r="P187" s="410">
        <v>1.4999999999999999E-2</v>
      </c>
      <c r="Q187" s="190" t="s">
        <v>4506</v>
      </c>
      <c r="R187" s="439"/>
      <c r="S187" s="314" t="str">
        <f t="shared" si="17"/>
        <v>Não Qualificado</v>
      </c>
      <c r="T187" s="314" t="s">
        <v>199</v>
      </c>
      <c r="U187" s="321" t="s">
        <v>4320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3066</v>
      </c>
      <c r="BE187" s="361" t="s">
        <v>3066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3940</v>
      </c>
      <c r="BT187" s="129"/>
    </row>
    <row r="188" spans="1:72" ht="15.75" customHeight="1">
      <c r="A188" s="141" t="s">
        <v>67</v>
      </c>
      <c r="B188" s="123" t="s">
        <v>1278</v>
      </c>
      <c r="C188" s="141" t="s">
        <v>1276</v>
      </c>
      <c r="D188" s="314">
        <v>4568576</v>
      </c>
      <c r="E188" s="315" t="s">
        <v>109</v>
      </c>
      <c r="F188" s="315" t="s">
        <v>68</v>
      </c>
      <c r="G188" s="315" t="s">
        <v>4246</v>
      </c>
      <c r="H188" s="315" t="str">
        <f>IFERROR(VLOOKUP(G188,'Cadastro de assessores'!A:B,2,FALSE),"Não Cadastrado")</f>
        <v>19157</v>
      </c>
      <c r="I188" s="315"/>
      <c r="J188" s="46" t="s">
        <v>3929</v>
      </c>
      <c r="K188" s="314" t="s">
        <v>205</v>
      </c>
      <c r="L188" s="438">
        <v>44138</v>
      </c>
      <c r="M188" s="438">
        <v>44145</v>
      </c>
      <c r="N188" s="321"/>
      <c r="O188" s="321" t="s">
        <v>3930</v>
      </c>
      <c r="P188" s="410">
        <v>0.02</v>
      </c>
      <c r="Q188" s="442" t="s">
        <v>4507</v>
      </c>
      <c r="R188" s="439"/>
      <c r="S188" s="314" t="str">
        <f t="shared" si="17"/>
        <v/>
      </c>
      <c r="T188" s="314" t="s">
        <v>199</v>
      </c>
      <c r="U188" s="314" t="s">
        <v>4236</v>
      </c>
      <c r="V188" s="314" t="s">
        <v>114</v>
      </c>
      <c r="W188" s="440" t="s">
        <v>3939</v>
      </c>
      <c r="X188" s="440" t="s">
        <v>3939</v>
      </c>
      <c r="Y188" s="440" t="s">
        <v>3939</v>
      </c>
      <c r="Z188" s="440" t="s">
        <v>3939</v>
      </c>
      <c r="AA188" s="440" t="s">
        <v>3939</v>
      </c>
      <c r="AB188" s="440" t="s">
        <v>3939</v>
      </c>
      <c r="AC188" s="440" t="s">
        <v>3939</v>
      </c>
      <c r="AD188" s="440" t="s">
        <v>3939</v>
      </c>
      <c r="AE188" s="440" t="s">
        <v>3939</v>
      </c>
      <c r="AF188" s="440" t="s">
        <v>3939</v>
      </c>
      <c r="AG188" s="440" t="s">
        <v>3939</v>
      </c>
      <c r="AH188" s="440" t="s">
        <v>3939</v>
      </c>
      <c r="AI188" s="440" t="s">
        <v>3939</v>
      </c>
      <c r="AJ188" s="440" t="s">
        <v>4508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3940</v>
      </c>
      <c r="BT188" s="129"/>
    </row>
    <row r="189" spans="1:72" ht="15.75" customHeight="1">
      <c r="A189" s="141" t="s">
        <v>67</v>
      </c>
      <c r="B189" s="123" t="s">
        <v>4509</v>
      </c>
      <c r="C189" s="141" t="s">
        <v>4510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3929</v>
      </c>
      <c r="K189" s="315"/>
      <c r="L189" s="437"/>
      <c r="M189" s="437"/>
      <c r="N189" s="314"/>
      <c r="O189" s="314" t="s">
        <v>3944</v>
      </c>
      <c r="P189" s="410">
        <v>0.01</v>
      </c>
      <c r="Q189" s="442"/>
      <c r="R189" s="439"/>
      <c r="S189" s="314"/>
      <c r="T189" s="314"/>
      <c r="U189" s="314"/>
      <c r="V189" s="314" t="s">
        <v>135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4511</v>
      </c>
      <c r="C190" s="412" t="s">
        <v>4512</v>
      </c>
      <c r="D190" s="321">
        <v>5907461</v>
      </c>
      <c r="E190" s="314" t="s">
        <v>19</v>
      </c>
      <c r="F190" s="314" t="s">
        <v>68</v>
      </c>
      <c r="G190" s="314" t="s">
        <v>3823</v>
      </c>
      <c r="H190" s="314" t="str">
        <f>IFERROR(VLOOKUP(G190,'Cadastro de assessores'!A:B,2,FALSE),"Não Cadastrado")</f>
        <v>18266</v>
      </c>
      <c r="I190" s="314"/>
      <c r="J190" s="46" t="s">
        <v>195</v>
      </c>
      <c r="K190" s="314" t="s">
        <v>3935</v>
      </c>
      <c r="L190" s="409">
        <v>44405</v>
      </c>
      <c r="M190" s="409">
        <v>44405</v>
      </c>
      <c r="N190" s="413">
        <v>44677</v>
      </c>
      <c r="O190" s="321" t="s">
        <v>3951</v>
      </c>
      <c r="P190" s="410">
        <v>2.5000000000000001E-2</v>
      </c>
      <c r="Q190" s="190" t="s">
        <v>4513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199</v>
      </c>
      <c r="U190" s="321" t="s">
        <v>4191</v>
      </c>
      <c r="V190" s="321" t="s">
        <v>135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3066</v>
      </c>
      <c r="BE190" s="361" t="s">
        <v>3066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3940</v>
      </c>
      <c r="BT190" s="129"/>
    </row>
    <row r="191" spans="1:72" ht="15.75" customHeight="1">
      <c r="A191" s="141" t="s">
        <v>67</v>
      </c>
      <c r="B191" s="123" t="s">
        <v>1290</v>
      </c>
      <c r="C191" s="141" t="s">
        <v>1288</v>
      </c>
      <c r="D191" s="314">
        <v>8699747</v>
      </c>
      <c r="E191" s="315" t="s">
        <v>19</v>
      </c>
      <c r="F191" s="315" t="s">
        <v>68</v>
      </c>
      <c r="G191" s="315" t="s">
        <v>438</v>
      </c>
      <c r="H191" s="314">
        <f>IFERROR(VLOOKUP(G191,'Cadastro de assessores'!A:B,2,FALSE),"Não Cadastrado")</f>
        <v>12359</v>
      </c>
      <c r="I191" s="314"/>
      <c r="J191" s="46" t="s">
        <v>3929</v>
      </c>
      <c r="K191" s="314" t="s">
        <v>205</v>
      </c>
      <c r="L191" s="437">
        <v>44776</v>
      </c>
      <c r="M191" s="437">
        <v>44778</v>
      </c>
      <c r="N191" s="314"/>
      <c r="O191" s="314" t="s">
        <v>3944</v>
      </c>
      <c r="P191" s="410">
        <v>7.0000000000000001E-3</v>
      </c>
      <c r="Q191" s="442"/>
      <c r="R191" s="439"/>
      <c r="S191" s="314"/>
      <c r="T191" s="314"/>
      <c r="U191" s="314"/>
      <c r="V191" s="314" t="s">
        <v>135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3940</v>
      </c>
      <c r="BT191" s="129"/>
    </row>
    <row r="192" spans="1:72" ht="15.75" customHeight="1">
      <c r="A192" s="141" t="s">
        <v>67</v>
      </c>
      <c r="B192" s="123" t="s">
        <v>4514</v>
      </c>
      <c r="C192" s="141" t="s">
        <v>4515</v>
      </c>
      <c r="D192" s="314">
        <v>4920156</v>
      </c>
      <c r="E192" s="315" t="s">
        <v>109</v>
      </c>
      <c r="F192" s="315" t="s">
        <v>68</v>
      </c>
      <c r="G192" s="315" t="s">
        <v>4004</v>
      </c>
      <c r="H192" s="315" t="str">
        <f>IFERROR(VLOOKUP(G192,'Cadastro de assessores'!A:B,2,FALSE),"Não Cadastrado")</f>
        <v>1298</v>
      </c>
      <c r="I192" s="315"/>
      <c r="J192" s="46" t="s">
        <v>195</v>
      </c>
      <c r="K192" s="315" t="s">
        <v>205</v>
      </c>
      <c r="L192" s="437">
        <v>44258</v>
      </c>
      <c r="M192" s="437">
        <v>44263</v>
      </c>
      <c r="N192" s="409">
        <v>44987</v>
      </c>
      <c r="O192" s="314" t="s">
        <v>3936</v>
      </c>
      <c r="P192" s="410">
        <v>1.4999999999999999E-2</v>
      </c>
      <c r="Q192" s="442" t="s">
        <v>4516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199</v>
      </c>
      <c r="U192" s="314" t="s">
        <v>3938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3940</v>
      </c>
      <c r="BT192" s="129"/>
    </row>
    <row r="193" spans="1:72" ht="15.75" customHeight="1">
      <c r="A193" s="141" t="s">
        <v>67</v>
      </c>
      <c r="B193" s="123" t="s">
        <v>4517</v>
      </c>
      <c r="C193" s="141" t="s">
        <v>4518</v>
      </c>
      <c r="D193" s="341">
        <v>508722</v>
      </c>
      <c r="E193" s="315" t="s">
        <v>19</v>
      </c>
      <c r="F193" s="315" t="s">
        <v>68</v>
      </c>
      <c r="G193" s="315" t="s">
        <v>3468</v>
      </c>
      <c r="H193" s="315">
        <f>IFERROR(VLOOKUP(G193,'Cadastro de assessores'!A:B,2,FALSE),"Não Cadastrado")</f>
        <v>12355</v>
      </c>
      <c r="I193" s="315"/>
      <c r="J193" s="46" t="s">
        <v>3929</v>
      </c>
      <c r="K193" s="314" t="s">
        <v>216</v>
      </c>
      <c r="L193" s="315" t="s">
        <v>3278</v>
      </c>
      <c r="M193" s="458" t="s">
        <v>3778</v>
      </c>
      <c r="N193" s="314"/>
      <c r="O193" s="314" t="s">
        <v>3944</v>
      </c>
      <c r="P193" s="410">
        <v>7.0000000000000001E-3</v>
      </c>
      <c r="Q193" s="442"/>
      <c r="R193" s="439"/>
      <c r="S193" s="314"/>
      <c r="T193" s="314" t="s">
        <v>199</v>
      </c>
      <c r="U193" s="314" t="s">
        <v>3974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3066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4519</v>
      </c>
      <c r="C194" s="141" t="s">
        <v>4520</v>
      </c>
      <c r="D194" s="314">
        <v>4858869</v>
      </c>
      <c r="E194" s="314" t="s">
        <v>109</v>
      </c>
      <c r="F194" s="314" t="s">
        <v>68</v>
      </c>
      <c r="G194" s="314" t="s">
        <v>3774</v>
      </c>
      <c r="H194" s="314" t="str">
        <f>IFERROR(VLOOKUP(G194,'Cadastro de assessores'!A:B,2,FALSE),"Não Cadastrado")</f>
        <v>14574</v>
      </c>
      <c r="I194" s="314"/>
      <c r="J194" s="46" t="s">
        <v>195</v>
      </c>
      <c r="K194" s="314" t="s">
        <v>3935</v>
      </c>
      <c r="L194" s="409">
        <v>44238</v>
      </c>
      <c r="M194" s="409">
        <v>44238</v>
      </c>
      <c r="N194" s="413">
        <v>44504</v>
      </c>
      <c r="O194" s="321" t="s">
        <v>3930</v>
      </c>
      <c r="P194" s="410">
        <v>0.02</v>
      </c>
      <c r="Q194" s="190" t="s">
        <v>4521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242</v>
      </c>
      <c r="U194" s="314" t="s">
        <v>4075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3066</v>
      </c>
      <c r="BE194" s="361" t="s">
        <v>3066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3940</v>
      </c>
      <c r="BT194" s="129"/>
    </row>
    <row r="195" spans="1:72" ht="15.75" customHeight="1">
      <c r="A195" s="141" t="s">
        <v>67</v>
      </c>
      <c r="B195" s="123" t="s">
        <v>4522</v>
      </c>
      <c r="C195" s="141" t="s">
        <v>4523</v>
      </c>
      <c r="D195" s="472">
        <v>6480547</v>
      </c>
      <c r="E195" s="314" t="s">
        <v>19</v>
      </c>
      <c r="F195" s="314" t="s">
        <v>77</v>
      </c>
      <c r="G195" s="314" t="s">
        <v>99</v>
      </c>
      <c r="H195" s="314" t="str">
        <f>IFERROR(VLOOKUP(G195,'Cadastro de assessores'!A:B,2,FALSE),"Não Cadastrado")</f>
        <v>18009</v>
      </c>
      <c r="I195" s="314"/>
      <c r="J195" s="46" t="s">
        <v>195</v>
      </c>
      <c r="K195" s="314" t="s">
        <v>216</v>
      </c>
      <c r="L195" s="314" t="s">
        <v>3278</v>
      </c>
      <c r="M195" s="409">
        <v>44824</v>
      </c>
      <c r="N195" s="413">
        <v>44886</v>
      </c>
      <c r="O195" s="321" t="s">
        <v>3944</v>
      </c>
      <c r="P195" s="410">
        <v>0.01</v>
      </c>
      <c r="Q195" s="190" t="s">
        <v>4524</v>
      </c>
      <c r="R195" s="439"/>
      <c r="S195" s="314"/>
      <c r="T195" s="321"/>
      <c r="U195" s="321"/>
      <c r="V195" s="321" t="s">
        <v>3278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3940</v>
      </c>
      <c r="BT195" s="129"/>
    </row>
    <row r="196" spans="1:72" ht="15.75" customHeight="1">
      <c r="A196" s="141" t="s">
        <v>67</v>
      </c>
      <c r="B196" s="123" t="s">
        <v>4522</v>
      </c>
      <c r="C196" s="141" t="s">
        <v>4523</v>
      </c>
      <c r="D196" s="472">
        <v>9206177</v>
      </c>
      <c r="E196" s="314" t="s">
        <v>19</v>
      </c>
      <c r="F196" s="314" t="s">
        <v>77</v>
      </c>
      <c r="G196" s="314" t="s">
        <v>99</v>
      </c>
      <c r="H196" s="314" t="str">
        <f>IFERROR(VLOOKUP(G196,'Cadastro de assessores'!A:B,2,FALSE),"Não Cadastrado")</f>
        <v>18009</v>
      </c>
      <c r="I196" s="314"/>
      <c r="J196" s="46" t="s">
        <v>195</v>
      </c>
      <c r="K196" s="314" t="s">
        <v>205</v>
      </c>
      <c r="L196" s="314" t="s">
        <v>3278</v>
      </c>
      <c r="M196" s="409">
        <v>44839</v>
      </c>
      <c r="N196" s="413">
        <v>44886</v>
      </c>
      <c r="O196" s="321" t="s">
        <v>3951</v>
      </c>
      <c r="P196" s="410">
        <v>2.5000000000000001E-2</v>
      </c>
      <c r="Q196" s="190" t="s">
        <v>4525</v>
      </c>
      <c r="R196" s="439"/>
      <c r="S196" s="314"/>
      <c r="T196" s="321"/>
      <c r="U196" s="321"/>
      <c r="V196" s="321" t="s">
        <v>3278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3940</v>
      </c>
      <c r="BT196" s="129"/>
    </row>
    <row r="197" spans="1:72" ht="15.75" customHeight="1">
      <c r="A197" s="141" t="s">
        <v>67</v>
      </c>
      <c r="B197" s="123" t="s">
        <v>4526</v>
      </c>
      <c r="C197" s="473" t="s">
        <v>4527</v>
      </c>
      <c r="D197" s="314">
        <v>3373338</v>
      </c>
      <c r="E197" s="314" t="s">
        <v>19</v>
      </c>
      <c r="F197" s="314" t="s">
        <v>77</v>
      </c>
      <c r="G197" s="314" t="s">
        <v>4276</v>
      </c>
      <c r="H197" s="314" t="str">
        <f>IFERROR(VLOOKUP(G197,'Cadastro de assessores'!A:B,2,FALSE),"Não Cadastrado")</f>
        <v>14294</v>
      </c>
      <c r="I197" s="314"/>
      <c r="J197" s="46" t="s">
        <v>195</v>
      </c>
      <c r="K197" s="314" t="s">
        <v>3935</v>
      </c>
      <c r="L197" s="409">
        <v>44454</v>
      </c>
      <c r="M197" s="409">
        <v>44454</v>
      </c>
      <c r="N197" s="413">
        <v>44684</v>
      </c>
      <c r="O197" s="321" t="s">
        <v>3944</v>
      </c>
      <c r="P197" s="410">
        <v>7.0000000000000001E-3</v>
      </c>
      <c r="Q197" s="190" t="s">
        <v>4528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242</v>
      </c>
      <c r="U197" s="321" t="s">
        <v>4529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3066</v>
      </c>
      <c r="BE197" s="361" t="s">
        <v>3066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3940</v>
      </c>
      <c r="BT197" s="129"/>
    </row>
    <row r="198" spans="1:72" ht="15.75" customHeight="1">
      <c r="A198" s="141" t="s">
        <v>67</v>
      </c>
      <c r="B198" s="123" t="s">
        <v>4530</v>
      </c>
      <c r="C198" s="141" t="s">
        <v>4531</v>
      </c>
      <c r="D198" s="314">
        <v>4769682</v>
      </c>
      <c r="E198" s="314" t="s">
        <v>109</v>
      </c>
      <c r="F198" s="314" t="s">
        <v>68</v>
      </c>
      <c r="G198" s="314" t="s">
        <v>3774</v>
      </c>
      <c r="H198" s="314" t="str">
        <f>IFERROR(VLOOKUP(G198,'Cadastro de assessores'!A:B,2,FALSE),"Não Cadastrado")</f>
        <v>14574</v>
      </c>
      <c r="I198" s="314"/>
      <c r="J198" s="46" t="s">
        <v>195</v>
      </c>
      <c r="K198" s="314" t="s">
        <v>3935</v>
      </c>
      <c r="L198" s="409">
        <v>44238</v>
      </c>
      <c r="M198" s="409">
        <v>44238</v>
      </c>
      <c r="N198" s="413">
        <v>44477</v>
      </c>
      <c r="O198" s="321" t="s">
        <v>3930</v>
      </c>
      <c r="P198" s="410">
        <v>0.02</v>
      </c>
      <c r="Q198" s="190" t="s">
        <v>4532</v>
      </c>
      <c r="R198" s="439"/>
      <c r="S198" s="314" t="str">
        <f t="shared" si="18"/>
        <v>Não Qualificado</v>
      </c>
      <c r="T198" s="314" t="s">
        <v>199</v>
      </c>
      <c r="U198" s="314" t="s">
        <v>3953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3066</v>
      </c>
      <c r="BE198" s="361" t="s">
        <v>3066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3940</v>
      </c>
      <c r="BT198" s="129"/>
    </row>
    <row r="199" spans="1:72" ht="15.75" customHeight="1">
      <c r="A199" s="141" t="s">
        <v>67</v>
      </c>
      <c r="B199" s="123" t="s">
        <v>4530</v>
      </c>
      <c r="C199" s="141" t="s">
        <v>4531</v>
      </c>
      <c r="D199" s="314">
        <v>4756217</v>
      </c>
      <c r="E199" s="314" t="s">
        <v>109</v>
      </c>
      <c r="F199" s="314" t="s">
        <v>68</v>
      </c>
      <c r="G199" s="314" t="s">
        <v>3774</v>
      </c>
      <c r="H199" s="314" t="str">
        <f>IFERROR(VLOOKUP(G199,'Cadastro de assessores'!A:B,2,FALSE),"Não Cadastrado")</f>
        <v>14574</v>
      </c>
      <c r="I199" s="314"/>
      <c r="J199" s="46" t="s">
        <v>195</v>
      </c>
      <c r="K199" s="314" t="s">
        <v>3935</v>
      </c>
      <c r="L199" s="409">
        <v>44228</v>
      </c>
      <c r="M199" s="409">
        <v>44228</v>
      </c>
      <c r="N199" s="413">
        <v>44721</v>
      </c>
      <c r="O199" s="321" t="s">
        <v>3930</v>
      </c>
      <c r="P199" s="410">
        <v>0.02</v>
      </c>
      <c r="Q199" s="442" t="s">
        <v>4533</v>
      </c>
      <c r="R199" s="439"/>
      <c r="S199" s="314" t="str">
        <f t="shared" si="18"/>
        <v>Não Qualificado</v>
      </c>
      <c r="T199" s="314" t="s">
        <v>199</v>
      </c>
      <c r="U199" s="314" t="s">
        <v>3953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3066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3940</v>
      </c>
      <c r="BT199" s="129"/>
    </row>
    <row r="200" spans="1:72" ht="15.75" customHeight="1">
      <c r="A200" s="141" t="s">
        <v>67</v>
      </c>
      <c r="B200" s="123" t="s">
        <v>4534</v>
      </c>
      <c r="C200" s="463" t="s">
        <v>4535</v>
      </c>
      <c r="D200" s="321">
        <v>2476582</v>
      </c>
      <c r="E200" s="315" t="s">
        <v>19</v>
      </c>
      <c r="F200" s="315" t="s">
        <v>77</v>
      </c>
      <c r="G200" s="315" t="s">
        <v>215</v>
      </c>
      <c r="H200" s="314">
        <f>IFERROR(VLOOKUP(G200,'Cadastro de assessores'!A:B,2,FALSE),"Não Cadastrado")</f>
        <v>12331</v>
      </c>
      <c r="I200" s="314"/>
      <c r="J200" s="46" t="s">
        <v>3929</v>
      </c>
      <c r="K200" s="315" t="s">
        <v>205</v>
      </c>
      <c r="L200" s="438">
        <v>44683</v>
      </c>
      <c r="M200" s="438">
        <v>44697</v>
      </c>
      <c r="N200" s="321"/>
      <c r="O200" s="321" t="s">
        <v>3947</v>
      </c>
      <c r="P200" s="414">
        <v>1.2E-2</v>
      </c>
      <c r="Q200" s="442" t="s">
        <v>4536</v>
      </c>
      <c r="R200" s="439"/>
      <c r="S200" s="314"/>
      <c r="T200" s="314" t="s">
        <v>199</v>
      </c>
      <c r="U200" s="314"/>
      <c r="V200" s="314" t="s">
        <v>77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1321</v>
      </c>
      <c r="C201" s="463" t="s">
        <v>1319</v>
      </c>
      <c r="D201" s="321">
        <v>3353688</v>
      </c>
      <c r="E201" s="315" t="s">
        <v>19</v>
      </c>
      <c r="F201" s="315" t="s">
        <v>68</v>
      </c>
      <c r="G201" s="315" t="s">
        <v>438</v>
      </c>
      <c r="H201" s="314">
        <f>IFERROR(VLOOKUP(G201,'Cadastro de assessores'!A:B,2,FALSE),"Não Cadastrado")</f>
        <v>12359</v>
      </c>
      <c r="I201" s="314"/>
      <c r="J201" s="46" t="s">
        <v>3929</v>
      </c>
      <c r="K201" s="315" t="s">
        <v>205</v>
      </c>
      <c r="L201" s="438">
        <v>44778</v>
      </c>
      <c r="M201" s="438">
        <v>44778</v>
      </c>
      <c r="N201" s="321"/>
      <c r="O201" s="321" t="s">
        <v>3944</v>
      </c>
      <c r="P201" s="414">
        <v>7.0000000000000001E-3</v>
      </c>
      <c r="Q201" s="468" t="s">
        <v>4537</v>
      </c>
      <c r="R201" s="439"/>
      <c r="S201" s="314"/>
      <c r="T201" s="314" t="s">
        <v>242</v>
      </c>
      <c r="U201" s="314"/>
      <c r="V201" s="314" t="s">
        <v>114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4538</v>
      </c>
      <c r="C202" s="463" t="s">
        <v>4539</v>
      </c>
      <c r="D202" s="321">
        <v>7082227</v>
      </c>
      <c r="E202" s="315" t="s">
        <v>19</v>
      </c>
      <c r="F202" s="315" t="s">
        <v>77</v>
      </c>
      <c r="G202" s="315" t="s">
        <v>99</v>
      </c>
      <c r="H202" s="315" t="str">
        <f>IFERROR(VLOOKUP(G202,'Cadastro de assessores'!A:B,2,FALSE),"Não Cadastrado")</f>
        <v>18009</v>
      </c>
      <c r="I202" s="315"/>
      <c r="J202" s="46" t="s">
        <v>3929</v>
      </c>
      <c r="K202" s="315" t="s">
        <v>205</v>
      </c>
      <c r="L202" s="438">
        <v>44509</v>
      </c>
      <c r="M202" s="438">
        <v>44511</v>
      </c>
      <c r="N202" s="321"/>
      <c r="O202" s="321" t="s">
        <v>3936</v>
      </c>
      <c r="P202" s="414">
        <v>1.4999999999999999E-2</v>
      </c>
      <c r="Q202" s="442" t="s">
        <v>4540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199</v>
      </c>
      <c r="U202" s="314" t="s">
        <v>4109</v>
      </c>
      <c r="V202" s="314" t="s">
        <v>77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3940</v>
      </c>
      <c r="BT202" s="129"/>
    </row>
    <row r="203" spans="1:72" ht="15.75" customHeight="1">
      <c r="A203" s="141" t="s">
        <v>67</v>
      </c>
      <c r="B203" s="123" t="s">
        <v>4541</v>
      </c>
      <c r="C203" s="123" t="s">
        <v>4542</v>
      </c>
      <c r="D203" s="314">
        <v>7998405</v>
      </c>
      <c r="E203" s="315" t="s">
        <v>19</v>
      </c>
      <c r="F203" s="315" t="s">
        <v>68</v>
      </c>
      <c r="G203" s="315" t="s">
        <v>255</v>
      </c>
      <c r="H203" s="315">
        <f>IFERROR(VLOOKUP(G203,'Cadastro de assessores'!A:B,2,FALSE),"Não Cadastrado")</f>
        <v>12332</v>
      </c>
      <c r="I203" s="315"/>
      <c r="J203" s="46" t="s">
        <v>3929</v>
      </c>
      <c r="K203" s="315" t="s">
        <v>205</v>
      </c>
      <c r="L203" s="445">
        <v>44613</v>
      </c>
      <c r="M203" s="445">
        <v>44615</v>
      </c>
      <c r="N203" s="314"/>
      <c r="O203" s="314" t="s">
        <v>3944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199</v>
      </c>
      <c r="U203" s="314" t="s">
        <v>4071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3314</v>
      </c>
      <c r="C204" s="123" t="s">
        <v>3312</v>
      </c>
      <c r="D204" s="314">
        <v>4798641</v>
      </c>
      <c r="E204" s="315" t="s">
        <v>19</v>
      </c>
      <c r="F204" s="315" t="s">
        <v>68</v>
      </c>
      <c r="G204" s="315" t="s">
        <v>2642</v>
      </c>
      <c r="H204" s="315" t="str">
        <f>IFERROR(VLOOKUP(G204,'Cadastro de assessores'!A:B,2,FALSE),"Não Cadastrado")</f>
        <v>18256</v>
      </c>
      <c r="I204" s="315"/>
      <c r="J204" s="46" t="s">
        <v>3929</v>
      </c>
      <c r="K204" s="315" t="s">
        <v>205</v>
      </c>
      <c r="L204" s="437">
        <v>44293</v>
      </c>
      <c r="M204" s="437">
        <v>44291</v>
      </c>
      <c r="N204" s="314"/>
      <c r="O204" s="314" t="s">
        <v>3936</v>
      </c>
      <c r="P204" s="410">
        <v>0.01</v>
      </c>
      <c r="Q204" s="442" t="s">
        <v>4020</v>
      </c>
      <c r="R204" s="439"/>
      <c r="S204" s="314" t="str">
        <f t="shared" si="19"/>
        <v>Não Qualificado</v>
      </c>
      <c r="T204" s="314" t="s">
        <v>199</v>
      </c>
      <c r="U204" s="314" t="s">
        <v>4320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3278</v>
      </c>
      <c r="AN204" s="361" t="s">
        <v>3278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4543</v>
      </c>
      <c r="C205" s="141" t="s">
        <v>4544</v>
      </c>
      <c r="D205" s="314">
        <v>4833105</v>
      </c>
      <c r="E205" s="314" t="s">
        <v>19</v>
      </c>
      <c r="F205" s="314" t="s">
        <v>68</v>
      </c>
      <c r="G205" s="314" t="s">
        <v>3934</v>
      </c>
      <c r="H205" s="314" t="str">
        <f>IFERROR(VLOOKUP(G205,'Cadastro de assessores'!A:B,2,FALSE),"Não Cadastrado")</f>
        <v>17679</v>
      </c>
      <c r="I205" s="314"/>
      <c r="J205" s="46" t="s">
        <v>195</v>
      </c>
      <c r="K205" s="314" t="s">
        <v>3935</v>
      </c>
      <c r="L205" s="409">
        <v>44231</v>
      </c>
      <c r="M205" s="409">
        <v>44231</v>
      </c>
      <c r="N205" s="441">
        <v>44518</v>
      </c>
      <c r="O205" s="314" t="s">
        <v>3947</v>
      </c>
      <c r="P205" s="410">
        <v>1.2E-2</v>
      </c>
      <c r="Q205" s="190" t="s">
        <v>4545</v>
      </c>
      <c r="R205" s="439"/>
      <c r="S205" s="314" t="str">
        <f t="shared" si="19"/>
        <v>Não Qualificado</v>
      </c>
      <c r="T205" s="314" t="s">
        <v>199</v>
      </c>
      <c r="U205" s="314" t="s">
        <v>3974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3066</v>
      </c>
      <c r="BE205" s="361" t="s">
        <v>3066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3940</v>
      </c>
      <c r="BT205" s="129"/>
    </row>
    <row r="206" spans="1:72" ht="15.75" customHeight="1">
      <c r="A206" s="141" t="s">
        <v>67</v>
      </c>
      <c r="B206" s="123" t="s">
        <v>4546</v>
      </c>
      <c r="C206" s="412" t="s">
        <v>4547</v>
      </c>
      <c r="D206" s="321">
        <v>8118134</v>
      </c>
      <c r="E206" s="315" t="s">
        <v>109</v>
      </c>
      <c r="F206" s="315" t="s">
        <v>68</v>
      </c>
      <c r="G206" s="315" t="s">
        <v>4018</v>
      </c>
      <c r="H206" s="321">
        <f>IFERROR(VLOOKUP(G206,'Cadastro de assessores'!A:B,2,FALSE),"Não Cadastrado")</f>
        <v>12356</v>
      </c>
      <c r="I206" s="321"/>
      <c r="J206" s="46" t="s">
        <v>3929</v>
      </c>
      <c r="K206" s="315" t="s">
        <v>205</v>
      </c>
      <c r="L206" s="437">
        <v>44686</v>
      </c>
      <c r="M206" s="437">
        <v>44685</v>
      </c>
      <c r="N206" s="321"/>
      <c r="O206" s="321" t="s">
        <v>4548</v>
      </c>
      <c r="P206" s="410">
        <v>1.4999999999999999E-2</v>
      </c>
      <c r="Q206" s="190" t="s">
        <v>4549</v>
      </c>
      <c r="R206" s="439"/>
      <c r="S206" s="314" t="str">
        <f t="shared" si="19"/>
        <v/>
      </c>
      <c r="T206" s="314" t="s">
        <v>199</v>
      </c>
      <c r="U206" s="321" t="s">
        <v>3958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4550</v>
      </c>
      <c r="C207" s="326" t="s">
        <v>4551</v>
      </c>
      <c r="D207" s="329">
        <v>5998094</v>
      </c>
      <c r="E207" s="314" t="s">
        <v>19</v>
      </c>
      <c r="F207" s="314" t="s">
        <v>77</v>
      </c>
      <c r="G207" s="314" t="s">
        <v>99</v>
      </c>
      <c r="H207" s="314" t="str">
        <f>IFERROR(VLOOKUP(G207,'Cadastro de assessores'!A:B,2,FALSE),"Não Cadastrado")</f>
        <v>18009</v>
      </c>
      <c r="I207" s="314"/>
      <c r="J207" s="46" t="s">
        <v>195</v>
      </c>
      <c r="K207" s="314" t="s">
        <v>3935</v>
      </c>
      <c r="L207" s="409">
        <v>44462</v>
      </c>
      <c r="M207" s="409">
        <v>44462</v>
      </c>
      <c r="N207" s="409">
        <v>44676</v>
      </c>
      <c r="O207" s="314" t="s">
        <v>3936</v>
      </c>
      <c r="P207" s="414">
        <v>1.4999999999999999E-2</v>
      </c>
      <c r="Q207" s="333" t="s">
        <v>4552</v>
      </c>
      <c r="R207" s="439"/>
      <c r="S207" s="314" t="str">
        <f t="shared" si="19"/>
        <v>Não Qualificado</v>
      </c>
      <c r="T207" s="314" t="s">
        <v>199</v>
      </c>
      <c r="U207" s="321" t="s">
        <v>4025</v>
      </c>
      <c r="V207" s="314" t="s">
        <v>4026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3066</v>
      </c>
      <c r="BE207" s="361" t="s">
        <v>3066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3940</v>
      </c>
      <c r="BT207" s="129"/>
    </row>
    <row r="208" spans="1:72" ht="15.75" customHeight="1">
      <c r="A208" s="141" t="s">
        <v>67</v>
      </c>
      <c r="B208" s="123" t="s">
        <v>4553</v>
      </c>
      <c r="C208" s="412" t="s">
        <v>4554</v>
      </c>
      <c r="D208" s="321">
        <v>3712007</v>
      </c>
      <c r="E208" s="314" t="s">
        <v>19</v>
      </c>
      <c r="F208" s="314" t="s">
        <v>77</v>
      </c>
      <c r="G208" s="314" t="s">
        <v>99</v>
      </c>
      <c r="H208" s="314" t="str">
        <f>IFERROR(VLOOKUP(G208,'Cadastro de assessores'!A:B,2,FALSE),"Não Cadastrado")</f>
        <v>18009</v>
      </c>
      <c r="I208" s="314"/>
      <c r="J208" s="46" t="s">
        <v>195</v>
      </c>
      <c r="K208" s="314" t="s">
        <v>3935</v>
      </c>
      <c r="L208" s="314" t="s">
        <v>3278</v>
      </c>
      <c r="M208" s="314" t="s">
        <v>3278</v>
      </c>
      <c r="N208" s="413">
        <v>44404</v>
      </c>
      <c r="O208" s="321" t="s">
        <v>3936</v>
      </c>
      <c r="P208" s="414">
        <v>1.4999999999999999E-2</v>
      </c>
      <c r="Q208" s="190" t="s">
        <v>4555</v>
      </c>
      <c r="R208" s="439"/>
      <c r="S208" s="314" t="str">
        <f t="shared" si="19"/>
        <v>Não Qualificado</v>
      </c>
      <c r="T208" s="314" t="s">
        <v>199</v>
      </c>
      <c r="U208" s="321" t="s">
        <v>3988</v>
      </c>
      <c r="V208" s="321" t="s">
        <v>114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3066</v>
      </c>
      <c r="BE208" s="361" t="s">
        <v>3066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3940</v>
      </c>
      <c r="BT208" s="129"/>
    </row>
    <row r="209" spans="1:72" ht="15.75" customHeight="1">
      <c r="A209" s="141" t="s">
        <v>67</v>
      </c>
      <c r="B209" s="123" t="s">
        <v>4556</v>
      </c>
      <c r="C209" s="412" t="s">
        <v>4557</v>
      </c>
      <c r="D209" s="321">
        <v>3919372</v>
      </c>
      <c r="E209" s="314" t="s">
        <v>19</v>
      </c>
      <c r="F209" s="314" t="s">
        <v>77</v>
      </c>
      <c r="G209" s="314" t="s">
        <v>99</v>
      </c>
      <c r="H209" s="321" t="str">
        <f>IFERROR(VLOOKUP(G209,'Cadastro de assessores'!A:B,2,FALSE),"Não Cadastrado")</f>
        <v>18009</v>
      </c>
      <c r="I209" s="321"/>
      <c r="J209" s="46" t="s">
        <v>195</v>
      </c>
      <c r="K209" s="314" t="s">
        <v>3935</v>
      </c>
      <c r="L209" s="409">
        <v>44413</v>
      </c>
      <c r="M209" s="409">
        <v>44413</v>
      </c>
      <c r="N209" s="321"/>
      <c r="O209" s="321" t="s">
        <v>3951</v>
      </c>
      <c r="P209" s="410">
        <v>2.5000000000000001E-2</v>
      </c>
      <c r="Q209" s="190" t="s">
        <v>4558</v>
      </c>
      <c r="R209" s="439"/>
      <c r="S209" s="314" t="str">
        <f t="shared" si="19"/>
        <v>Não Qualificado</v>
      </c>
      <c r="T209" s="314" t="s">
        <v>199</v>
      </c>
      <c r="U209" s="321" t="s">
        <v>3988</v>
      </c>
      <c r="V209" s="321" t="s">
        <v>114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3066</v>
      </c>
      <c r="BE209" s="361" t="s">
        <v>3066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3940</v>
      </c>
      <c r="BT209" s="129"/>
    </row>
    <row r="210" spans="1:72" ht="15.75" customHeight="1">
      <c r="A210" s="141" t="s">
        <v>67</v>
      </c>
      <c r="B210" s="123" t="s">
        <v>4559</v>
      </c>
      <c r="C210" s="141" t="s">
        <v>4560</v>
      </c>
      <c r="D210" s="314">
        <v>2466854</v>
      </c>
      <c r="E210" s="314" t="s">
        <v>3057</v>
      </c>
      <c r="F210" s="314" t="s">
        <v>68</v>
      </c>
      <c r="G210" s="314" t="s">
        <v>3057</v>
      </c>
      <c r="H210" s="314" t="str">
        <f>IFERROR(VLOOKUP(G210,'Cadastro de assessores'!A:B,2,FALSE),"Não Cadastrado")</f>
        <v>18986</v>
      </c>
      <c r="I210" s="314"/>
      <c r="J210" s="46" t="s">
        <v>195</v>
      </c>
      <c r="K210" s="314" t="s">
        <v>3935</v>
      </c>
      <c r="L210" s="409">
        <v>43696</v>
      </c>
      <c r="M210" s="409">
        <v>43696</v>
      </c>
      <c r="N210" s="409">
        <v>44091</v>
      </c>
      <c r="O210" s="314" t="s">
        <v>3936</v>
      </c>
      <c r="P210" s="410">
        <v>0.01</v>
      </c>
      <c r="Q210" s="442" t="s">
        <v>4561</v>
      </c>
      <c r="R210" s="439"/>
      <c r="S210" s="314" t="str">
        <f t="shared" si="19"/>
        <v/>
      </c>
      <c r="T210" s="314" t="s">
        <v>199</v>
      </c>
      <c r="U210" s="314" t="s">
        <v>3953</v>
      </c>
      <c r="V210" s="314" t="s">
        <v>68</v>
      </c>
      <c r="W210" s="440" t="s">
        <v>4562</v>
      </c>
      <c r="X210" s="440"/>
      <c r="Y210" s="440" t="s">
        <v>4563</v>
      </c>
      <c r="Z210" s="440" t="s">
        <v>4564</v>
      </c>
      <c r="AA210" s="440" t="s">
        <v>4565</v>
      </c>
      <c r="AB210" s="440" t="s">
        <v>4566</v>
      </c>
      <c r="AC210" s="440" t="s">
        <v>4567</v>
      </c>
      <c r="AD210" s="440" t="s">
        <v>4568</v>
      </c>
      <c r="AE210" s="440" t="s">
        <v>4569</v>
      </c>
      <c r="AF210" s="440" t="s">
        <v>4570</v>
      </c>
      <c r="AG210" s="440" t="s">
        <v>4571</v>
      </c>
      <c r="AH210" s="440"/>
      <c r="AI210" s="440" t="s">
        <v>4572</v>
      </c>
      <c r="AJ210" s="440"/>
      <c r="AK210" s="361"/>
      <c r="AL210" s="361">
        <v>214.15</v>
      </c>
      <c r="AM210" s="361" t="s">
        <v>3278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3066</v>
      </c>
      <c r="BE210" s="361" t="s">
        <v>3066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3940</v>
      </c>
      <c r="BT210" s="129"/>
    </row>
    <row r="211" spans="1:72" ht="15.75" customHeight="1">
      <c r="A211" s="141" t="s">
        <v>67</v>
      </c>
      <c r="B211" s="123" t="s">
        <v>742</v>
      </c>
      <c r="C211" s="141" t="s">
        <v>741</v>
      </c>
      <c r="D211" s="314">
        <v>2172585</v>
      </c>
      <c r="E211" s="315" t="s">
        <v>19</v>
      </c>
      <c r="F211" s="315" t="s">
        <v>68</v>
      </c>
      <c r="G211" s="315" t="s">
        <v>741</v>
      </c>
      <c r="H211" s="315"/>
      <c r="I211" s="315"/>
      <c r="J211" s="46" t="s">
        <v>3929</v>
      </c>
      <c r="K211" s="314"/>
      <c r="L211" s="314"/>
      <c r="M211" s="314"/>
      <c r="N211" s="314"/>
      <c r="O211" s="314" t="s">
        <v>3936</v>
      </c>
      <c r="P211" s="450">
        <v>1.2E-2</v>
      </c>
      <c r="Q211" s="442" t="s">
        <v>4020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3940</v>
      </c>
      <c r="BT211" s="129"/>
    </row>
    <row r="212" spans="1:72" ht="15.75" customHeight="1">
      <c r="A212" s="141" t="s">
        <v>67</v>
      </c>
      <c r="B212" s="123" t="s">
        <v>4573</v>
      </c>
      <c r="C212" s="141" t="s">
        <v>4574</v>
      </c>
      <c r="D212" s="314">
        <v>2566765</v>
      </c>
      <c r="E212" s="315" t="s">
        <v>19</v>
      </c>
      <c r="F212" s="315" t="s">
        <v>68</v>
      </c>
      <c r="G212" s="315" t="s">
        <v>2642</v>
      </c>
      <c r="H212" s="315" t="str">
        <f>IFERROR(VLOOKUP(G212,'Cadastro de assessores'!A:B,2,FALSE),"Não Cadastrado")</f>
        <v>18256</v>
      </c>
      <c r="I212" s="315"/>
      <c r="J212" s="46" t="s">
        <v>3929</v>
      </c>
      <c r="K212" s="314" t="s">
        <v>216</v>
      </c>
      <c r="L212" s="314" t="s">
        <v>3278</v>
      </c>
      <c r="M212" s="458" t="s">
        <v>3778</v>
      </c>
      <c r="N212" s="314"/>
      <c r="O212" s="314" t="s">
        <v>3951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199</v>
      </c>
      <c r="U212" s="314" t="s">
        <v>3938</v>
      </c>
      <c r="V212" s="314" t="s">
        <v>68</v>
      </c>
      <c r="W212" s="440" t="s">
        <v>4575</v>
      </c>
      <c r="X212" s="440"/>
      <c r="Y212" s="440" t="s">
        <v>4576</v>
      </c>
      <c r="Z212" s="440" t="s">
        <v>4577</v>
      </c>
      <c r="AA212" s="440" t="s">
        <v>4578</v>
      </c>
      <c r="AB212" s="440" t="s">
        <v>4579</v>
      </c>
      <c r="AC212" s="440" t="s">
        <v>4580</v>
      </c>
      <c r="AD212" s="440" t="s">
        <v>4579</v>
      </c>
      <c r="AE212" s="440" t="s">
        <v>4579</v>
      </c>
      <c r="AF212" s="440" t="s">
        <v>4579</v>
      </c>
      <c r="AG212" s="440" t="s">
        <v>4581</v>
      </c>
      <c r="AH212" s="440" t="s">
        <v>4581</v>
      </c>
      <c r="AI212" s="440" t="s">
        <v>4582</v>
      </c>
      <c r="AJ212" s="440" t="s">
        <v>4582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3066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4583</v>
      </c>
      <c r="C213" s="474" t="s">
        <v>4584</v>
      </c>
      <c r="D213" s="321">
        <v>5092169</v>
      </c>
      <c r="E213" s="314" t="s">
        <v>19</v>
      </c>
      <c r="F213" s="314" t="s">
        <v>77</v>
      </c>
      <c r="G213" s="314" t="s">
        <v>99</v>
      </c>
      <c r="H213" s="314" t="str">
        <f>IFERROR(VLOOKUP(G213,'Cadastro de assessores'!A:B,2,FALSE),"Não Cadastrado")</f>
        <v>18009</v>
      </c>
      <c r="I213" s="314"/>
      <c r="J213" s="46" t="s">
        <v>195</v>
      </c>
      <c r="K213" s="314" t="s">
        <v>3935</v>
      </c>
      <c r="L213" s="409">
        <v>44287</v>
      </c>
      <c r="M213" s="409">
        <v>44287</v>
      </c>
      <c r="N213" s="409">
        <v>44805</v>
      </c>
      <c r="O213" s="314" t="s">
        <v>3936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199</v>
      </c>
      <c r="U213" s="321" t="s">
        <v>4365</v>
      </c>
      <c r="V213" s="321" t="s">
        <v>3787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3940</v>
      </c>
      <c r="BT213" s="129"/>
    </row>
    <row r="214" spans="1:72" ht="15.75" customHeight="1">
      <c r="A214" s="141" t="s">
        <v>67</v>
      </c>
      <c r="B214" s="123" t="s">
        <v>4585</v>
      </c>
      <c r="C214" s="412" t="s">
        <v>4586</v>
      </c>
      <c r="D214" s="321">
        <v>5599106</v>
      </c>
      <c r="E214" s="314" t="s">
        <v>109</v>
      </c>
      <c r="F214" s="314" t="s">
        <v>68</v>
      </c>
      <c r="G214" s="314" t="s">
        <v>4246</v>
      </c>
      <c r="H214" s="314" t="str">
        <f>IFERROR(VLOOKUP(G214,'Cadastro de assessores'!A:B,2,FALSE),"Não Cadastrado")</f>
        <v>19157</v>
      </c>
      <c r="I214" s="314"/>
      <c r="J214" s="46" t="s">
        <v>195</v>
      </c>
      <c r="K214" s="314" t="s">
        <v>3935</v>
      </c>
      <c r="L214" s="409">
        <v>44368</v>
      </c>
      <c r="M214" s="409">
        <v>44368</v>
      </c>
      <c r="N214" s="469">
        <v>44494</v>
      </c>
      <c r="O214" s="321" t="s">
        <v>3951</v>
      </c>
      <c r="P214" s="410">
        <v>2.5000000000000001E-2</v>
      </c>
      <c r="Q214" s="442" t="s">
        <v>4587</v>
      </c>
      <c r="R214" s="439"/>
      <c r="S214" s="314" t="str">
        <f t="shared" si="20"/>
        <v>Não Qualificado</v>
      </c>
      <c r="T214" s="314" t="s">
        <v>199</v>
      </c>
      <c r="U214" s="321" t="s">
        <v>4588</v>
      </c>
      <c r="V214" s="321" t="s">
        <v>77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3066</v>
      </c>
      <c r="BE214" s="361" t="s">
        <v>3066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3940</v>
      </c>
      <c r="BT214" s="129"/>
    </row>
    <row r="215" spans="1:72" ht="15.75" customHeight="1">
      <c r="A215" s="141" t="s">
        <v>67</v>
      </c>
      <c r="B215" s="123" t="s">
        <v>1382</v>
      </c>
      <c r="C215" s="141" t="s">
        <v>1379</v>
      </c>
      <c r="D215" s="314">
        <v>3714924</v>
      </c>
      <c r="E215" s="314" t="s">
        <v>19</v>
      </c>
      <c r="F215" s="314" t="s">
        <v>68</v>
      </c>
      <c r="G215" s="314" t="s">
        <v>289</v>
      </c>
      <c r="H215" s="314"/>
      <c r="I215" s="314"/>
      <c r="J215" s="46" t="s">
        <v>3929</v>
      </c>
      <c r="K215" s="314"/>
      <c r="L215" s="409"/>
      <c r="M215" s="314" t="s">
        <v>4589</v>
      </c>
      <c r="N215" s="409"/>
      <c r="O215" s="314" t="s">
        <v>3944</v>
      </c>
      <c r="P215" s="410">
        <v>0</v>
      </c>
      <c r="Q215" s="442" t="s">
        <v>4590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3940</v>
      </c>
      <c r="BT215" s="129"/>
    </row>
    <row r="216" spans="1:72" ht="15.75" customHeight="1">
      <c r="A216" s="141" t="s">
        <v>67</v>
      </c>
      <c r="B216" s="123" t="s">
        <v>4591</v>
      </c>
      <c r="C216" s="141" t="s">
        <v>4592</v>
      </c>
      <c r="D216" s="314">
        <v>4760280</v>
      </c>
      <c r="E216" s="314" t="s">
        <v>109</v>
      </c>
      <c r="F216" s="314" t="s">
        <v>68</v>
      </c>
      <c r="G216" s="314" t="s">
        <v>4593</v>
      </c>
      <c r="H216" s="314" t="str">
        <f>IFERROR(VLOOKUP(G216,'Cadastro de assessores'!A:B,2,FALSE),"Não Cadastrado")</f>
        <v>14091</v>
      </c>
      <c r="I216" s="314"/>
      <c r="J216" s="46" t="s">
        <v>195</v>
      </c>
      <c r="K216" s="314" t="s">
        <v>3935</v>
      </c>
      <c r="L216" s="409">
        <v>44211</v>
      </c>
      <c r="M216" s="409">
        <v>44211</v>
      </c>
      <c r="N216" s="409">
        <v>44781</v>
      </c>
      <c r="O216" s="314" t="s">
        <v>3951</v>
      </c>
      <c r="P216" s="410">
        <v>2.5000000000000001E-2</v>
      </c>
      <c r="Q216" s="442" t="s">
        <v>4594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199</v>
      </c>
      <c r="U216" s="314" t="s">
        <v>3958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3940</v>
      </c>
      <c r="BT216" s="129"/>
    </row>
    <row r="217" spans="1:72" ht="15.75" customHeight="1">
      <c r="A217" s="141" t="s">
        <v>67</v>
      </c>
      <c r="B217" s="123" t="s">
        <v>4595</v>
      </c>
      <c r="C217" s="412" t="s">
        <v>4596</v>
      </c>
      <c r="D217" s="321">
        <v>2673476</v>
      </c>
      <c r="E217" s="315" t="s">
        <v>19</v>
      </c>
      <c r="F217" s="315" t="s">
        <v>77</v>
      </c>
      <c r="G217" s="315" t="s">
        <v>99</v>
      </c>
      <c r="H217" s="321" t="str">
        <f>IFERROR(VLOOKUP(G217,'Cadastro de assessores'!A:B,2,FALSE),"Não Cadastrado")</f>
        <v>18009</v>
      </c>
      <c r="I217" s="321"/>
      <c r="J217" s="46" t="s">
        <v>205</v>
      </c>
      <c r="K217" s="315" t="s">
        <v>205</v>
      </c>
      <c r="L217" s="437">
        <v>44405</v>
      </c>
      <c r="M217" s="437">
        <v>44405</v>
      </c>
      <c r="N217" s="321"/>
      <c r="O217" s="321" t="s">
        <v>3930</v>
      </c>
      <c r="P217" s="450">
        <v>0.02</v>
      </c>
      <c r="Q217" s="190"/>
      <c r="R217" s="439"/>
      <c r="S217" s="314" t="str">
        <f t="shared" si="21"/>
        <v/>
      </c>
      <c r="T217" s="314" t="s">
        <v>199</v>
      </c>
      <c r="U217" s="321" t="s">
        <v>3988</v>
      </c>
      <c r="V217" s="321" t="s">
        <v>114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4597</v>
      </c>
      <c r="C218" s="141" t="s">
        <v>4598</v>
      </c>
      <c r="D218" s="314">
        <v>4398585</v>
      </c>
      <c r="E218" s="315" t="s">
        <v>109</v>
      </c>
      <c r="F218" s="315" t="s">
        <v>68</v>
      </c>
      <c r="G218" s="315" t="s">
        <v>403</v>
      </c>
      <c r="H218" s="315" t="str">
        <f>IFERROR(VLOOKUP(G218,'Cadastro de assessores'!A:B,2,FALSE),"Não Cadastrado")</f>
        <v>17896</v>
      </c>
      <c r="I218" s="315"/>
      <c r="J218" s="46" t="s">
        <v>3929</v>
      </c>
      <c r="K218" s="315" t="s">
        <v>205</v>
      </c>
      <c r="L218" s="437">
        <v>44098</v>
      </c>
      <c r="M218" s="437">
        <v>44102</v>
      </c>
      <c r="N218" s="314"/>
      <c r="O218" s="314" t="s">
        <v>4474</v>
      </c>
      <c r="P218" s="410">
        <v>2E-3</v>
      </c>
      <c r="Q218" s="442" t="s">
        <v>4599</v>
      </c>
      <c r="R218" s="439"/>
      <c r="S218" s="314" t="str">
        <f t="shared" si="21"/>
        <v/>
      </c>
      <c r="T218" s="314" t="s">
        <v>242</v>
      </c>
      <c r="U218" s="314" t="s">
        <v>3953</v>
      </c>
      <c r="V218" s="314" t="s">
        <v>68</v>
      </c>
      <c r="W218" s="440" t="s">
        <v>3939</v>
      </c>
      <c r="X218" s="440" t="s">
        <v>3939</v>
      </c>
      <c r="Y218" s="440" t="s">
        <v>3939</v>
      </c>
      <c r="Z218" s="440" t="s">
        <v>3939</v>
      </c>
      <c r="AA218" s="440" t="s">
        <v>3939</v>
      </c>
      <c r="AB218" s="440" t="s">
        <v>3939</v>
      </c>
      <c r="AC218" s="440" t="s">
        <v>3939</v>
      </c>
      <c r="AD218" s="440" t="s">
        <v>3939</v>
      </c>
      <c r="AE218" s="440" t="s">
        <v>3939</v>
      </c>
      <c r="AF218" s="440" t="s">
        <v>3939</v>
      </c>
      <c r="AG218" s="440" t="s">
        <v>3939</v>
      </c>
      <c r="AH218" s="440" t="s">
        <v>4600</v>
      </c>
      <c r="AI218" s="440" t="s">
        <v>4601</v>
      </c>
      <c r="AJ218" s="440" t="s">
        <v>4602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4603</v>
      </c>
      <c r="C219" s="412" t="s">
        <v>4604</v>
      </c>
      <c r="D219" s="321">
        <v>5975647</v>
      </c>
      <c r="E219" s="315" t="s">
        <v>19</v>
      </c>
      <c r="F219" s="315" t="s">
        <v>77</v>
      </c>
      <c r="G219" s="315" t="s">
        <v>99</v>
      </c>
      <c r="H219" s="321" t="str">
        <f>IFERROR(VLOOKUP(G219,'Cadastro de assessores'!A:B,2,FALSE),"Não Cadastrado")</f>
        <v>18009</v>
      </c>
      <c r="I219" s="321"/>
      <c r="J219" s="46" t="s">
        <v>3929</v>
      </c>
      <c r="K219" s="314" t="s">
        <v>205</v>
      </c>
      <c r="L219" s="437">
        <v>44403</v>
      </c>
      <c r="M219" s="437">
        <v>44405</v>
      </c>
      <c r="N219" s="314"/>
      <c r="O219" s="314" t="s">
        <v>3936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199</v>
      </c>
      <c r="U219" s="321" t="s">
        <v>3988</v>
      </c>
      <c r="V219" s="321" t="s">
        <v>114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4605</v>
      </c>
      <c r="C220" s="107" t="s">
        <v>4606</v>
      </c>
      <c r="D220" s="7">
        <v>7000733</v>
      </c>
      <c r="E220" s="9" t="s">
        <v>19</v>
      </c>
      <c r="F220" s="9" t="s">
        <v>77</v>
      </c>
      <c r="G220" s="9" t="s">
        <v>99</v>
      </c>
      <c r="H220" s="7" t="str">
        <f>IFERROR(VLOOKUP(G220,'Cadastro de assessores'!A:B,2,FALSE),"Não Cadastrado")</f>
        <v>18009</v>
      </c>
      <c r="I220" s="7"/>
      <c r="J220" s="46" t="s">
        <v>3929</v>
      </c>
      <c r="K220" s="224" t="s">
        <v>205</v>
      </c>
      <c r="L220" s="475">
        <v>44712</v>
      </c>
      <c r="M220" s="254">
        <v>44712</v>
      </c>
      <c r="N220" s="6"/>
      <c r="O220" s="6" t="s">
        <v>4607</v>
      </c>
      <c r="P220" s="48">
        <v>1.2E-2</v>
      </c>
      <c r="Q220" s="476" t="s">
        <v>4608</v>
      </c>
      <c r="R220" s="278"/>
      <c r="S220" s="6" t="str">
        <f t="shared" si="21"/>
        <v/>
      </c>
      <c r="T220" s="6" t="s">
        <v>242</v>
      </c>
      <c r="U220" s="7" t="s">
        <v>4609</v>
      </c>
      <c r="V220" s="7" t="s">
        <v>77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4605</v>
      </c>
      <c r="C221" s="412" t="s">
        <v>4610</v>
      </c>
      <c r="D221" s="321">
        <v>9020656</v>
      </c>
      <c r="E221" s="315" t="s">
        <v>19</v>
      </c>
      <c r="F221" s="315" t="s">
        <v>77</v>
      </c>
      <c r="G221" s="9" t="s">
        <v>99</v>
      </c>
      <c r="H221" s="315" t="str">
        <f>IFERROR(VLOOKUP(G221,'Cadastro de assessores'!A:B,2,FALSE),"Não Cadastrado")</f>
        <v>18009</v>
      </c>
      <c r="I221" s="315"/>
      <c r="J221" s="46" t="s">
        <v>3929</v>
      </c>
      <c r="K221" s="315" t="s">
        <v>216</v>
      </c>
      <c r="L221" s="478">
        <v>44845</v>
      </c>
      <c r="M221" s="478">
        <v>44858</v>
      </c>
      <c r="N221" s="448"/>
      <c r="O221" s="448" t="s">
        <v>3947</v>
      </c>
      <c r="P221" s="450">
        <v>7.0000000000000001E-3</v>
      </c>
      <c r="Q221" s="190" t="s">
        <v>4611</v>
      </c>
      <c r="R221" s="439"/>
      <c r="S221" s="314" t="str">
        <f t="shared" si="21"/>
        <v/>
      </c>
      <c r="T221" s="321" t="s">
        <v>199</v>
      </c>
      <c r="U221" s="314" t="s">
        <v>3983</v>
      </c>
      <c r="V221" s="314" t="s">
        <v>77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4612</v>
      </c>
      <c r="C222" s="141" t="s">
        <v>4613</v>
      </c>
      <c r="D222" s="314">
        <v>4550654</v>
      </c>
      <c r="E222" s="314" t="s">
        <v>109</v>
      </c>
      <c r="F222" s="314" t="s">
        <v>68</v>
      </c>
      <c r="G222" s="314" t="s">
        <v>4614</v>
      </c>
      <c r="H222" s="314" t="str">
        <f>IFERROR(VLOOKUP(G222,'Cadastro de assessores'!A:B,2,FALSE),"Não Cadastrado")</f>
        <v>14244</v>
      </c>
      <c r="I222" s="314"/>
      <c r="J222" s="46" t="s">
        <v>195</v>
      </c>
      <c r="K222" s="314" t="s">
        <v>3935</v>
      </c>
      <c r="L222" s="441">
        <v>44160</v>
      </c>
      <c r="M222" s="441">
        <v>44160</v>
      </c>
      <c r="N222" s="409">
        <v>44270</v>
      </c>
      <c r="O222" s="314" t="s">
        <v>3930</v>
      </c>
      <c r="P222" s="410">
        <v>0.02</v>
      </c>
      <c r="Q222" s="442" t="s">
        <v>4615</v>
      </c>
      <c r="R222" s="439"/>
      <c r="S222" s="314" t="str">
        <f t="shared" si="21"/>
        <v/>
      </c>
      <c r="T222" s="321" t="s">
        <v>199</v>
      </c>
      <c r="U222" s="314" t="s">
        <v>3953</v>
      </c>
      <c r="V222" s="314" t="s">
        <v>68</v>
      </c>
      <c r="W222" s="440" t="s">
        <v>3939</v>
      </c>
      <c r="X222" s="440" t="s">
        <v>3939</v>
      </c>
      <c r="Y222" s="440" t="s">
        <v>3939</v>
      </c>
      <c r="Z222" s="440" t="s">
        <v>3939</v>
      </c>
      <c r="AA222" s="440" t="s">
        <v>3939</v>
      </c>
      <c r="AB222" s="440" t="s">
        <v>3939</v>
      </c>
      <c r="AC222" s="440" t="s">
        <v>3939</v>
      </c>
      <c r="AD222" s="440" t="s">
        <v>3939</v>
      </c>
      <c r="AE222" s="440" t="s">
        <v>3939</v>
      </c>
      <c r="AF222" s="440" t="s">
        <v>3939</v>
      </c>
      <c r="AG222" s="440" t="s">
        <v>3939</v>
      </c>
      <c r="AH222" s="440" t="s">
        <v>3939</v>
      </c>
      <c r="AI222" s="440" t="s">
        <v>3939</v>
      </c>
      <c r="AJ222" s="440" t="s">
        <v>4616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3066</v>
      </c>
      <c r="BE222" s="361" t="s">
        <v>3066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3940</v>
      </c>
      <c r="BT222" s="129"/>
    </row>
    <row r="223" spans="1:72" ht="15.75" customHeight="1">
      <c r="A223" s="141" t="s">
        <v>67</v>
      </c>
      <c r="B223" s="123" t="s">
        <v>4617</v>
      </c>
      <c r="C223" s="141" t="s">
        <v>4618</v>
      </c>
      <c r="D223" s="314">
        <v>3939462</v>
      </c>
      <c r="E223" s="314" t="s">
        <v>3057</v>
      </c>
      <c r="F223" s="314" t="s">
        <v>68</v>
      </c>
      <c r="G223" s="314" t="s">
        <v>3057</v>
      </c>
      <c r="H223" s="314" t="str">
        <f>IFERROR(VLOOKUP(G223,'Cadastro de assessores'!A:B,2,FALSE),"Não Cadastrado")</f>
        <v>18986</v>
      </c>
      <c r="I223" s="314"/>
      <c r="J223" s="46" t="s">
        <v>195</v>
      </c>
      <c r="K223" s="314" t="s">
        <v>3935</v>
      </c>
      <c r="L223" s="409">
        <v>43901</v>
      </c>
      <c r="M223" s="409">
        <v>43901</v>
      </c>
      <c r="N223" s="441">
        <v>44519</v>
      </c>
      <c r="O223" s="314" t="s">
        <v>3930</v>
      </c>
      <c r="P223" s="410">
        <v>1.4999999999999999E-2</v>
      </c>
      <c r="Q223" s="442" t="s">
        <v>4619</v>
      </c>
      <c r="R223" s="439"/>
      <c r="S223" s="314" t="str">
        <f t="shared" si="21"/>
        <v>Não Qualificado</v>
      </c>
      <c r="T223" s="321" t="s">
        <v>199</v>
      </c>
      <c r="U223" s="314" t="s">
        <v>3938</v>
      </c>
      <c r="V223" s="314" t="s">
        <v>68</v>
      </c>
      <c r="W223" s="440" t="s">
        <v>3939</v>
      </c>
      <c r="X223" s="440" t="s">
        <v>3939</v>
      </c>
      <c r="Y223" s="440" t="s">
        <v>3939</v>
      </c>
      <c r="Z223" s="440" t="s">
        <v>3939</v>
      </c>
      <c r="AA223" s="440" t="s">
        <v>4620</v>
      </c>
      <c r="AB223" s="440" t="s">
        <v>4621</v>
      </c>
      <c r="AC223" s="440" t="s">
        <v>4622</v>
      </c>
      <c r="AD223" s="440" t="s">
        <v>4623</v>
      </c>
      <c r="AE223" s="440" t="s">
        <v>4624</v>
      </c>
      <c r="AF223" s="440" t="s">
        <v>4625</v>
      </c>
      <c r="AG223" s="440" t="s">
        <v>4626</v>
      </c>
      <c r="AH223" s="440" t="s">
        <v>4627</v>
      </c>
      <c r="AI223" s="440" t="s">
        <v>4628</v>
      </c>
      <c r="AJ223" s="440" t="s">
        <v>4629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3066</v>
      </c>
      <c r="BE223" s="361" t="s">
        <v>3066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3940</v>
      </c>
      <c r="BT223" s="129"/>
    </row>
    <row r="224" spans="1:72" ht="15.75" customHeight="1">
      <c r="A224" s="141" t="s">
        <v>67</v>
      </c>
      <c r="B224" s="123" t="s">
        <v>4630</v>
      </c>
      <c r="C224" s="141" t="s">
        <v>4631</v>
      </c>
      <c r="D224" s="314">
        <v>4611223</v>
      </c>
      <c r="E224" s="314" t="s">
        <v>19</v>
      </c>
      <c r="F224" s="314" t="s">
        <v>68</v>
      </c>
      <c r="G224" s="314" t="s">
        <v>3934</v>
      </c>
      <c r="H224" s="314" t="str">
        <f>IFERROR(VLOOKUP(G224,'Cadastro de assessores'!A:B,2,FALSE),"Não Cadastrado")</f>
        <v>17679</v>
      </c>
      <c r="I224" s="314"/>
      <c r="J224" s="46" t="s">
        <v>195</v>
      </c>
      <c r="K224" s="314" t="s">
        <v>3935</v>
      </c>
      <c r="L224" s="409">
        <v>44167</v>
      </c>
      <c r="M224" s="409">
        <v>44167</v>
      </c>
      <c r="N224" s="409">
        <v>44229</v>
      </c>
      <c r="O224" s="314" t="s">
        <v>3951</v>
      </c>
      <c r="P224" s="410">
        <v>2.5000000000000001E-2</v>
      </c>
      <c r="Q224" s="442" t="s">
        <v>4632</v>
      </c>
      <c r="R224" s="439"/>
      <c r="S224" s="314" t="str">
        <f t="shared" si="21"/>
        <v>Não Qualificado</v>
      </c>
      <c r="T224" s="321" t="s">
        <v>199</v>
      </c>
      <c r="U224" s="321" t="s">
        <v>4365</v>
      </c>
      <c r="V224" s="321" t="s">
        <v>3787</v>
      </c>
      <c r="W224" s="440" t="s">
        <v>3939</v>
      </c>
      <c r="X224" s="440" t="s">
        <v>3939</v>
      </c>
      <c r="Y224" s="440" t="s">
        <v>3939</v>
      </c>
      <c r="Z224" s="440" t="s">
        <v>3939</v>
      </c>
      <c r="AA224" s="440" t="s">
        <v>3939</v>
      </c>
      <c r="AB224" s="440" t="s">
        <v>3939</v>
      </c>
      <c r="AC224" s="440" t="s">
        <v>3939</v>
      </c>
      <c r="AD224" s="440" t="s">
        <v>3939</v>
      </c>
      <c r="AE224" s="440" t="s">
        <v>3939</v>
      </c>
      <c r="AF224" s="440" t="s">
        <v>3939</v>
      </c>
      <c r="AG224" s="440" t="s">
        <v>3939</v>
      </c>
      <c r="AH224" s="440" t="s">
        <v>3939</v>
      </c>
      <c r="AI224" s="440" t="s">
        <v>3939</v>
      </c>
      <c r="AJ224" s="440" t="s">
        <v>3939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3066</v>
      </c>
      <c r="BE224" s="361" t="s">
        <v>3066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3940</v>
      </c>
      <c r="BT224" s="129"/>
    </row>
    <row r="225" spans="1:72" ht="15.75" customHeight="1">
      <c r="A225" s="141" t="s">
        <v>67</v>
      </c>
      <c r="B225" s="123" t="s">
        <v>1443</v>
      </c>
      <c r="C225" s="463" t="s">
        <v>4633</v>
      </c>
      <c r="D225" s="444">
        <v>2427806</v>
      </c>
      <c r="E225" s="315" t="s">
        <v>19</v>
      </c>
      <c r="F225" s="315" t="s">
        <v>77</v>
      </c>
      <c r="G225" s="315" t="s">
        <v>215</v>
      </c>
      <c r="H225" s="315">
        <f>IFERROR(VLOOKUP(G225,'Cadastro de assessores'!A:B,2,FALSE),"Não Cadastrado")</f>
        <v>12331</v>
      </c>
      <c r="I225" s="315"/>
      <c r="J225" s="46" t="s">
        <v>205</v>
      </c>
      <c r="K225" s="315" t="s">
        <v>205</v>
      </c>
      <c r="L225" s="445">
        <v>44615</v>
      </c>
      <c r="M225" s="445">
        <v>44615</v>
      </c>
      <c r="N225" s="321"/>
      <c r="O225" s="321" t="s">
        <v>3936</v>
      </c>
      <c r="P225" s="414">
        <v>1.4999999999999999E-2</v>
      </c>
      <c r="Q225" s="326" t="s">
        <v>4634</v>
      </c>
      <c r="R225" s="439"/>
      <c r="S225" s="314" t="str">
        <f t="shared" si="21"/>
        <v>Não Qualificado</v>
      </c>
      <c r="T225" s="321" t="s">
        <v>199</v>
      </c>
      <c r="U225" s="314" t="s">
        <v>3983</v>
      </c>
      <c r="V225" s="314" t="s">
        <v>77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3721</v>
      </c>
      <c r="C226" s="123" t="s">
        <v>4635</v>
      </c>
      <c r="D226" s="315">
        <v>4847953</v>
      </c>
      <c r="E226" s="315" t="s">
        <v>19</v>
      </c>
      <c r="F226" s="315" t="s">
        <v>68</v>
      </c>
      <c r="G226" s="315" t="s">
        <v>3205</v>
      </c>
      <c r="H226" s="315" t="str">
        <f>IFERROR(VLOOKUP(G226,'Cadastro de assessores'!A:B,2,FALSE),"Não Cadastrado")</f>
        <v>18236</v>
      </c>
      <c r="I226" s="315"/>
      <c r="J226" s="46" t="s">
        <v>205</v>
      </c>
      <c r="K226" s="315" t="s">
        <v>205</v>
      </c>
      <c r="L226" s="437">
        <v>44294</v>
      </c>
      <c r="M226" s="437">
        <v>44294</v>
      </c>
      <c r="N226" s="314"/>
      <c r="O226" s="314" t="s">
        <v>4636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242</v>
      </c>
      <c r="U226" s="314" t="s">
        <v>3958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3278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4637</v>
      </c>
      <c r="C227" s="463" t="s">
        <v>4638</v>
      </c>
      <c r="D227" s="321">
        <v>3029846</v>
      </c>
      <c r="E227" s="315" t="s">
        <v>19</v>
      </c>
      <c r="F227" s="315" t="s">
        <v>77</v>
      </c>
      <c r="G227" s="315" t="s">
        <v>4276</v>
      </c>
      <c r="H227" s="315" t="str">
        <f>IFERROR(VLOOKUP(G227,'Cadastro de assessores'!A:B,2,FALSE),"Não Cadastrado")</f>
        <v>14294</v>
      </c>
      <c r="I227" s="315"/>
      <c r="J227" s="46" t="s">
        <v>216</v>
      </c>
      <c r="K227" s="314" t="s">
        <v>205</v>
      </c>
      <c r="L227" s="437">
        <v>44460</v>
      </c>
      <c r="M227" s="437">
        <v>44469</v>
      </c>
      <c r="N227" s="321"/>
      <c r="O227" s="321" t="s">
        <v>3930</v>
      </c>
      <c r="P227" s="450">
        <v>0.02</v>
      </c>
      <c r="Q227" s="190" t="s">
        <v>4639</v>
      </c>
      <c r="R227" s="439"/>
      <c r="S227" s="314" t="str">
        <f t="shared" si="21"/>
        <v>Não Qualificado</v>
      </c>
      <c r="T227" s="321" t="s">
        <v>199</v>
      </c>
      <c r="U227" s="321" t="s">
        <v>4640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3066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1446</v>
      </c>
      <c r="C228" s="141" t="s">
        <v>1444</v>
      </c>
      <c r="D228" s="314">
        <v>4793812</v>
      </c>
      <c r="E228" s="315" t="s">
        <v>19</v>
      </c>
      <c r="F228" s="315" t="s">
        <v>68</v>
      </c>
      <c r="G228" s="315" t="s">
        <v>289</v>
      </c>
      <c r="H228" s="315">
        <f>IFERROR(VLOOKUP(G228,'Cadastro de assessores'!A:B,2,FALSE),"Não Cadastrado")</f>
        <v>12344</v>
      </c>
      <c r="I228" s="315"/>
      <c r="J228" s="46" t="s">
        <v>3929</v>
      </c>
      <c r="K228" s="315" t="s">
        <v>205</v>
      </c>
      <c r="L228" s="437">
        <v>44217</v>
      </c>
      <c r="M228" s="437">
        <v>44217</v>
      </c>
      <c r="N228" s="314"/>
      <c r="O228" s="314" t="s">
        <v>4474</v>
      </c>
      <c r="P228" s="410">
        <v>2E-3</v>
      </c>
      <c r="Q228" s="442" t="s">
        <v>4641</v>
      </c>
      <c r="R228" s="439"/>
      <c r="S228" s="314" t="str">
        <f t="shared" si="21"/>
        <v>Não Qualificado</v>
      </c>
      <c r="T228" s="314" t="s">
        <v>242</v>
      </c>
      <c r="U228" s="314" t="s">
        <v>3958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1446</v>
      </c>
      <c r="C229" s="141" t="s">
        <v>1444</v>
      </c>
      <c r="D229" s="314">
        <v>4783402</v>
      </c>
      <c r="E229" s="315" t="s">
        <v>19</v>
      </c>
      <c r="F229" s="315" t="s">
        <v>68</v>
      </c>
      <c r="G229" s="315" t="s">
        <v>289</v>
      </c>
      <c r="H229" s="315">
        <f>IFERROR(VLOOKUP(G229,'Cadastro de assessores'!A:B,2,FALSE),"Não Cadastrado")</f>
        <v>12344</v>
      </c>
      <c r="I229" s="315"/>
      <c r="J229" s="46" t="s">
        <v>3929</v>
      </c>
      <c r="K229" s="314" t="s">
        <v>205</v>
      </c>
      <c r="L229" s="437">
        <v>44218</v>
      </c>
      <c r="M229" s="437">
        <v>44218</v>
      </c>
      <c r="N229" s="314"/>
      <c r="O229" s="314" t="s">
        <v>3936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242</v>
      </c>
      <c r="U229" s="314" t="s">
        <v>3958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1449</v>
      </c>
      <c r="C230" s="412" t="s">
        <v>4642</v>
      </c>
      <c r="D230" s="444">
        <v>8392987</v>
      </c>
      <c r="E230" s="315" t="s">
        <v>19</v>
      </c>
      <c r="F230" s="315" t="s">
        <v>68</v>
      </c>
      <c r="G230" s="315" t="s">
        <v>289</v>
      </c>
      <c r="H230" s="315">
        <f>IFERROR(VLOOKUP(G230,'Cadastro de assessores'!A:B,2,FALSE),"Não Cadastrado")</f>
        <v>12344</v>
      </c>
      <c r="I230" s="315"/>
      <c r="J230" s="46" t="s">
        <v>3929</v>
      </c>
      <c r="K230" s="315" t="s">
        <v>205</v>
      </c>
      <c r="L230" s="437">
        <v>44669</v>
      </c>
      <c r="M230" s="437">
        <v>44670</v>
      </c>
      <c r="N230" s="321"/>
      <c r="O230" s="321" t="s">
        <v>3944</v>
      </c>
      <c r="P230" s="410">
        <v>7.0000000000000001E-3</v>
      </c>
      <c r="Q230" s="333" t="s">
        <v>4643</v>
      </c>
      <c r="R230" s="439"/>
      <c r="S230" s="314" t="str">
        <f t="shared" si="21"/>
        <v/>
      </c>
      <c r="T230" s="314" t="s">
        <v>199</v>
      </c>
      <c r="U230" s="314" t="s">
        <v>3958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4644</v>
      </c>
      <c r="C231" s="412" t="s">
        <v>4645</v>
      </c>
      <c r="D231" s="315">
        <v>4423520</v>
      </c>
      <c r="E231" s="315" t="s">
        <v>19</v>
      </c>
      <c r="F231" s="315" t="s">
        <v>68</v>
      </c>
      <c r="G231" s="315" t="s">
        <v>3290</v>
      </c>
      <c r="H231" s="315" t="str">
        <f>IFERROR(VLOOKUP(G231,'Cadastro de assessores'!A:B,2,FALSE),"Não Cadastrado")</f>
        <v>13444</v>
      </c>
      <c r="I231" s="315"/>
      <c r="J231" s="46" t="s">
        <v>205</v>
      </c>
      <c r="K231" s="315" t="s">
        <v>205</v>
      </c>
      <c r="L231" s="437">
        <v>44372</v>
      </c>
      <c r="M231" s="437">
        <v>44372</v>
      </c>
      <c r="N231" s="321"/>
      <c r="O231" s="321" t="s">
        <v>4161</v>
      </c>
      <c r="P231" s="410">
        <v>0.02</v>
      </c>
      <c r="Q231" s="333"/>
      <c r="R231" s="439"/>
      <c r="S231" s="314" t="str">
        <f t="shared" si="21"/>
        <v/>
      </c>
      <c r="T231" s="321" t="s">
        <v>242</v>
      </c>
      <c r="U231" s="321" t="s">
        <v>4162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1453</v>
      </c>
      <c r="C232" s="141" t="s">
        <v>1450</v>
      </c>
      <c r="D232" s="314">
        <v>8765907</v>
      </c>
      <c r="E232" s="314" t="s">
        <v>19</v>
      </c>
      <c r="F232" s="314" t="s">
        <v>77</v>
      </c>
      <c r="G232" s="314" t="s">
        <v>123</v>
      </c>
      <c r="H232" s="315" t="str">
        <f>IFERROR(VLOOKUP(G232,'Cadastro de assessores'!A:B,2,FALSE),"Não Cadastrado")</f>
        <v>18890</v>
      </c>
      <c r="I232" s="315"/>
      <c r="J232" s="46" t="s">
        <v>3929</v>
      </c>
      <c r="K232" s="314" t="s">
        <v>205</v>
      </c>
      <c r="L232" s="409">
        <v>44721</v>
      </c>
      <c r="M232" s="409">
        <v>44727</v>
      </c>
      <c r="N232" s="409"/>
      <c r="O232" s="314" t="s">
        <v>3947</v>
      </c>
      <c r="P232" s="410">
        <v>1.2E-2</v>
      </c>
      <c r="Q232" s="442" t="s">
        <v>4646</v>
      </c>
      <c r="R232" s="439"/>
      <c r="S232" s="314"/>
      <c r="T232" s="314" t="s">
        <v>199</v>
      </c>
      <c r="U232" s="314" t="s">
        <v>3983</v>
      </c>
      <c r="V232" s="314" t="s">
        <v>77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4647</v>
      </c>
      <c r="C233" s="463" t="s">
        <v>4648</v>
      </c>
      <c r="D233" s="315">
        <v>6519491</v>
      </c>
      <c r="E233" s="315" t="s">
        <v>19</v>
      </c>
      <c r="F233" s="315" t="s">
        <v>77</v>
      </c>
      <c r="G233" s="315" t="s">
        <v>99</v>
      </c>
      <c r="H233" s="315" t="str">
        <f>IFERROR(VLOOKUP(G233,'Cadastro de assessores'!A:B,2,FALSE),"Não Cadastrado")</f>
        <v>18009</v>
      </c>
      <c r="I233" s="315"/>
      <c r="J233" s="46" t="s">
        <v>3929</v>
      </c>
      <c r="K233" s="314" t="s">
        <v>3278</v>
      </c>
      <c r="L233" s="314" t="s">
        <v>3278</v>
      </c>
      <c r="M233" s="458" t="s">
        <v>3778</v>
      </c>
      <c r="N233" s="321"/>
      <c r="O233" s="321" t="s">
        <v>3947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199</v>
      </c>
      <c r="U233" s="314" t="s">
        <v>4109</v>
      </c>
      <c r="V233" s="314" t="s">
        <v>77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3066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4649</v>
      </c>
      <c r="C234" s="412" t="s">
        <v>4650</v>
      </c>
      <c r="D234" s="321">
        <v>3452038</v>
      </c>
      <c r="E234" s="315" t="s">
        <v>19</v>
      </c>
      <c r="F234" s="315" t="s">
        <v>77</v>
      </c>
      <c r="G234" s="321" t="s">
        <v>340</v>
      </c>
      <c r="H234" s="315" t="str">
        <f>IFERROR(VLOOKUP(G234,'Cadastro de assessores'!A:B,2,FALSE),"Não Cadastrado")</f>
        <v>17831</v>
      </c>
      <c r="I234" s="315"/>
      <c r="J234" s="46" t="s">
        <v>195</v>
      </c>
      <c r="K234" s="315" t="s">
        <v>205</v>
      </c>
      <c r="L234" s="437">
        <v>44698</v>
      </c>
      <c r="M234" s="437">
        <v>44698</v>
      </c>
      <c r="N234" s="413">
        <v>44834</v>
      </c>
      <c r="O234" s="321" t="s">
        <v>3947</v>
      </c>
      <c r="P234" s="410">
        <v>1.2E-2</v>
      </c>
      <c r="Q234" s="467" t="s">
        <v>4651</v>
      </c>
      <c r="R234" s="439"/>
      <c r="S234" s="314" t="str">
        <f t="shared" si="22"/>
        <v/>
      </c>
      <c r="T234" s="314" t="s">
        <v>199</v>
      </c>
      <c r="U234" s="314" t="s">
        <v>3983</v>
      </c>
      <c r="V234" s="314" t="s">
        <v>77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3940</v>
      </c>
      <c r="BT234" s="129"/>
    </row>
    <row r="235" spans="1:72" ht="15.75" customHeight="1">
      <c r="A235" s="141" t="s">
        <v>67</v>
      </c>
      <c r="B235" s="123" t="s">
        <v>1459</v>
      </c>
      <c r="C235" s="141" t="s">
        <v>1457</v>
      </c>
      <c r="D235" s="314">
        <v>4750693</v>
      </c>
      <c r="E235" s="315" t="s">
        <v>19</v>
      </c>
      <c r="F235" s="315" t="s">
        <v>68</v>
      </c>
      <c r="G235" s="315" t="s">
        <v>2642</v>
      </c>
      <c r="H235" s="315" t="str">
        <f>IFERROR(VLOOKUP(G235,'Cadastro de assessores'!A:B,2,FALSE),"Não Cadastrado")</f>
        <v>18256</v>
      </c>
      <c r="I235" s="315"/>
      <c r="J235" s="46" t="s">
        <v>3929</v>
      </c>
      <c r="K235" s="315" t="s">
        <v>205</v>
      </c>
      <c r="L235" s="437">
        <v>44228</v>
      </c>
      <c r="M235" s="437">
        <v>44166</v>
      </c>
      <c r="N235" s="314"/>
      <c r="O235" s="314" t="s">
        <v>4652</v>
      </c>
      <c r="P235" s="410">
        <v>1.2E-2</v>
      </c>
      <c r="Q235" s="442"/>
      <c r="R235" s="439"/>
      <c r="S235" s="314" t="str">
        <f t="shared" si="22"/>
        <v/>
      </c>
      <c r="T235" s="314" t="s">
        <v>199</v>
      </c>
      <c r="U235" s="314" t="s">
        <v>4351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4653</v>
      </c>
      <c r="C236" s="141" t="s">
        <v>4654</v>
      </c>
      <c r="D236" s="314">
        <v>4744608</v>
      </c>
      <c r="E236" s="315" t="s">
        <v>19</v>
      </c>
      <c r="F236" s="315" t="s">
        <v>68</v>
      </c>
      <c r="G236" s="315" t="s">
        <v>438</v>
      </c>
      <c r="H236" s="315">
        <f>IFERROR(VLOOKUP(G236,'Cadastro de assessores'!A:B,2,FALSE),"Não Cadastrado")</f>
        <v>12359</v>
      </c>
      <c r="I236" s="315"/>
      <c r="J236" s="46" t="s">
        <v>195</v>
      </c>
      <c r="K236" s="315" t="s">
        <v>205</v>
      </c>
      <c r="L236" s="437">
        <v>44218</v>
      </c>
      <c r="M236" s="437">
        <v>44218</v>
      </c>
      <c r="N236" s="441">
        <v>44887</v>
      </c>
      <c r="O236" s="314" t="s">
        <v>3930</v>
      </c>
      <c r="P236" s="410">
        <v>0.02</v>
      </c>
      <c r="Q236" s="442" t="s">
        <v>4655</v>
      </c>
      <c r="R236" s="439"/>
      <c r="S236" s="314" t="str">
        <f t="shared" si="22"/>
        <v/>
      </c>
      <c r="T236" s="314" t="s">
        <v>199</v>
      </c>
      <c r="U236" s="314" t="s">
        <v>3958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3940</v>
      </c>
      <c r="BT236" s="129"/>
    </row>
    <row r="237" spans="1:72" ht="15.75" customHeight="1">
      <c r="A237" s="141" t="s">
        <v>67</v>
      </c>
      <c r="B237" s="123" t="s">
        <v>1465</v>
      </c>
      <c r="C237" s="141" t="s">
        <v>4656</v>
      </c>
      <c r="D237" s="314">
        <v>6164897</v>
      </c>
      <c r="E237" s="315" t="s">
        <v>19</v>
      </c>
      <c r="F237" s="315" t="s">
        <v>68</v>
      </c>
      <c r="G237" s="315" t="s">
        <v>438</v>
      </c>
      <c r="H237" s="315">
        <f>IFERROR(VLOOKUP(G237,'Cadastro de assessores'!A:B,2,FALSE),"Não Cadastrado")</f>
        <v>12359</v>
      </c>
      <c r="I237" s="315"/>
      <c r="J237" s="46" t="s">
        <v>3929</v>
      </c>
      <c r="K237" s="315"/>
      <c r="L237" s="437"/>
      <c r="M237" s="437">
        <v>44845</v>
      </c>
      <c r="N237" s="314"/>
      <c r="O237" s="314" t="s">
        <v>3944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4657</v>
      </c>
      <c r="C238" s="141" t="s">
        <v>4658</v>
      </c>
      <c r="D238" s="314">
        <v>8424056</v>
      </c>
      <c r="E238" s="315" t="s">
        <v>109</v>
      </c>
      <c r="F238" s="315" t="s">
        <v>68</v>
      </c>
      <c r="G238" s="315" t="s">
        <v>4294</v>
      </c>
      <c r="H238" s="315">
        <f>IFERROR(VLOOKUP(G238,'Cadastro de assessores'!A:B,2,FALSE),"Não Cadastrado")</f>
        <v>12352</v>
      </c>
      <c r="I238" s="315"/>
      <c r="J238" s="46" t="s">
        <v>3929</v>
      </c>
      <c r="K238" s="315" t="s">
        <v>205</v>
      </c>
      <c r="L238" s="445">
        <v>44665</v>
      </c>
      <c r="M238" s="445">
        <v>44673</v>
      </c>
      <c r="N238" s="314"/>
      <c r="O238" s="314" t="s">
        <v>3947</v>
      </c>
      <c r="P238" s="410">
        <v>7.0000000000000001E-3</v>
      </c>
      <c r="Q238" s="190" t="s">
        <v>4659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199</v>
      </c>
      <c r="U238" s="314" t="s">
        <v>4320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4660</v>
      </c>
      <c r="C239" s="141" t="s">
        <v>4661</v>
      </c>
      <c r="D239" s="314">
        <v>2009210</v>
      </c>
      <c r="E239" s="315" t="s">
        <v>19</v>
      </c>
      <c r="F239" s="315" t="s">
        <v>68</v>
      </c>
      <c r="G239" s="315" t="s">
        <v>3818</v>
      </c>
      <c r="H239" s="315" t="str">
        <f>IFERROR(VLOOKUP(G239,'Cadastro de assessores'!A:B,2,FALSE),"Não Cadastrado")</f>
        <v>19352</v>
      </c>
      <c r="I239" s="315"/>
      <c r="J239" s="46" t="s">
        <v>205</v>
      </c>
      <c r="K239" s="315" t="s">
        <v>205</v>
      </c>
      <c r="L239" s="437">
        <v>43775</v>
      </c>
      <c r="M239" s="437">
        <v>43775</v>
      </c>
      <c r="N239" s="314"/>
      <c r="O239" s="314" t="s">
        <v>3951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199</v>
      </c>
      <c r="U239" s="314" t="s">
        <v>3938</v>
      </c>
      <c r="V239" s="314" t="s">
        <v>68</v>
      </c>
      <c r="W239" s="440" t="s">
        <v>4662</v>
      </c>
      <c r="X239" s="440"/>
      <c r="Y239" s="440" t="s">
        <v>4663</v>
      </c>
      <c r="Z239" s="440" t="s">
        <v>4664</v>
      </c>
      <c r="AA239" s="440" t="s">
        <v>4665</v>
      </c>
      <c r="AB239" s="440" t="s">
        <v>4666</v>
      </c>
      <c r="AC239" s="440" t="s">
        <v>4667</v>
      </c>
      <c r="AD239" s="440" t="s">
        <v>4668</v>
      </c>
      <c r="AE239" s="440" t="s">
        <v>4669</v>
      </c>
      <c r="AF239" s="440" t="s">
        <v>4670</v>
      </c>
      <c r="AG239" s="440" t="s">
        <v>4671</v>
      </c>
      <c r="AH239" s="440" t="s">
        <v>4672</v>
      </c>
      <c r="AI239" s="440" t="s">
        <v>4673</v>
      </c>
      <c r="AJ239" s="440" t="s">
        <v>4674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4675</v>
      </c>
      <c r="C240" s="141" t="s">
        <v>4676</v>
      </c>
      <c r="D240" s="314">
        <v>480281</v>
      </c>
      <c r="E240" s="314" t="s">
        <v>19</v>
      </c>
      <c r="F240" s="314" t="s">
        <v>68</v>
      </c>
      <c r="G240" s="314" t="s">
        <v>4443</v>
      </c>
      <c r="H240" s="314" t="str">
        <f>IFERROR(VLOOKUP(G240,'Cadastro de assessores'!A:B,2,FALSE),"Não Cadastrado")</f>
        <v>12846</v>
      </c>
      <c r="I240" s="314"/>
      <c r="J240" s="46" t="s">
        <v>195</v>
      </c>
      <c r="K240" s="314" t="s">
        <v>3935</v>
      </c>
      <c r="L240" s="409">
        <v>44166</v>
      </c>
      <c r="M240" s="409">
        <v>44166</v>
      </c>
      <c r="N240" s="409">
        <v>44378</v>
      </c>
      <c r="O240" s="314" t="s">
        <v>3936</v>
      </c>
      <c r="P240" s="410">
        <v>5.0000000000000001E-3</v>
      </c>
      <c r="Q240" s="442" t="s">
        <v>4444</v>
      </c>
      <c r="R240" s="439"/>
      <c r="S240" s="314" t="str">
        <f t="shared" si="23"/>
        <v/>
      </c>
      <c r="T240" s="314" t="s">
        <v>199</v>
      </c>
      <c r="U240" s="314" t="s">
        <v>3974</v>
      </c>
      <c r="V240" s="314" t="s">
        <v>68</v>
      </c>
      <c r="W240" s="440" t="s">
        <v>3939</v>
      </c>
      <c r="X240" s="440" t="s">
        <v>3939</v>
      </c>
      <c r="Y240" s="440" t="s">
        <v>3939</v>
      </c>
      <c r="Z240" s="440" t="s">
        <v>3939</v>
      </c>
      <c r="AA240" s="440" t="s">
        <v>3939</v>
      </c>
      <c r="AB240" s="440" t="s">
        <v>3939</v>
      </c>
      <c r="AC240" s="440" t="s">
        <v>3939</v>
      </c>
      <c r="AD240" s="440" t="s">
        <v>3939</v>
      </c>
      <c r="AE240" s="440" t="s">
        <v>3939</v>
      </c>
      <c r="AF240" s="440" t="s">
        <v>3939</v>
      </c>
      <c r="AG240" s="440" t="s">
        <v>3939</v>
      </c>
      <c r="AH240" s="440" t="s">
        <v>3939</v>
      </c>
      <c r="AI240" s="440" t="s">
        <v>3939</v>
      </c>
      <c r="AJ240" s="440" t="s">
        <v>3939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3066</v>
      </c>
      <c r="BE240" s="361" t="s">
        <v>3066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3940</v>
      </c>
      <c r="BT240" s="129"/>
    </row>
    <row r="241" spans="1:72" ht="15.75" customHeight="1">
      <c r="A241" s="141" t="s">
        <v>67</v>
      </c>
      <c r="B241" s="123" t="s">
        <v>1486</v>
      </c>
      <c r="C241" s="141" t="s">
        <v>4677</v>
      </c>
      <c r="D241" s="444">
        <v>9183025</v>
      </c>
      <c r="E241" s="315" t="s">
        <v>19</v>
      </c>
      <c r="F241" s="315" t="s">
        <v>77</v>
      </c>
      <c r="G241" s="315" t="s">
        <v>123</v>
      </c>
      <c r="H241" s="314" t="str">
        <f>IFERROR(VLOOKUP(G241,'Cadastro de assessores'!A:B,2,FALSE),"Não Cadastrado")</f>
        <v>18890</v>
      </c>
      <c r="I241" s="314"/>
      <c r="J241" s="46" t="s">
        <v>3929</v>
      </c>
      <c r="K241" s="448" t="s">
        <v>216</v>
      </c>
      <c r="L241" s="448" t="s">
        <v>3278</v>
      </c>
      <c r="M241" s="451">
        <v>44806</v>
      </c>
      <c r="N241" s="314"/>
      <c r="O241" s="314" t="s">
        <v>3947</v>
      </c>
      <c r="P241" s="410">
        <v>1.2E-2</v>
      </c>
      <c r="Q241" s="442" t="s">
        <v>4050</v>
      </c>
      <c r="R241" s="439"/>
      <c r="S241" s="314"/>
      <c r="T241" s="314"/>
      <c r="U241" s="314"/>
      <c r="V241" s="314" t="s">
        <v>77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1494</v>
      </c>
      <c r="C242" s="141" t="s">
        <v>4678</v>
      </c>
      <c r="D242" s="444">
        <v>2278886</v>
      </c>
      <c r="E242" s="315" t="s">
        <v>19</v>
      </c>
      <c r="F242" s="315" t="s">
        <v>77</v>
      </c>
      <c r="G242" s="315" t="s">
        <v>2156</v>
      </c>
      <c r="H242" s="315"/>
      <c r="I242" s="315"/>
      <c r="J242" s="46" t="s">
        <v>3929</v>
      </c>
      <c r="K242" s="315"/>
      <c r="L242" s="451"/>
      <c r="M242" s="437">
        <v>44950</v>
      </c>
      <c r="N242" s="314"/>
      <c r="O242" s="314" t="s">
        <v>3930</v>
      </c>
      <c r="P242" s="410">
        <v>0.02</v>
      </c>
      <c r="Q242" s="442"/>
      <c r="R242" s="439"/>
      <c r="S242" s="314"/>
      <c r="T242" s="314"/>
      <c r="U242" s="314"/>
      <c r="V242" s="314" t="s">
        <v>1336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3940</v>
      </c>
      <c r="BT242" s="129"/>
    </row>
    <row r="243" spans="1:72" ht="15.75" customHeight="1">
      <c r="A243" s="141" t="s">
        <v>67</v>
      </c>
      <c r="B243" s="123" t="s">
        <v>3373</v>
      </c>
      <c r="C243" s="141" t="s">
        <v>3371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205</v>
      </c>
      <c r="K243" s="315" t="s">
        <v>205</v>
      </c>
      <c r="L243" s="451">
        <v>44277</v>
      </c>
      <c r="M243" s="451">
        <v>44285</v>
      </c>
      <c r="N243" s="314"/>
      <c r="O243" s="314" t="s">
        <v>3936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199</v>
      </c>
      <c r="U243" s="314" t="s">
        <v>4191</v>
      </c>
      <c r="V243" s="314" t="s">
        <v>135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4679</v>
      </c>
      <c r="C244" s="141" t="s">
        <v>4680</v>
      </c>
      <c r="D244" s="456">
        <v>6113871</v>
      </c>
      <c r="E244" s="315" t="s">
        <v>19</v>
      </c>
      <c r="F244" s="315" t="s">
        <v>77</v>
      </c>
      <c r="G244" s="315" t="s">
        <v>99</v>
      </c>
      <c r="H244" s="315"/>
      <c r="I244" s="315"/>
      <c r="J244" s="46" t="s">
        <v>3929</v>
      </c>
      <c r="K244" s="314"/>
      <c r="L244" s="438"/>
      <c r="M244" s="438">
        <v>44916</v>
      </c>
      <c r="N244" s="314"/>
      <c r="O244" s="314" t="s">
        <v>3936</v>
      </c>
      <c r="P244" s="410">
        <v>1.4999999999999999E-2</v>
      </c>
      <c r="Q244" s="462"/>
      <c r="R244" s="439"/>
      <c r="S244" s="314"/>
      <c r="T244" s="314"/>
      <c r="U244" s="314"/>
      <c r="V244" s="314" t="s">
        <v>881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3940</v>
      </c>
      <c r="BT244" s="129"/>
    </row>
    <row r="245" spans="1:72" ht="15.75" customHeight="1">
      <c r="A245" s="141" t="s">
        <v>67</v>
      </c>
      <c r="B245" s="123" t="s">
        <v>4681</v>
      </c>
      <c r="C245" s="141" t="s">
        <v>4682</v>
      </c>
      <c r="D245" s="314">
        <v>4416789</v>
      </c>
      <c r="E245" s="315" t="s">
        <v>109</v>
      </c>
      <c r="F245" s="315" t="s">
        <v>68</v>
      </c>
      <c r="G245" s="315" t="s">
        <v>1777</v>
      </c>
      <c r="H245" s="315" t="str">
        <f>IFERROR(VLOOKUP(G245,'Cadastro de assessores'!A:B,2,FALSE),"Não Cadastrado")</f>
        <v>17243</v>
      </c>
      <c r="I245" s="315"/>
      <c r="J245" s="46" t="s">
        <v>3929</v>
      </c>
      <c r="K245" s="314" t="s">
        <v>216</v>
      </c>
      <c r="L245" s="438">
        <v>44127</v>
      </c>
      <c r="M245" s="438">
        <v>44130</v>
      </c>
      <c r="N245" s="314"/>
      <c r="O245" s="314" t="s">
        <v>3936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199</v>
      </c>
      <c r="U245" s="314" t="s">
        <v>3958</v>
      </c>
      <c r="V245" s="314" t="s">
        <v>68</v>
      </c>
      <c r="W245" s="440" t="s">
        <v>3939</v>
      </c>
      <c r="X245" s="440" t="s">
        <v>3939</v>
      </c>
      <c r="Y245" s="440" t="s">
        <v>3939</v>
      </c>
      <c r="Z245" s="440" t="s">
        <v>3939</v>
      </c>
      <c r="AA245" s="440" t="s">
        <v>3939</v>
      </c>
      <c r="AB245" s="440" t="s">
        <v>3939</v>
      </c>
      <c r="AC245" s="440" t="s">
        <v>3939</v>
      </c>
      <c r="AD245" s="440" t="s">
        <v>3939</v>
      </c>
      <c r="AE245" s="440" t="s">
        <v>3939</v>
      </c>
      <c r="AF245" s="440" t="s">
        <v>3939</v>
      </c>
      <c r="AG245" s="440" t="s">
        <v>3939</v>
      </c>
      <c r="AH245" s="440" t="s">
        <v>3939</v>
      </c>
      <c r="AI245" s="440" t="s">
        <v>4683</v>
      </c>
      <c r="AJ245" s="440" t="s">
        <v>4684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4685</v>
      </c>
      <c r="C246" s="463" t="s">
        <v>4686</v>
      </c>
      <c r="D246" s="315">
        <v>522223</v>
      </c>
      <c r="E246" s="315" t="s">
        <v>19</v>
      </c>
      <c r="F246" s="315" t="s">
        <v>77</v>
      </c>
      <c r="G246" s="315" t="s">
        <v>215</v>
      </c>
      <c r="H246" s="315">
        <f>IFERROR(VLOOKUP(G246,'Cadastro de assessores'!A:B,2,FALSE),"Não Cadastrado")</f>
        <v>12331</v>
      </c>
      <c r="I246" s="315"/>
      <c r="J246" s="46" t="s">
        <v>3929</v>
      </c>
      <c r="K246" s="314" t="s">
        <v>216</v>
      </c>
      <c r="L246" s="461" t="s">
        <v>3278</v>
      </c>
      <c r="M246" s="445">
        <v>44816</v>
      </c>
      <c r="N246" s="321"/>
      <c r="O246" s="321" t="s">
        <v>3947</v>
      </c>
      <c r="P246" s="410">
        <v>1.2E-2</v>
      </c>
      <c r="Q246" s="333" t="s">
        <v>4687</v>
      </c>
      <c r="R246" s="439"/>
      <c r="S246" s="314"/>
      <c r="T246" s="314"/>
      <c r="U246" s="314"/>
      <c r="V246" s="314" t="s">
        <v>77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3940</v>
      </c>
      <c r="BT246" s="129"/>
    </row>
    <row r="247" spans="1:72" ht="15.75" customHeight="1">
      <c r="A247" s="141" t="s">
        <v>67</v>
      </c>
      <c r="B247" s="123" t="s">
        <v>1502</v>
      </c>
      <c r="C247" s="463" t="s">
        <v>4688</v>
      </c>
      <c r="D247" s="315">
        <v>6852608</v>
      </c>
      <c r="E247" s="315" t="s">
        <v>19</v>
      </c>
      <c r="F247" s="315" t="s">
        <v>77</v>
      </c>
      <c r="G247" s="315" t="s">
        <v>99</v>
      </c>
      <c r="H247" s="315" t="str">
        <f>IFERROR(VLOOKUP(G247,'Cadastro de assessores'!A:B,2,FALSE),"Não Cadastrado")</f>
        <v>18009</v>
      </c>
      <c r="I247" s="315"/>
      <c r="J247" s="46" t="s">
        <v>3929</v>
      </c>
      <c r="K247" s="315" t="s">
        <v>205</v>
      </c>
      <c r="L247" s="445">
        <v>44736</v>
      </c>
      <c r="M247" s="445">
        <v>44739</v>
      </c>
      <c r="N247" s="321"/>
      <c r="O247" s="321" t="s">
        <v>3944</v>
      </c>
      <c r="P247" s="410">
        <v>7.0000000000000001E-3</v>
      </c>
      <c r="Q247" s="190" t="s">
        <v>4689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199</v>
      </c>
      <c r="U247" s="314" t="s">
        <v>4109</v>
      </c>
      <c r="V247" s="314" t="s">
        <v>77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3066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3387</v>
      </c>
      <c r="C248" s="141" t="s">
        <v>3386</v>
      </c>
      <c r="D248" s="315">
        <v>4898136</v>
      </c>
      <c r="E248" s="315" t="s">
        <v>3057</v>
      </c>
      <c r="F248" s="315" t="s">
        <v>68</v>
      </c>
      <c r="G248" s="315" t="s">
        <v>3057</v>
      </c>
      <c r="H248" s="315" t="str">
        <f>IFERROR(VLOOKUP(G248,'Cadastro de assessores'!A:B,2,FALSE),"Não Cadastrado")</f>
        <v>18986</v>
      </c>
      <c r="I248" s="315"/>
      <c r="J248" s="46" t="s">
        <v>3929</v>
      </c>
      <c r="K248" s="315" t="s">
        <v>205</v>
      </c>
      <c r="L248" s="437">
        <v>44257</v>
      </c>
      <c r="M248" s="437">
        <v>44263</v>
      </c>
      <c r="N248" s="314"/>
      <c r="O248" s="314" t="s">
        <v>3947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199</v>
      </c>
      <c r="U248" s="314" t="s">
        <v>3938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3940</v>
      </c>
      <c r="BT248" s="129"/>
    </row>
    <row r="249" spans="1:72" ht="15.75" customHeight="1">
      <c r="A249" s="141" t="s">
        <v>67</v>
      </c>
      <c r="B249" s="123" t="s">
        <v>1523</v>
      </c>
      <c r="C249" s="463" t="s">
        <v>4690</v>
      </c>
      <c r="D249" s="444">
        <v>447631</v>
      </c>
      <c r="E249" s="315" t="s">
        <v>19</v>
      </c>
      <c r="F249" s="315" t="s">
        <v>77</v>
      </c>
      <c r="G249" s="315" t="s">
        <v>123</v>
      </c>
      <c r="H249" s="315" t="str">
        <f>IFERROR(VLOOKUP(G249,'Cadastro de assessores'!A:B,2,FALSE),"Não Cadastrado")</f>
        <v>18890</v>
      </c>
      <c r="I249" s="315"/>
      <c r="J249" s="46" t="s">
        <v>3929</v>
      </c>
      <c r="K249" s="315" t="s">
        <v>205</v>
      </c>
      <c r="L249" s="413">
        <v>44476</v>
      </c>
      <c r="M249" s="413">
        <v>44473</v>
      </c>
      <c r="N249" s="321"/>
      <c r="O249" s="321" t="s">
        <v>3936</v>
      </c>
      <c r="P249" s="410">
        <v>1.4999999999999999E-2</v>
      </c>
      <c r="Q249" s="190" t="s">
        <v>4050</v>
      </c>
      <c r="R249" s="439"/>
      <c r="S249" s="314" t="str">
        <f t="shared" si="24"/>
        <v/>
      </c>
      <c r="T249" s="314" t="s">
        <v>199</v>
      </c>
      <c r="U249" s="314" t="s">
        <v>4109</v>
      </c>
      <c r="V249" s="314" t="s">
        <v>77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4691</v>
      </c>
      <c r="C250" s="141" t="s">
        <v>4692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3929</v>
      </c>
      <c r="K250" s="314" t="s">
        <v>216</v>
      </c>
      <c r="L250" s="437">
        <v>44078</v>
      </c>
      <c r="M250" s="437">
        <v>44085</v>
      </c>
      <c r="N250" s="314"/>
      <c r="O250" s="314" t="s">
        <v>3930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199</v>
      </c>
      <c r="U250" s="314" t="s">
        <v>4693</v>
      </c>
      <c r="V250" s="314" t="s">
        <v>73</v>
      </c>
      <c r="W250" s="440" t="s">
        <v>3939</v>
      </c>
      <c r="X250" s="440" t="s">
        <v>3939</v>
      </c>
      <c r="Y250" s="440" t="s">
        <v>3939</v>
      </c>
      <c r="Z250" s="440" t="s">
        <v>3939</v>
      </c>
      <c r="AA250" s="440" t="s">
        <v>3939</v>
      </c>
      <c r="AB250" s="440" t="s">
        <v>3939</v>
      </c>
      <c r="AC250" s="440" t="s">
        <v>3939</v>
      </c>
      <c r="AD250" s="440" t="s">
        <v>3939</v>
      </c>
      <c r="AE250" s="440" t="s">
        <v>3939</v>
      </c>
      <c r="AF250" s="440" t="s">
        <v>3939</v>
      </c>
      <c r="AG250" s="440" t="s">
        <v>3939</v>
      </c>
      <c r="AH250" s="440" t="s">
        <v>4694</v>
      </c>
      <c r="AI250" s="440" t="s">
        <v>4695</v>
      </c>
      <c r="AJ250" s="440" t="s">
        <v>4696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1527</v>
      </c>
      <c r="C251" s="141" t="s">
        <v>1524</v>
      </c>
      <c r="D251" s="314">
        <v>4551730</v>
      </c>
      <c r="E251" s="315" t="s">
        <v>19</v>
      </c>
      <c r="F251" s="315" t="s">
        <v>68</v>
      </c>
      <c r="G251" s="315" t="s">
        <v>438</v>
      </c>
      <c r="H251" s="315">
        <f>IFERROR(VLOOKUP(G251,'Cadastro de assessores'!A:B,2,FALSE),"Não Cadastrado")</f>
        <v>12359</v>
      </c>
      <c r="I251" s="315"/>
      <c r="J251" s="46" t="s">
        <v>3929</v>
      </c>
      <c r="K251" s="315" t="s">
        <v>205</v>
      </c>
      <c r="L251" s="437">
        <v>44138</v>
      </c>
      <c r="M251" s="437">
        <v>44138</v>
      </c>
      <c r="N251" s="314"/>
      <c r="O251" s="314" t="s">
        <v>3947</v>
      </c>
      <c r="P251" s="410">
        <v>1.2E-2</v>
      </c>
      <c r="Q251" s="442" t="s">
        <v>4042</v>
      </c>
      <c r="R251" s="439"/>
      <c r="S251" s="314" t="str">
        <f t="shared" si="24"/>
        <v>Não Qualificado</v>
      </c>
      <c r="T251" s="314" t="s">
        <v>199</v>
      </c>
      <c r="U251" s="314" t="s">
        <v>4133</v>
      </c>
      <c r="V251" s="314" t="s">
        <v>68</v>
      </c>
      <c r="W251" s="440" t="s">
        <v>3939</v>
      </c>
      <c r="X251" s="440" t="s">
        <v>3939</v>
      </c>
      <c r="Y251" s="440" t="s">
        <v>3939</v>
      </c>
      <c r="Z251" s="440" t="s">
        <v>3939</v>
      </c>
      <c r="AA251" s="440" t="s">
        <v>3939</v>
      </c>
      <c r="AB251" s="440" t="s">
        <v>3939</v>
      </c>
      <c r="AC251" s="440" t="s">
        <v>3939</v>
      </c>
      <c r="AD251" s="440" t="s">
        <v>3939</v>
      </c>
      <c r="AE251" s="440" t="s">
        <v>3939</v>
      </c>
      <c r="AF251" s="440" t="s">
        <v>3939</v>
      </c>
      <c r="AG251" s="440" t="s">
        <v>3939</v>
      </c>
      <c r="AH251" s="440" t="s">
        <v>3939</v>
      </c>
      <c r="AI251" s="440" t="s">
        <v>4697</v>
      </c>
      <c r="AJ251" s="440" t="s">
        <v>4698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4699</v>
      </c>
      <c r="C252" s="141" t="s">
        <v>298</v>
      </c>
      <c r="D252" s="314">
        <v>4416642</v>
      </c>
      <c r="E252" s="315" t="s">
        <v>109</v>
      </c>
      <c r="F252" s="315" t="s">
        <v>68</v>
      </c>
      <c r="G252" s="315" t="s">
        <v>1777</v>
      </c>
      <c r="H252" s="315" t="str">
        <f>IFERROR(VLOOKUP(G252,'Cadastro de assessores'!A:B,2,FALSE),"Não Cadastrado")</f>
        <v>17243</v>
      </c>
      <c r="I252" s="315"/>
      <c r="J252" s="46" t="s">
        <v>3929</v>
      </c>
      <c r="K252" s="314" t="s">
        <v>205</v>
      </c>
      <c r="L252" s="437">
        <v>44069</v>
      </c>
      <c r="M252" s="437">
        <v>44074</v>
      </c>
      <c r="N252" s="314"/>
      <c r="O252" s="314" t="s">
        <v>3930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199</v>
      </c>
      <c r="U252" s="314" t="s">
        <v>3958</v>
      </c>
      <c r="V252" s="314" t="s">
        <v>68</v>
      </c>
      <c r="W252" s="440" t="s">
        <v>3939</v>
      </c>
      <c r="X252" s="440" t="s">
        <v>3939</v>
      </c>
      <c r="Y252" s="440" t="s">
        <v>3939</v>
      </c>
      <c r="Z252" s="440" t="s">
        <v>3939</v>
      </c>
      <c r="AA252" s="440" t="s">
        <v>3939</v>
      </c>
      <c r="AB252" s="440" t="s">
        <v>3939</v>
      </c>
      <c r="AC252" s="440" t="s">
        <v>3939</v>
      </c>
      <c r="AD252" s="440" t="s">
        <v>3939</v>
      </c>
      <c r="AE252" s="440" t="s">
        <v>3939</v>
      </c>
      <c r="AF252" s="440" t="s">
        <v>3939</v>
      </c>
      <c r="AG252" s="440" t="s">
        <v>4700</v>
      </c>
      <c r="AH252" s="440" t="s">
        <v>4701</v>
      </c>
      <c r="AI252" s="440" t="s">
        <v>4702</v>
      </c>
      <c r="AJ252" s="440" t="s">
        <v>4703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1533</v>
      </c>
      <c r="C253" s="141" t="s">
        <v>4704</v>
      </c>
      <c r="D253" s="314">
        <v>4413569</v>
      </c>
      <c r="E253" s="315" t="s">
        <v>109</v>
      </c>
      <c r="F253" s="315" t="s">
        <v>68</v>
      </c>
      <c r="G253" s="315" t="s">
        <v>4115</v>
      </c>
      <c r="H253" s="315" t="str">
        <f>IFERROR(VLOOKUP(G253,'Cadastro de assessores'!A:B,2,FALSE),"Não Cadastrado")</f>
        <v>16459</v>
      </c>
      <c r="I253" s="315"/>
      <c r="J253" s="46" t="s">
        <v>3929</v>
      </c>
      <c r="K253" s="315" t="s">
        <v>205</v>
      </c>
      <c r="L253" s="437">
        <v>44070</v>
      </c>
      <c r="M253" s="437">
        <v>44075</v>
      </c>
      <c r="N253" s="321"/>
      <c r="O253" s="321" t="s">
        <v>3984</v>
      </c>
      <c r="P253" s="410">
        <v>1.4999999999999999E-2</v>
      </c>
      <c r="Q253" s="442" t="s">
        <v>4705</v>
      </c>
      <c r="R253" s="439"/>
      <c r="S253" s="314" t="str">
        <f t="shared" si="24"/>
        <v/>
      </c>
      <c r="T253" s="314" t="s">
        <v>199</v>
      </c>
      <c r="U253" s="314" t="s">
        <v>3938</v>
      </c>
      <c r="V253" s="314" t="s">
        <v>68</v>
      </c>
      <c r="W253" s="440" t="s">
        <v>3939</v>
      </c>
      <c r="X253" s="440" t="s">
        <v>3939</v>
      </c>
      <c r="Y253" s="440" t="s">
        <v>3939</v>
      </c>
      <c r="Z253" s="440" t="s">
        <v>3939</v>
      </c>
      <c r="AA253" s="440" t="s">
        <v>3939</v>
      </c>
      <c r="AB253" s="440" t="s">
        <v>3939</v>
      </c>
      <c r="AC253" s="440" t="s">
        <v>3939</v>
      </c>
      <c r="AD253" s="440" t="s">
        <v>3939</v>
      </c>
      <c r="AE253" s="440" t="s">
        <v>3939</v>
      </c>
      <c r="AF253" s="440" t="s">
        <v>3939</v>
      </c>
      <c r="AG253" s="440" t="s">
        <v>4706</v>
      </c>
      <c r="AH253" s="440" t="s">
        <v>4707</v>
      </c>
      <c r="AI253" s="440" t="s">
        <v>4708</v>
      </c>
      <c r="AJ253" s="440" t="s">
        <v>4709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3940</v>
      </c>
      <c r="BT253" s="129"/>
    </row>
    <row r="254" spans="1:72" ht="15.75" customHeight="1">
      <c r="A254" s="141" t="s">
        <v>67</v>
      </c>
      <c r="B254" s="123" t="s">
        <v>1533</v>
      </c>
      <c r="C254" s="141" t="s">
        <v>4704</v>
      </c>
      <c r="D254" s="314">
        <v>4307232</v>
      </c>
      <c r="E254" s="315" t="s">
        <v>109</v>
      </c>
      <c r="F254" s="315" t="s">
        <v>68</v>
      </c>
      <c r="G254" s="315" t="s">
        <v>4115</v>
      </c>
      <c r="H254" s="315" t="str">
        <f>IFERROR(VLOOKUP(G254,'Cadastro de assessores'!A:B,2,FALSE),"Não Cadastrado")</f>
        <v>16459</v>
      </c>
      <c r="I254" s="315"/>
      <c r="J254" s="46" t="s">
        <v>3929</v>
      </c>
      <c r="K254" s="315" t="s">
        <v>205</v>
      </c>
      <c r="L254" s="437">
        <v>44050</v>
      </c>
      <c r="M254" s="437">
        <v>44054</v>
      </c>
      <c r="N254" s="314"/>
      <c r="O254" s="314" t="s">
        <v>3951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199</v>
      </c>
      <c r="U254" s="314" t="s">
        <v>3938</v>
      </c>
      <c r="V254" s="314" t="s">
        <v>68</v>
      </c>
      <c r="W254" s="440" t="s">
        <v>3939</v>
      </c>
      <c r="X254" s="440" t="s">
        <v>3939</v>
      </c>
      <c r="Y254" s="440" t="s">
        <v>3939</v>
      </c>
      <c r="Z254" s="440" t="s">
        <v>3939</v>
      </c>
      <c r="AA254" s="440" t="s">
        <v>3939</v>
      </c>
      <c r="AB254" s="440" t="s">
        <v>3939</v>
      </c>
      <c r="AC254" s="440" t="s">
        <v>3939</v>
      </c>
      <c r="AD254" s="440" t="s">
        <v>3939</v>
      </c>
      <c r="AE254" s="440" t="s">
        <v>3939</v>
      </c>
      <c r="AF254" s="440" t="s">
        <v>3939</v>
      </c>
      <c r="AG254" s="440" t="s">
        <v>4710</v>
      </c>
      <c r="AH254" s="440" t="s">
        <v>4711</v>
      </c>
      <c r="AI254" s="440" t="s">
        <v>4712</v>
      </c>
      <c r="AJ254" s="440" t="s">
        <v>4713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4714</v>
      </c>
      <c r="C255" s="141" t="s">
        <v>4715</v>
      </c>
      <c r="D255" s="314">
        <v>4871016</v>
      </c>
      <c r="E255" s="314" t="s">
        <v>19</v>
      </c>
      <c r="F255" s="314" t="s">
        <v>77</v>
      </c>
      <c r="G255" s="314" t="s">
        <v>99</v>
      </c>
      <c r="H255" s="314" t="str">
        <f>IFERROR(VLOOKUP(G255,'Cadastro de assessores'!A:B,2,FALSE),"Não Cadastrado")</f>
        <v>18009</v>
      </c>
      <c r="I255" s="314"/>
      <c r="J255" s="46" t="s">
        <v>195</v>
      </c>
      <c r="K255" s="314" t="s">
        <v>3935</v>
      </c>
      <c r="L255" s="479" t="s">
        <v>3278</v>
      </c>
      <c r="M255" s="409">
        <v>44252</v>
      </c>
      <c r="N255" s="441">
        <v>44524</v>
      </c>
      <c r="O255" s="314" t="s">
        <v>3951</v>
      </c>
      <c r="P255" s="410">
        <v>2.5000000000000001E-2</v>
      </c>
      <c r="Q255" s="442" t="s">
        <v>4147</v>
      </c>
      <c r="R255" s="439"/>
      <c r="S255" s="314" t="str">
        <f t="shared" si="24"/>
        <v>Não Qualificado</v>
      </c>
      <c r="T255" s="314" t="s">
        <v>199</v>
      </c>
      <c r="U255" s="314" t="s">
        <v>4716</v>
      </c>
      <c r="V255" s="314" t="s">
        <v>273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3066</v>
      </c>
      <c r="BE255" s="361" t="s">
        <v>3066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3940</v>
      </c>
      <c r="BT255" s="129"/>
    </row>
    <row r="256" spans="1:72" ht="15.75" customHeight="1">
      <c r="A256" s="141" t="s">
        <v>67</v>
      </c>
      <c r="B256" s="123" t="s">
        <v>1546</v>
      </c>
      <c r="C256" s="141" t="s">
        <v>4717</v>
      </c>
      <c r="D256" s="314">
        <v>4461684</v>
      </c>
      <c r="E256" s="315" t="s">
        <v>3057</v>
      </c>
      <c r="F256" s="315" t="s">
        <v>68</v>
      </c>
      <c r="G256" s="315" t="s">
        <v>3057</v>
      </c>
      <c r="H256" s="315" t="str">
        <f>IFERROR(VLOOKUP(G256,'Cadastro de assessores'!A:B,2,FALSE),"Não Cadastrado")</f>
        <v>18986</v>
      </c>
      <c r="I256" s="315"/>
      <c r="J256" s="46" t="s">
        <v>3929</v>
      </c>
      <c r="K256" s="315" t="s">
        <v>205</v>
      </c>
      <c r="L256" s="438">
        <v>44117</v>
      </c>
      <c r="M256" s="438">
        <v>44118</v>
      </c>
      <c r="N256" s="314"/>
      <c r="O256" s="314" t="s">
        <v>3947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199</v>
      </c>
      <c r="U256" s="314" t="s">
        <v>3958</v>
      </c>
      <c r="V256" s="314" t="s">
        <v>68</v>
      </c>
      <c r="W256" s="440" t="s">
        <v>3939</v>
      </c>
      <c r="X256" s="440" t="s">
        <v>3939</v>
      </c>
      <c r="Y256" s="440" t="s">
        <v>3939</v>
      </c>
      <c r="Z256" s="440" t="s">
        <v>3939</v>
      </c>
      <c r="AA256" s="440" t="s">
        <v>3939</v>
      </c>
      <c r="AB256" s="440" t="s">
        <v>3939</v>
      </c>
      <c r="AC256" s="440" t="s">
        <v>3939</v>
      </c>
      <c r="AD256" s="440" t="s">
        <v>3939</v>
      </c>
      <c r="AE256" s="440" t="s">
        <v>3939</v>
      </c>
      <c r="AF256" s="440" t="s">
        <v>3939</v>
      </c>
      <c r="AG256" s="440" t="s">
        <v>3939</v>
      </c>
      <c r="AH256" s="440" t="s">
        <v>3939</v>
      </c>
      <c r="AI256" s="440" t="s">
        <v>4718</v>
      </c>
      <c r="AJ256" s="440" t="s">
        <v>4719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4720</v>
      </c>
      <c r="C257" s="412" t="s">
        <v>4721</v>
      </c>
      <c r="D257" s="480">
        <v>8685427</v>
      </c>
      <c r="E257" s="315" t="s">
        <v>19</v>
      </c>
      <c r="F257" s="315" t="s">
        <v>68</v>
      </c>
      <c r="G257" s="315" t="s">
        <v>289</v>
      </c>
      <c r="H257" s="315">
        <f>IFERROR(VLOOKUP(G257,'Cadastro de assessores'!A:B,2,FALSE),"Não Cadastrado")</f>
        <v>12344</v>
      </c>
      <c r="I257" s="315"/>
      <c r="J257" s="46" t="s">
        <v>3929</v>
      </c>
      <c r="K257" s="315" t="s">
        <v>205</v>
      </c>
      <c r="L257" s="437">
        <v>44742</v>
      </c>
      <c r="M257" s="437">
        <v>44743</v>
      </c>
      <c r="N257" s="321"/>
      <c r="O257" s="321" t="s">
        <v>3944</v>
      </c>
      <c r="P257" s="410">
        <v>7.0000000000000001E-3</v>
      </c>
      <c r="Q257" s="190" t="s">
        <v>4722</v>
      </c>
      <c r="R257" s="439"/>
      <c r="S257" s="314"/>
      <c r="T257" s="314" t="s">
        <v>199</v>
      </c>
      <c r="U257" s="314" t="s">
        <v>4723</v>
      </c>
      <c r="V257" s="314" t="s">
        <v>357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4724</v>
      </c>
      <c r="C258" s="412" t="s">
        <v>4725</v>
      </c>
      <c r="D258" s="321">
        <v>5660556</v>
      </c>
      <c r="E258" s="315" t="s">
        <v>19</v>
      </c>
      <c r="F258" s="315" t="s">
        <v>68</v>
      </c>
      <c r="G258" s="315" t="s">
        <v>255</v>
      </c>
      <c r="H258" s="315">
        <f>IFERROR(VLOOKUP(G258,'Cadastro de assessores'!A:B,2,FALSE),"Não Cadastrado")</f>
        <v>12332</v>
      </c>
      <c r="I258" s="315"/>
      <c r="J258" s="46" t="s">
        <v>3929</v>
      </c>
      <c r="K258" s="315" t="s">
        <v>205</v>
      </c>
      <c r="L258" s="437">
        <v>44357</v>
      </c>
      <c r="M258" s="437">
        <v>44361</v>
      </c>
      <c r="N258" s="321"/>
      <c r="O258" s="321" t="s">
        <v>3944</v>
      </c>
      <c r="P258" s="410">
        <v>7.0000000000000001E-3</v>
      </c>
      <c r="Q258" s="111" t="s">
        <v>4726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199</v>
      </c>
      <c r="U258" s="314" t="s">
        <v>3958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3940</v>
      </c>
      <c r="BT258" s="129"/>
    </row>
    <row r="259" spans="1:72" ht="15.75" customHeight="1">
      <c r="A259" s="141" t="s">
        <v>67</v>
      </c>
      <c r="B259" s="123" t="s">
        <v>1560</v>
      </c>
      <c r="C259" s="412" t="s">
        <v>1558</v>
      </c>
      <c r="D259" s="321">
        <v>8479778</v>
      </c>
      <c r="E259" s="315" t="s">
        <v>109</v>
      </c>
      <c r="F259" s="315" t="s">
        <v>68</v>
      </c>
      <c r="G259" s="321" t="s">
        <v>4727</v>
      </c>
      <c r="H259" s="315">
        <f>IFERROR(VLOOKUP(G259,'Cadastro de assessores'!A:B,2,FALSE),"Não Cadastrado")</f>
        <v>12357</v>
      </c>
      <c r="I259" s="315"/>
      <c r="J259" s="46" t="s">
        <v>195</v>
      </c>
      <c r="K259" s="315" t="s">
        <v>205</v>
      </c>
      <c r="L259" s="438">
        <v>44684</v>
      </c>
      <c r="M259" s="438">
        <v>44683</v>
      </c>
      <c r="N259" s="413">
        <v>44936</v>
      </c>
      <c r="O259" s="321" t="s">
        <v>3947</v>
      </c>
      <c r="P259" s="410">
        <v>1.2E-2</v>
      </c>
      <c r="Q259" s="462" t="s">
        <v>4728</v>
      </c>
      <c r="R259" s="439"/>
      <c r="S259" s="314" t="str">
        <f t="shared" si="25"/>
        <v/>
      </c>
      <c r="T259" s="314" t="s">
        <v>199</v>
      </c>
      <c r="U259" s="314" t="s">
        <v>3958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3940</v>
      </c>
      <c r="BT259" s="129"/>
    </row>
    <row r="260" spans="1:72" ht="15" customHeight="1">
      <c r="A260" s="141" t="s">
        <v>67</v>
      </c>
      <c r="B260" s="123" t="s">
        <v>1563</v>
      </c>
      <c r="C260" s="412" t="s">
        <v>1561</v>
      </c>
      <c r="D260" s="444">
        <v>8155858</v>
      </c>
      <c r="E260" s="315" t="s">
        <v>19</v>
      </c>
      <c r="F260" s="315" t="s">
        <v>77</v>
      </c>
      <c r="G260" s="315" t="s">
        <v>99</v>
      </c>
      <c r="H260" s="315" t="str">
        <f>IFERROR(VLOOKUP(G260,'Cadastro de assessores'!A:B,2,FALSE),"Não Cadastrado")</f>
        <v>18009</v>
      </c>
      <c r="I260" s="315"/>
      <c r="J260" s="46" t="s">
        <v>3929</v>
      </c>
      <c r="K260" s="448" t="s">
        <v>205</v>
      </c>
      <c r="L260" s="445">
        <v>44683</v>
      </c>
      <c r="M260" s="445">
        <v>44644</v>
      </c>
      <c r="N260" s="314"/>
      <c r="O260" s="314" t="s">
        <v>3944</v>
      </c>
      <c r="P260" s="410">
        <v>7.0000000000000001E-3</v>
      </c>
      <c r="Q260" s="442" t="s">
        <v>4729</v>
      </c>
      <c r="R260" s="439"/>
      <c r="S260" s="314" t="str">
        <f t="shared" si="25"/>
        <v>Não Qualificado</v>
      </c>
      <c r="T260" s="314" t="s">
        <v>199</v>
      </c>
      <c r="U260" s="314" t="s">
        <v>4320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4730</v>
      </c>
      <c r="C261" s="141" t="s">
        <v>4731</v>
      </c>
      <c r="D261" s="314">
        <v>250289</v>
      </c>
      <c r="E261" s="314" t="s">
        <v>19</v>
      </c>
      <c r="F261" s="314" t="s">
        <v>68</v>
      </c>
      <c r="G261" s="314" t="s">
        <v>328</v>
      </c>
      <c r="H261" s="314" t="str">
        <f>IFERROR(VLOOKUP(G261,'Cadastro de assessores'!A:B,2,FALSE),"Não Cadastrado")</f>
        <v>18993</v>
      </c>
      <c r="I261" s="314"/>
      <c r="J261" s="46" t="s">
        <v>195</v>
      </c>
      <c r="K261" s="314" t="s">
        <v>3935</v>
      </c>
      <c r="L261" s="409">
        <v>43880</v>
      </c>
      <c r="M261" s="409">
        <v>43880</v>
      </c>
      <c r="N261" s="409">
        <v>44335</v>
      </c>
      <c r="O261" s="314" t="s">
        <v>3951</v>
      </c>
      <c r="P261" s="410">
        <v>0.01</v>
      </c>
      <c r="Q261" s="442" t="s">
        <v>4732</v>
      </c>
      <c r="R261" s="439"/>
      <c r="S261" s="314" t="str">
        <f t="shared" si="25"/>
        <v>Não Qualificado</v>
      </c>
      <c r="T261" s="314" t="s">
        <v>199</v>
      </c>
      <c r="U261" s="314" t="s">
        <v>3958</v>
      </c>
      <c r="V261" s="314" t="s">
        <v>68</v>
      </c>
      <c r="W261" s="440" t="s">
        <v>3939</v>
      </c>
      <c r="X261" s="440" t="s">
        <v>3939</v>
      </c>
      <c r="Y261" s="440" t="s">
        <v>3939</v>
      </c>
      <c r="Z261" s="440" t="s">
        <v>4733</v>
      </c>
      <c r="AA261" s="440" t="s">
        <v>4734</v>
      </c>
      <c r="AB261" s="440" t="s">
        <v>4735</v>
      </c>
      <c r="AC261" s="440" t="s">
        <v>4736</v>
      </c>
      <c r="AD261" s="440" t="s">
        <v>4737</v>
      </c>
      <c r="AE261" s="440" t="s">
        <v>4738</v>
      </c>
      <c r="AF261" s="440" t="s">
        <v>4739</v>
      </c>
      <c r="AG261" s="440" t="s">
        <v>4740</v>
      </c>
      <c r="AH261" s="440" t="s">
        <v>4741</v>
      </c>
      <c r="AI261" s="440" t="s">
        <v>4742</v>
      </c>
      <c r="AJ261" s="440" t="s">
        <v>4743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3066</v>
      </c>
      <c r="BE261" s="361" t="s">
        <v>3066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3940</v>
      </c>
      <c r="BT261" s="129"/>
    </row>
    <row r="262" spans="1:72" ht="15.75" customHeight="1">
      <c r="A262" s="141" t="s">
        <v>67</v>
      </c>
      <c r="B262" s="123" t="s">
        <v>4744</v>
      </c>
      <c r="C262" s="141" t="s">
        <v>4745</v>
      </c>
      <c r="D262" s="314">
        <v>4847801</v>
      </c>
      <c r="E262" s="315" t="s">
        <v>109</v>
      </c>
      <c r="F262" s="315" t="s">
        <v>68</v>
      </c>
      <c r="G262" s="315" t="s">
        <v>3774</v>
      </c>
      <c r="H262" s="315" t="str">
        <f>IFERROR(VLOOKUP(G262,'Cadastro de assessores'!A:B,2,FALSE),"Não Cadastrado")</f>
        <v>14574</v>
      </c>
      <c r="I262" s="315"/>
      <c r="J262" s="46" t="s">
        <v>3929</v>
      </c>
      <c r="K262" s="314" t="s">
        <v>205</v>
      </c>
      <c r="L262" s="437">
        <v>44236</v>
      </c>
      <c r="M262" s="437">
        <v>44236</v>
      </c>
      <c r="N262" s="314"/>
      <c r="O262" s="314" t="s">
        <v>3930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199</v>
      </c>
      <c r="U262" s="314" t="s">
        <v>4071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4746</v>
      </c>
      <c r="C263" s="105" t="s">
        <v>4747</v>
      </c>
      <c r="D263" s="321">
        <v>6666003</v>
      </c>
      <c r="E263" s="315" t="s">
        <v>3057</v>
      </c>
      <c r="F263" s="315" t="s">
        <v>68</v>
      </c>
      <c r="G263" s="315" t="s">
        <v>3057</v>
      </c>
      <c r="H263" s="315" t="str">
        <f>IFERROR(VLOOKUP(G263,'Cadastro de assessores'!A:B,2,FALSE),"Não Cadastrado")</f>
        <v>18986</v>
      </c>
      <c r="I263" s="315"/>
      <c r="J263" s="46" t="s">
        <v>3929</v>
      </c>
      <c r="K263" s="314" t="s">
        <v>3278</v>
      </c>
      <c r="L263" s="481"/>
      <c r="M263" s="482" t="s">
        <v>4748</v>
      </c>
      <c r="N263" s="483"/>
      <c r="O263" s="315" t="s">
        <v>4749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199</v>
      </c>
      <c r="U263" s="105"/>
      <c r="V263" s="321" t="s">
        <v>3278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3066</v>
      </c>
      <c r="BE263" s="361" t="s">
        <v>3066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3940</v>
      </c>
      <c r="BT263" s="129"/>
    </row>
    <row r="264" spans="1:72" ht="15.75" customHeight="1">
      <c r="A264" s="141" t="s">
        <v>67</v>
      </c>
      <c r="B264" s="123" t="s">
        <v>4750</v>
      </c>
      <c r="C264" s="412" t="s">
        <v>4751</v>
      </c>
      <c r="D264" s="321">
        <v>58954</v>
      </c>
      <c r="E264" s="315" t="s">
        <v>19</v>
      </c>
      <c r="F264" s="315" t="s">
        <v>77</v>
      </c>
      <c r="G264" s="315" t="s">
        <v>2156</v>
      </c>
      <c r="H264" s="315">
        <f>IFERROR(VLOOKUP(G264,'Cadastro de assessores'!A:B,2,FALSE),"Não Cadastrado")</f>
        <v>12350</v>
      </c>
      <c r="I264" s="315"/>
      <c r="J264" s="46" t="s">
        <v>205</v>
      </c>
      <c r="K264" s="314" t="s">
        <v>216</v>
      </c>
      <c r="L264" s="315" t="s">
        <v>3278</v>
      </c>
      <c r="M264" s="437">
        <v>44866</v>
      </c>
      <c r="N264" s="321"/>
      <c r="O264" s="321" t="s">
        <v>3944</v>
      </c>
      <c r="P264" s="410">
        <v>5.0000000000000001E-3</v>
      </c>
      <c r="Q264" s="190" t="s">
        <v>4752</v>
      </c>
      <c r="R264" s="439"/>
      <c r="S264" s="314"/>
      <c r="T264" s="314" t="s">
        <v>199</v>
      </c>
      <c r="U264" s="314" t="s">
        <v>3983</v>
      </c>
      <c r="V264" s="314" t="s">
        <v>77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4753</v>
      </c>
      <c r="C265" s="141" t="s">
        <v>4754</v>
      </c>
      <c r="D265" s="314">
        <v>4920389</v>
      </c>
      <c r="E265" s="314" t="s">
        <v>19</v>
      </c>
      <c r="F265" s="314" t="s">
        <v>68</v>
      </c>
      <c r="G265" s="314" t="s">
        <v>3934</v>
      </c>
      <c r="H265" s="314" t="str">
        <f>IFERROR(VLOOKUP(G265,'Cadastro de assessores'!A:B,2,FALSE),"Não Cadastrado")</f>
        <v>17679</v>
      </c>
      <c r="I265" s="314"/>
      <c r="J265" s="46" t="s">
        <v>195</v>
      </c>
      <c r="K265" s="314" t="s">
        <v>3935</v>
      </c>
      <c r="L265" s="409">
        <v>44263</v>
      </c>
      <c r="M265" s="409">
        <v>44263</v>
      </c>
      <c r="N265" s="413">
        <v>44456</v>
      </c>
      <c r="O265" s="321" t="s">
        <v>3984</v>
      </c>
      <c r="P265" s="410">
        <v>8.0000000000000002E-3</v>
      </c>
      <c r="Q265" s="442" t="s">
        <v>3937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199</v>
      </c>
      <c r="U265" s="314" t="s">
        <v>4755</v>
      </c>
      <c r="V265" s="314" t="s">
        <v>1752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3066</v>
      </c>
      <c r="BE265" s="361" t="s">
        <v>3066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3940</v>
      </c>
      <c r="BT265" s="129"/>
    </row>
    <row r="266" spans="1:72" ht="15.75" customHeight="1">
      <c r="A266" s="141" t="s">
        <v>67</v>
      </c>
      <c r="B266" s="123" t="s">
        <v>3398</v>
      </c>
      <c r="C266" s="141" t="s">
        <v>4756</v>
      </c>
      <c r="D266" s="314">
        <v>3518710</v>
      </c>
      <c r="E266" s="314" t="s">
        <v>3057</v>
      </c>
      <c r="F266" s="314" t="s">
        <v>68</v>
      </c>
      <c r="G266" s="314" t="s">
        <v>3057</v>
      </c>
      <c r="H266" s="314" t="str">
        <f>IFERROR(VLOOKUP(G266,'Cadastro de assessores'!A:B,2,FALSE),"Não Cadastrado")</f>
        <v>18986</v>
      </c>
      <c r="I266" s="314"/>
      <c r="J266" s="46" t="s">
        <v>195</v>
      </c>
      <c r="K266" s="314" t="s">
        <v>3935</v>
      </c>
      <c r="L266" s="409">
        <v>43717</v>
      </c>
      <c r="M266" s="409">
        <v>43717</v>
      </c>
      <c r="N266" s="409">
        <v>44705</v>
      </c>
      <c r="O266" s="314" t="s">
        <v>4330</v>
      </c>
      <c r="P266" s="410">
        <v>0.01</v>
      </c>
      <c r="Q266" s="190" t="s">
        <v>4757</v>
      </c>
      <c r="R266" s="439"/>
      <c r="S266" s="314" t="str">
        <f t="shared" si="26"/>
        <v>Não Qualificado</v>
      </c>
      <c r="T266" s="314" t="s">
        <v>199</v>
      </c>
      <c r="U266" s="314" t="s">
        <v>3938</v>
      </c>
      <c r="V266" s="314" t="s">
        <v>68</v>
      </c>
      <c r="W266" s="440" t="s">
        <v>4758</v>
      </c>
      <c r="X266" s="440"/>
      <c r="Y266" s="440" t="s">
        <v>4759</v>
      </c>
      <c r="Z266" s="440" t="s">
        <v>4760</v>
      </c>
      <c r="AA266" s="440" t="s">
        <v>4761</v>
      </c>
      <c r="AB266" s="440" t="s">
        <v>4762</v>
      </c>
      <c r="AC266" s="440" t="s">
        <v>4763</v>
      </c>
      <c r="AD266" s="440" t="s">
        <v>4764</v>
      </c>
      <c r="AE266" s="440" t="s">
        <v>4765</v>
      </c>
      <c r="AF266" s="440" t="s">
        <v>4766</v>
      </c>
      <c r="AG266" s="440" t="s">
        <v>4767</v>
      </c>
      <c r="AH266" s="440" t="s">
        <v>4768</v>
      </c>
      <c r="AI266" s="440" t="s">
        <v>4769</v>
      </c>
      <c r="AJ266" s="440" t="s">
        <v>4770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3066</v>
      </c>
      <c r="BE266" s="361" t="s">
        <v>3066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3940</v>
      </c>
      <c r="BT266" s="129"/>
    </row>
    <row r="267" spans="1:72" ht="15.75" customHeight="1">
      <c r="A267" s="141" t="s">
        <v>67</v>
      </c>
      <c r="B267" s="123" t="s">
        <v>4771</v>
      </c>
      <c r="C267" s="141" t="s">
        <v>4772</v>
      </c>
      <c r="D267" s="314">
        <v>2746879</v>
      </c>
      <c r="E267" s="315" t="s">
        <v>109</v>
      </c>
      <c r="F267" s="315" t="s">
        <v>68</v>
      </c>
      <c r="G267" s="315" t="s">
        <v>4246</v>
      </c>
      <c r="H267" s="315" t="str">
        <f>IFERROR(VLOOKUP(G267,'Cadastro de assessores'!A:B,2,FALSE),"Não Cadastrado")</f>
        <v>19157</v>
      </c>
      <c r="I267" s="315"/>
      <c r="J267" s="46" t="s">
        <v>3929</v>
      </c>
      <c r="K267" s="315" t="s">
        <v>205</v>
      </c>
      <c r="L267" s="437">
        <v>44218</v>
      </c>
      <c r="M267" s="437">
        <v>44249</v>
      </c>
      <c r="N267" s="314"/>
      <c r="O267" s="314" t="s">
        <v>3951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199</v>
      </c>
      <c r="U267" s="314" t="s">
        <v>4071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3940</v>
      </c>
      <c r="BT267" s="129"/>
    </row>
    <row r="268" spans="1:72" ht="15.75" customHeight="1">
      <c r="A268" s="141" t="s">
        <v>67</v>
      </c>
      <c r="B268" s="123" t="s">
        <v>4773</v>
      </c>
      <c r="C268" s="412" t="s">
        <v>4774</v>
      </c>
      <c r="D268" s="444">
        <v>8392629</v>
      </c>
      <c r="E268" s="315" t="s">
        <v>19</v>
      </c>
      <c r="F268" s="315" t="s">
        <v>68</v>
      </c>
      <c r="G268" s="315" t="s">
        <v>1028</v>
      </c>
      <c r="H268" s="315">
        <f>IFERROR(VLOOKUP(G268,'Cadastro de assessores'!A:B,2,FALSE),"Não Cadastrado")</f>
        <v>12342</v>
      </c>
      <c r="I268" s="315"/>
      <c r="J268" s="46" t="s">
        <v>3929</v>
      </c>
      <c r="K268" s="315" t="s">
        <v>205</v>
      </c>
      <c r="L268" s="437">
        <v>44662</v>
      </c>
      <c r="M268" s="437">
        <v>44670</v>
      </c>
      <c r="N268" s="321"/>
      <c r="O268" s="321" t="s">
        <v>3944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199</v>
      </c>
      <c r="U268" s="314" t="s">
        <v>4775</v>
      </c>
      <c r="V268" s="314" t="s">
        <v>4776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3940</v>
      </c>
      <c r="BT268" s="129"/>
    </row>
    <row r="269" spans="1:72" ht="15.75" customHeight="1">
      <c r="A269" s="141" t="s">
        <v>67</v>
      </c>
      <c r="B269" s="123" t="s">
        <v>1598</v>
      </c>
      <c r="C269" s="141" t="s">
        <v>4777</v>
      </c>
      <c r="D269" s="314">
        <v>3848682</v>
      </c>
      <c r="E269" s="315" t="s">
        <v>19</v>
      </c>
      <c r="F269" s="315" t="s">
        <v>68</v>
      </c>
      <c r="G269" s="315" t="s">
        <v>289</v>
      </c>
      <c r="H269" s="315">
        <f>IFERROR(VLOOKUP(G269,'Cadastro de assessores'!A:B,2,FALSE),"Não Cadastrado")</f>
        <v>12344</v>
      </c>
      <c r="I269" s="315"/>
      <c r="J269" s="46" t="s">
        <v>3929</v>
      </c>
      <c r="K269" s="315" t="s">
        <v>205</v>
      </c>
      <c r="L269" s="437">
        <v>44586</v>
      </c>
      <c r="M269" s="437">
        <v>44586</v>
      </c>
      <c r="N269" s="329"/>
      <c r="O269" s="321" t="s">
        <v>3944</v>
      </c>
      <c r="P269" s="410">
        <v>7.0000000000000001E-3</v>
      </c>
      <c r="Q269" s="190" t="s">
        <v>4778</v>
      </c>
      <c r="R269" s="439"/>
      <c r="S269" s="314" t="str">
        <f t="shared" si="26"/>
        <v/>
      </c>
      <c r="T269" s="314" t="s">
        <v>199</v>
      </c>
      <c r="U269" s="314" t="s">
        <v>3958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1598</v>
      </c>
      <c r="C270" s="141" t="s">
        <v>4777</v>
      </c>
      <c r="D270" s="321">
        <v>7975707</v>
      </c>
      <c r="E270" s="315" t="s">
        <v>19</v>
      </c>
      <c r="F270" s="315" t="s">
        <v>68</v>
      </c>
      <c r="G270" s="315" t="s">
        <v>289</v>
      </c>
      <c r="H270" s="315">
        <f>IFERROR(VLOOKUP(G270,'Cadastro de assessores'!A:B,2,FALSE),"Não Cadastrado")</f>
        <v>12344</v>
      </c>
      <c r="I270" s="315"/>
      <c r="J270" s="46" t="s">
        <v>205</v>
      </c>
      <c r="K270" s="315"/>
      <c r="L270" s="437"/>
      <c r="M270" s="437"/>
      <c r="N270" s="479"/>
      <c r="O270" s="314" t="s">
        <v>3951</v>
      </c>
      <c r="P270" s="410">
        <v>2.5000000000000001E-2</v>
      </c>
      <c r="Q270" s="190"/>
      <c r="R270" s="439"/>
      <c r="S270" s="314"/>
      <c r="T270" s="314"/>
      <c r="U270" s="314"/>
      <c r="V270" s="314" t="s">
        <v>1752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1598</v>
      </c>
      <c r="C271" s="141" t="s">
        <v>4777</v>
      </c>
      <c r="D271" s="314">
        <v>4652696</v>
      </c>
      <c r="E271" s="315" t="s">
        <v>19</v>
      </c>
      <c r="F271" s="315" t="s">
        <v>68</v>
      </c>
      <c r="G271" s="315" t="s">
        <v>289</v>
      </c>
      <c r="H271" s="315">
        <f>IFERROR(VLOOKUP(G271,'Cadastro de assessores'!A:B,2,FALSE),"Não Cadastrado")</f>
        <v>12344</v>
      </c>
      <c r="I271" s="315"/>
      <c r="J271" s="46" t="s">
        <v>205</v>
      </c>
      <c r="K271" s="315" t="s">
        <v>205</v>
      </c>
      <c r="L271" s="437">
        <v>44188</v>
      </c>
      <c r="M271" s="437">
        <v>44194</v>
      </c>
      <c r="N271" s="479"/>
      <c r="O271" s="314" t="s">
        <v>4292</v>
      </c>
      <c r="P271" s="410">
        <v>0.01</v>
      </c>
      <c r="Q271" s="190" t="s">
        <v>4779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199</v>
      </c>
      <c r="U271" s="314" t="s">
        <v>3958</v>
      </c>
      <c r="V271" s="314" t="s">
        <v>68</v>
      </c>
      <c r="W271" s="440" t="s">
        <v>3939</v>
      </c>
      <c r="X271" s="440" t="s">
        <v>3939</v>
      </c>
      <c r="Y271" s="440" t="s">
        <v>3939</v>
      </c>
      <c r="Z271" s="440" t="s">
        <v>3939</v>
      </c>
      <c r="AA271" s="440" t="s">
        <v>3939</v>
      </c>
      <c r="AB271" s="440" t="s">
        <v>3939</v>
      </c>
      <c r="AC271" s="440" t="s">
        <v>3939</v>
      </c>
      <c r="AD271" s="440" t="s">
        <v>3939</v>
      </c>
      <c r="AE271" s="440" t="s">
        <v>3939</v>
      </c>
      <c r="AF271" s="440" t="s">
        <v>3939</v>
      </c>
      <c r="AG271" s="440" t="s">
        <v>3939</v>
      </c>
      <c r="AH271" s="440" t="s">
        <v>3939</v>
      </c>
      <c r="AI271" s="440" t="s">
        <v>3939</v>
      </c>
      <c r="AJ271" s="440" t="s">
        <v>3939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4780</v>
      </c>
      <c r="C272" s="412" t="s">
        <v>4781</v>
      </c>
      <c r="D272" s="321">
        <v>8514028</v>
      </c>
      <c r="E272" s="315" t="s">
        <v>19</v>
      </c>
      <c r="F272" s="315" t="s">
        <v>77</v>
      </c>
      <c r="G272" s="321" t="s">
        <v>4782</v>
      </c>
      <c r="H272" s="315">
        <f>IFERROR(VLOOKUP(G272,'Cadastro de assessores'!A:B,2,FALSE),"Não Cadastrado")</f>
        <v>12358</v>
      </c>
      <c r="I272" s="315"/>
      <c r="J272" s="46" t="s">
        <v>195</v>
      </c>
      <c r="K272" s="315" t="s">
        <v>205</v>
      </c>
      <c r="L272" s="437">
        <v>44690</v>
      </c>
      <c r="M272" s="437">
        <v>44693</v>
      </c>
      <c r="N272" s="441">
        <v>44914</v>
      </c>
      <c r="O272" s="314" t="s">
        <v>3984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199</v>
      </c>
      <c r="U272" s="314" t="s">
        <v>3974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3940</v>
      </c>
      <c r="BT272" s="129"/>
    </row>
    <row r="273" spans="1:72" ht="15.75" customHeight="1">
      <c r="A273" s="141" t="s">
        <v>67</v>
      </c>
      <c r="B273" s="123" t="s">
        <v>1646</v>
      </c>
      <c r="C273" s="141" t="s">
        <v>1644</v>
      </c>
      <c r="D273" s="314">
        <v>2358079</v>
      </c>
      <c r="E273" s="315" t="s">
        <v>19</v>
      </c>
      <c r="F273" s="315" t="s">
        <v>77</v>
      </c>
      <c r="G273" s="315" t="s">
        <v>4125</v>
      </c>
      <c r="H273" s="315">
        <f>IFERROR(VLOOKUP(G273,'Cadastro de assessores'!A:B,2,FALSE),"Não Cadastrado")</f>
        <v>12351</v>
      </c>
      <c r="I273" s="315"/>
      <c r="J273" s="46" t="s">
        <v>3929</v>
      </c>
      <c r="K273" s="315" t="s">
        <v>205</v>
      </c>
      <c r="L273" s="437">
        <v>44733</v>
      </c>
      <c r="M273" s="437">
        <v>44733</v>
      </c>
      <c r="N273" s="314"/>
      <c r="O273" s="314" t="s">
        <v>3947</v>
      </c>
      <c r="P273" s="410">
        <v>1.2E-2</v>
      </c>
      <c r="Q273" s="462" t="s">
        <v>4783</v>
      </c>
      <c r="R273" s="439"/>
      <c r="S273" s="314"/>
      <c r="T273" s="314" t="s">
        <v>199</v>
      </c>
      <c r="U273" s="328" t="s">
        <v>4191</v>
      </c>
      <c r="V273" s="314" t="s">
        <v>135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4784</v>
      </c>
      <c r="C274" s="141" t="s">
        <v>4785</v>
      </c>
      <c r="D274" s="314">
        <v>2864258</v>
      </c>
      <c r="E274" s="314" t="s">
        <v>3057</v>
      </c>
      <c r="F274" s="314" t="s">
        <v>68</v>
      </c>
      <c r="G274" s="314" t="s">
        <v>3057</v>
      </c>
      <c r="H274" s="314" t="str">
        <f>IFERROR(VLOOKUP(G274,'Cadastro de assessores'!A:B,2,FALSE),"Não Cadastrado")</f>
        <v>18986</v>
      </c>
      <c r="I274" s="314"/>
      <c r="J274" s="46" t="s">
        <v>195</v>
      </c>
      <c r="K274" s="314" t="s">
        <v>3935</v>
      </c>
      <c r="L274" s="409">
        <v>44070</v>
      </c>
      <c r="M274" s="409">
        <v>44070</v>
      </c>
      <c r="N274" s="314"/>
      <c r="O274" s="314" t="s">
        <v>3930</v>
      </c>
      <c r="P274" s="410">
        <v>0.02</v>
      </c>
      <c r="Q274" s="462" t="s">
        <v>4786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199</v>
      </c>
      <c r="U274" s="328" t="s">
        <v>4071</v>
      </c>
      <c r="V274" s="314" t="s">
        <v>68</v>
      </c>
      <c r="W274" s="440" t="s">
        <v>3939</v>
      </c>
      <c r="X274" s="440" t="s">
        <v>3939</v>
      </c>
      <c r="Y274" s="440" t="s">
        <v>3939</v>
      </c>
      <c r="Z274" s="440" t="s">
        <v>3939</v>
      </c>
      <c r="AA274" s="440" t="s">
        <v>3939</v>
      </c>
      <c r="AB274" s="440" t="s">
        <v>3939</v>
      </c>
      <c r="AC274" s="440" t="s">
        <v>3939</v>
      </c>
      <c r="AD274" s="440" t="s">
        <v>3939</v>
      </c>
      <c r="AE274" s="440" t="s">
        <v>3939</v>
      </c>
      <c r="AF274" s="440" t="s">
        <v>3939</v>
      </c>
      <c r="AG274" s="440" t="s">
        <v>4787</v>
      </c>
      <c r="AH274" s="440" t="s">
        <v>4788</v>
      </c>
      <c r="AI274" s="440" t="s">
        <v>4789</v>
      </c>
      <c r="AJ274" s="440" t="s">
        <v>4790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3940</v>
      </c>
      <c r="BT274" s="129"/>
    </row>
    <row r="275" spans="1:72" ht="15.75" customHeight="1">
      <c r="A275" s="141" t="s">
        <v>67</v>
      </c>
      <c r="B275" s="123" t="s">
        <v>1675</v>
      </c>
      <c r="C275" s="463" t="s">
        <v>122</v>
      </c>
      <c r="D275" s="448">
        <v>6879934</v>
      </c>
      <c r="E275" s="315" t="s">
        <v>19</v>
      </c>
      <c r="F275" s="315" t="s">
        <v>77</v>
      </c>
      <c r="G275" s="448" t="s">
        <v>123</v>
      </c>
      <c r="H275" s="315" t="str">
        <f>IFERROR(VLOOKUP(G275,'Cadastro de assessores'!A:B,2,FALSE),"Não Cadastrado")</f>
        <v>18890</v>
      </c>
      <c r="I275" s="315"/>
      <c r="J275" s="46" t="s">
        <v>3929</v>
      </c>
      <c r="K275" s="315" t="s">
        <v>205</v>
      </c>
      <c r="L275" s="437">
        <v>44567</v>
      </c>
      <c r="M275" s="437">
        <v>44568</v>
      </c>
      <c r="N275" s="448"/>
      <c r="O275" s="448" t="s">
        <v>4607</v>
      </c>
      <c r="P275" s="410">
        <v>1.0999999999999999E-2</v>
      </c>
      <c r="Q275" s="190" t="s">
        <v>4791</v>
      </c>
      <c r="R275" s="439"/>
      <c r="S275" s="314" t="str">
        <f t="shared" si="28"/>
        <v>Não Qualificado</v>
      </c>
      <c r="T275" s="314" t="s">
        <v>199</v>
      </c>
      <c r="U275" s="321" t="s">
        <v>4792</v>
      </c>
      <c r="V275" s="314" t="s">
        <v>77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4793</v>
      </c>
      <c r="C276" s="141" t="s">
        <v>4794</v>
      </c>
      <c r="D276" s="314">
        <v>4386181</v>
      </c>
      <c r="E276" s="314" t="s">
        <v>109</v>
      </c>
      <c r="F276" s="314" t="s">
        <v>68</v>
      </c>
      <c r="G276" s="314" t="s">
        <v>1777</v>
      </c>
      <c r="H276" s="314" t="str">
        <f>IFERROR(VLOOKUP(G276,'Cadastro de assessores'!A:B,2,FALSE),"Não Cadastrado")</f>
        <v>17243</v>
      </c>
      <c r="I276" s="314"/>
      <c r="J276" s="46" t="s">
        <v>195</v>
      </c>
      <c r="K276" s="314" t="s">
        <v>3935</v>
      </c>
      <c r="L276" s="409">
        <v>44067</v>
      </c>
      <c r="M276" s="409">
        <v>44067</v>
      </c>
      <c r="N276" s="314"/>
      <c r="O276" s="314" t="s">
        <v>3951</v>
      </c>
      <c r="P276" s="410">
        <v>2.5000000000000001E-2</v>
      </c>
      <c r="Q276" s="442" t="s">
        <v>4795</v>
      </c>
      <c r="R276" s="439"/>
      <c r="S276" s="314" t="str">
        <f t="shared" si="28"/>
        <v>Qualificado</v>
      </c>
      <c r="T276" s="314" t="s">
        <v>199</v>
      </c>
      <c r="U276" s="314" t="s">
        <v>3958</v>
      </c>
      <c r="V276" s="314" t="s">
        <v>68</v>
      </c>
      <c r="W276" s="440" t="s">
        <v>3939</v>
      </c>
      <c r="X276" s="440" t="s">
        <v>3939</v>
      </c>
      <c r="Y276" s="440" t="s">
        <v>3939</v>
      </c>
      <c r="Z276" s="440" t="s">
        <v>3939</v>
      </c>
      <c r="AA276" s="440" t="s">
        <v>3939</v>
      </c>
      <c r="AB276" s="440" t="s">
        <v>3939</v>
      </c>
      <c r="AC276" s="440" t="s">
        <v>3939</v>
      </c>
      <c r="AD276" s="440" t="s">
        <v>3939</v>
      </c>
      <c r="AE276" s="440" t="s">
        <v>3939</v>
      </c>
      <c r="AF276" s="440" t="s">
        <v>3939</v>
      </c>
      <c r="AG276" s="440" t="s">
        <v>4796</v>
      </c>
      <c r="AH276" s="440" t="s">
        <v>4797</v>
      </c>
      <c r="AI276" s="440" t="s">
        <v>4798</v>
      </c>
      <c r="AJ276" s="440" t="s">
        <v>4799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3066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3940</v>
      </c>
      <c r="BT276" s="129"/>
    </row>
    <row r="277" spans="1:72" ht="15.75" customHeight="1">
      <c r="A277" s="141" t="s">
        <v>67</v>
      </c>
      <c r="B277" s="123" t="s">
        <v>4800</v>
      </c>
      <c r="C277" s="141" t="s">
        <v>4801</v>
      </c>
      <c r="D277" s="314">
        <v>4868468</v>
      </c>
      <c r="E277" s="315" t="s">
        <v>109</v>
      </c>
      <c r="F277" s="315" t="s">
        <v>68</v>
      </c>
      <c r="G277" s="315" t="s">
        <v>3774</v>
      </c>
      <c r="H277" s="315" t="str">
        <f>IFERROR(VLOOKUP(G277,'Cadastro de assessores'!A:B,2,FALSE),"Não Cadastrado")</f>
        <v>14574</v>
      </c>
      <c r="I277" s="315"/>
      <c r="J277" s="46" t="s">
        <v>195</v>
      </c>
      <c r="K277" s="315" t="s">
        <v>205</v>
      </c>
      <c r="L277" s="437">
        <v>44246</v>
      </c>
      <c r="M277" s="437">
        <v>44246</v>
      </c>
      <c r="N277" s="409">
        <v>44896</v>
      </c>
      <c r="O277" s="314" t="s">
        <v>3936</v>
      </c>
      <c r="P277" s="410">
        <v>1.4999999999999999E-2</v>
      </c>
      <c r="Q277" s="442" t="s">
        <v>4802</v>
      </c>
      <c r="R277" s="439"/>
      <c r="S277" s="314" t="str">
        <f t="shared" si="28"/>
        <v/>
      </c>
      <c r="T277" s="314" t="s">
        <v>242</v>
      </c>
      <c r="U277" s="314" t="s">
        <v>4803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4804</v>
      </c>
      <c r="AI277" s="440" t="s">
        <v>4805</v>
      </c>
      <c r="AJ277" s="440" t="s">
        <v>4806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3940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4807</v>
      </c>
      <c r="D278" s="314">
        <v>3713246</v>
      </c>
      <c r="E278" s="314" t="s">
        <v>3057</v>
      </c>
      <c r="F278" s="314" t="s">
        <v>68</v>
      </c>
      <c r="G278" s="314" t="s">
        <v>3057</v>
      </c>
      <c r="H278" s="314" t="str">
        <f>IFERROR(VLOOKUP(G278,'Cadastro de assessores'!A:B,2,FALSE),"Não Cadastrado")</f>
        <v>18986</v>
      </c>
      <c r="I278" s="314"/>
      <c r="J278" s="46" t="s">
        <v>195</v>
      </c>
      <c r="K278" s="314" t="s">
        <v>3935</v>
      </c>
      <c r="L278" s="409">
        <v>43850</v>
      </c>
      <c r="M278" s="409">
        <v>43850</v>
      </c>
      <c r="N278" s="409">
        <v>44252</v>
      </c>
      <c r="O278" s="314" t="s">
        <v>3947</v>
      </c>
      <c r="P278" s="410">
        <v>0.01</v>
      </c>
      <c r="Q278" s="442" t="s">
        <v>4808</v>
      </c>
      <c r="R278" s="439"/>
      <c r="S278" s="314" t="str">
        <f t="shared" si="28"/>
        <v>Não Qualificado</v>
      </c>
      <c r="T278" s="314" t="s">
        <v>199</v>
      </c>
      <c r="U278" s="314" t="s">
        <v>4133</v>
      </c>
      <c r="V278" s="314" t="s">
        <v>68</v>
      </c>
      <c r="W278" s="440" t="s">
        <v>3939</v>
      </c>
      <c r="X278" s="440" t="s">
        <v>3939</v>
      </c>
      <c r="Y278" s="440" t="s">
        <v>3939</v>
      </c>
      <c r="Z278" s="440" t="s">
        <v>4809</v>
      </c>
      <c r="AA278" s="440" t="s">
        <v>4810</v>
      </c>
      <c r="AB278" s="440" t="s">
        <v>4811</v>
      </c>
      <c r="AC278" s="440" t="s">
        <v>4812</v>
      </c>
      <c r="AD278" s="440" t="s">
        <v>4813</v>
      </c>
      <c r="AE278" s="440" t="s">
        <v>4814</v>
      </c>
      <c r="AF278" s="440" t="s">
        <v>4815</v>
      </c>
      <c r="AG278" s="440" t="s">
        <v>4816</v>
      </c>
      <c r="AH278" s="440" t="s">
        <v>4817</v>
      </c>
      <c r="AI278" s="440" t="s">
        <v>4818</v>
      </c>
      <c r="AJ278" s="440" t="s">
        <v>4819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3066</v>
      </c>
      <c r="BE278" s="361" t="s">
        <v>3066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3940</v>
      </c>
      <c r="BT278" s="129"/>
    </row>
    <row r="279" spans="1:72" ht="15.75" customHeight="1">
      <c r="A279" s="141" t="s">
        <v>67</v>
      </c>
      <c r="B279" s="123" t="s">
        <v>4820</v>
      </c>
      <c r="C279" s="141" t="s">
        <v>4821</v>
      </c>
      <c r="D279" s="314">
        <v>2310651</v>
      </c>
      <c r="E279" s="314" t="s">
        <v>3057</v>
      </c>
      <c r="F279" s="314" t="s">
        <v>68</v>
      </c>
      <c r="G279" s="314" t="s">
        <v>3057</v>
      </c>
      <c r="H279" s="314" t="str">
        <f>IFERROR(VLOOKUP(G279,'Cadastro de assessores'!A:B,2,FALSE),"Não Cadastrado")</f>
        <v>18986</v>
      </c>
      <c r="I279" s="314"/>
      <c r="J279" s="46" t="s">
        <v>195</v>
      </c>
      <c r="K279" s="314" t="s">
        <v>3935</v>
      </c>
      <c r="L279" s="409">
        <v>43872</v>
      </c>
      <c r="M279" s="409">
        <v>43872</v>
      </c>
      <c r="N279" s="409">
        <v>44369</v>
      </c>
      <c r="O279" s="314" t="s">
        <v>3936</v>
      </c>
      <c r="P279" s="410">
        <v>1.4999999999999999E-2</v>
      </c>
      <c r="Q279" s="442" t="s">
        <v>4822</v>
      </c>
      <c r="R279" s="439"/>
      <c r="S279" s="314" t="str">
        <f t="shared" si="28"/>
        <v/>
      </c>
      <c r="T279" s="314" t="s">
        <v>199</v>
      </c>
      <c r="U279" s="314" t="s">
        <v>4133</v>
      </c>
      <c r="V279" s="314" t="s">
        <v>68</v>
      </c>
      <c r="W279" s="440" t="s">
        <v>3939</v>
      </c>
      <c r="X279" s="440" t="s">
        <v>3939</v>
      </c>
      <c r="Y279" s="440" t="s">
        <v>3939</v>
      </c>
      <c r="Z279" s="440" t="s">
        <v>4823</v>
      </c>
      <c r="AA279" s="440" t="s">
        <v>4824</v>
      </c>
      <c r="AB279" s="440" t="s">
        <v>4825</v>
      </c>
      <c r="AC279" s="440" t="s">
        <v>4826</v>
      </c>
      <c r="AD279" s="440" t="s">
        <v>4827</v>
      </c>
      <c r="AE279" s="440" t="s">
        <v>4828</v>
      </c>
      <c r="AF279" s="440" t="s">
        <v>4829</v>
      </c>
      <c r="AG279" s="440" t="s">
        <v>4830</v>
      </c>
      <c r="AH279" s="440"/>
      <c r="AI279" s="440" t="s">
        <v>4831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3066</v>
      </c>
      <c r="BE279" s="361" t="s">
        <v>3066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3940</v>
      </c>
      <c r="BT279" s="129"/>
    </row>
    <row r="280" spans="1:72" ht="15.75" customHeight="1">
      <c r="A280" s="141" t="s">
        <v>67</v>
      </c>
      <c r="B280" s="123" t="s">
        <v>4832</v>
      </c>
      <c r="C280" s="412" t="s">
        <v>4833</v>
      </c>
      <c r="D280" s="321">
        <v>2256294</v>
      </c>
      <c r="E280" s="315" t="s">
        <v>19</v>
      </c>
      <c r="F280" s="315" t="s">
        <v>77</v>
      </c>
      <c r="G280" s="315" t="s">
        <v>99</v>
      </c>
      <c r="H280" s="315" t="str">
        <f>IFERROR(VLOOKUP(G280,'Cadastro de assessores'!A:B,2,FALSE),"Não Cadastrado")</f>
        <v>18009</v>
      </c>
      <c r="I280" s="315"/>
      <c r="J280" s="46" t="s">
        <v>3929</v>
      </c>
      <c r="K280" s="315" t="s">
        <v>205</v>
      </c>
      <c r="L280" s="437">
        <v>44421</v>
      </c>
      <c r="M280" s="437">
        <v>44421</v>
      </c>
      <c r="N280" s="314"/>
      <c r="O280" s="314" t="s">
        <v>3930</v>
      </c>
      <c r="P280" s="410">
        <v>0.02</v>
      </c>
      <c r="Q280" s="333"/>
      <c r="R280" s="439"/>
      <c r="S280" s="314" t="str">
        <f t="shared" si="28"/>
        <v/>
      </c>
      <c r="T280" s="314" t="s">
        <v>199</v>
      </c>
      <c r="U280" s="321" t="s">
        <v>4323</v>
      </c>
      <c r="V280" s="321" t="s">
        <v>881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3940</v>
      </c>
      <c r="BT280" s="129"/>
    </row>
    <row r="281" spans="1:72" ht="15.75" customHeight="1">
      <c r="A281" s="141" t="s">
        <v>67</v>
      </c>
      <c r="B281" s="123" t="s">
        <v>1724</v>
      </c>
      <c r="C281" s="463" t="s">
        <v>1721</v>
      </c>
      <c r="D281" s="444">
        <v>3643555</v>
      </c>
      <c r="E281" s="315" t="s">
        <v>19</v>
      </c>
      <c r="F281" s="315" t="s">
        <v>77</v>
      </c>
      <c r="G281" s="315" t="s">
        <v>123</v>
      </c>
      <c r="H281" s="315" t="str">
        <f>IFERROR(VLOOKUP(G281,'Cadastro de assessores'!A:B,2,FALSE),"Não Cadastrado")</f>
        <v>18890</v>
      </c>
      <c r="I281" s="315"/>
      <c r="J281" s="46" t="s">
        <v>3929</v>
      </c>
      <c r="K281" s="315" t="s">
        <v>205</v>
      </c>
      <c r="L281" s="438">
        <v>44503</v>
      </c>
      <c r="M281" s="438">
        <v>44517</v>
      </c>
      <c r="N281" s="321"/>
      <c r="O281" s="321" t="s">
        <v>3936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199</v>
      </c>
      <c r="U281" s="314" t="s">
        <v>4109</v>
      </c>
      <c r="V281" s="314" t="s">
        <v>77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4834</v>
      </c>
      <c r="C282" s="141" t="s">
        <v>4835</v>
      </c>
      <c r="D282" s="314">
        <v>2851864</v>
      </c>
      <c r="E282" s="314" t="s">
        <v>109</v>
      </c>
      <c r="F282" s="314" t="s">
        <v>68</v>
      </c>
      <c r="G282" s="314" t="s">
        <v>1777</v>
      </c>
      <c r="H282" s="314" t="str">
        <f>IFERROR(VLOOKUP(G282,'Cadastro de assessores'!A:B,2,FALSE),"Não Cadastrado")</f>
        <v>17243</v>
      </c>
      <c r="I282" s="314"/>
      <c r="J282" s="46" t="s">
        <v>195</v>
      </c>
      <c r="K282" s="314" t="s">
        <v>3935</v>
      </c>
      <c r="L282" s="441">
        <v>44389</v>
      </c>
      <c r="M282" s="441">
        <v>44389</v>
      </c>
      <c r="N282" s="409">
        <v>44613</v>
      </c>
      <c r="O282" s="314" t="s">
        <v>3930</v>
      </c>
      <c r="P282" s="410">
        <v>0.02</v>
      </c>
      <c r="Q282" s="190" t="s">
        <v>4836</v>
      </c>
      <c r="R282" s="439"/>
      <c r="S282" s="314" t="str">
        <f t="shared" si="28"/>
        <v/>
      </c>
      <c r="T282" s="314" t="s">
        <v>199</v>
      </c>
      <c r="U282" s="314" t="s">
        <v>4071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3066</v>
      </c>
      <c r="BE282" s="361" t="s">
        <v>3066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3940</v>
      </c>
      <c r="BT282" s="129"/>
    </row>
    <row r="283" spans="1:72" ht="15.75" customHeight="1">
      <c r="A283" s="141" t="s">
        <v>67</v>
      </c>
      <c r="B283" s="123" t="s">
        <v>4837</v>
      </c>
      <c r="C283" s="141" t="s">
        <v>4838</v>
      </c>
      <c r="D283" s="314">
        <v>4697985</v>
      </c>
      <c r="E283" s="314" t="s">
        <v>109</v>
      </c>
      <c r="F283" s="314" t="s">
        <v>68</v>
      </c>
      <c r="G283" s="314" t="s">
        <v>4614</v>
      </c>
      <c r="H283" s="314" t="str">
        <f>IFERROR(VLOOKUP(G283,'Cadastro de assessores'!A:B,2,FALSE),"Não Cadastrado")</f>
        <v>14244</v>
      </c>
      <c r="I283" s="314"/>
      <c r="J283" s="46" t="s">
        <v>195</v>
      </c>
      <c r="K283" s="314" t="s">
        <v>3935</v>
      </c>
      <c r="L283" s="441">
        <v>44187</v>
      </c>
      <c r="M283" s="441">
        <v>44187</v>
      </c>
      <c r="N283" s="409">
        <v>44467</v>
      </c>
      <c r="O283" s="314" t="s">
        <v>3930</v>
      </c>
      <c r="P283" s="410">
        <v>0.02</v>
      </c>
      <c r="Q283" s="442" t="s">
        <v>4839</v>
      </c>
      <c r="R283" s="439"/>
      <c r="S283" s="314" t="str">
        <f t="shared" si="28"/>
        <v/>
      </c>
      <c r="T283" s="314" t="s">
        <v>199</v>
      </c>
      <c r="U283" s="314" t="s">
        <v>3965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4840</v>
      </c>
      <c r="AI283" s="440" t="s">
        <v>3939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3066</v>
      </c>
      <c r="BE283" s="361" t="s">
        <v>3066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3940</v>
      </c>
      <c r="BT283" s="129"/>
    </row>
    <row r="284" spans="1:72" ht="15.75" customHeight="1">
      <c r="A284" s="141" t="s">
        <v>67</v>
      </c>
      <c r="B284" s="123" t="s">
        <v>1735</v>
      </c>
      <c r="C284" s="412" t="s">
        <v>4841</v>
      </c>
      <c r="D284" s="444">
        <v>5927535</v>
      </c>
      <c r="E284" s="315" t="s">
        <v>19</v>
      </c>
      <c r="F284" s="315" t="s">
        <v>77</v>
      </c>
      <c r="G284" s="315" t="s">
        <v>4125</v>
      </c>
      <c r="H284" s="314">
        <f>IFERROR(VLOOKUP(G284,'Cadastro de assessores'!A:B,2,FALSE),"Não Cadastrado")</f>
        <v>12351</v>
      </c>
      <c r="I284" s="314"/>
      <c r="J284" s="46" t="s">
        <v>195</v>
      </c>
      <c r="K284" s="315" t="s">
        <v>205</v>
      </c>
      <c r="L284" s="445">
        <v>44776</v>
      </c>
      <c r="M284" s="445">
        <v>44776</v>
      </c>
      <c r="N284" s="314"/>
      <c r="O284" s="314" t="s">
        <v>3951</v>
      </c>
      <c r="P284" s="410">
        <v>2.5000000000000001E-2</v>
      </c>
      <c r="Q284" s="190" t="s">
        <v>4842</v>
      </c>
      <c r="R284" s="439"/>
      <c r="S284" s="314"/>
      <c r="T284" s="314" t="s">
        <v>199</v>
      </c>
      <c r="U284" s="314" t="s">
        <v>3983</v>
      </c>
      <c r="V284" s="314" t="s">
        <v>77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3940</v>
      </c>
      <c r="BT284" s="129"/>
    </row>
    <row r="285" spans="1:72" ht="15.75" customHeight="1">
      <c r="A285" s="141" t="s">
        <v>67</v>
      </c>
      <c r="B285" s="123" t="s">
        <v>1758</v>
      </c>
      <c r="C285" s="412" t="s">
        <v>1756</v>
      </c>
      <c r="D285" s="444">
        <v>218909</v>
      </c>
      <c r="E285" s="315" t="s">
        <v>19</v>
      </c>
      <c r="F285" s="315" t="s">
        <v>68</v>
      </c>
      <c r="G285" s="315" t="s">
        <v>879</v>
      </c>
      <c r="H285" s="321" t="str">
        <f>IFERROR(VLOOKUP(G285,'Cadastro de assessores'!A:B,2,FALSE),"Não Cadastrado")</f>
        <v>18467</v>
      </c>
      <c r="I285" s="321"/>
      <c r="J285" s="46" t="s">
        <v>3929</v>
      </c>
      <c r="K285" s="315" t="s">
        <v>205</v>
      </c>
      <c r="L285" s="445">
        <v>44658</v>
      </c>
      <c r="M285" s="445">
        <v>44659</v>
      </c>
      <c r="N285" s="314"/>
      <c r="O285" s="314" t="s">
        <v>3947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199</v>
      </c>
      <c r="U285" s="314" t="s">
        <v>3958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3435</v>
      </c>
      <c r="C286" s="141" t="s">
        <v>3433</v>
      </c>
      <c r="D286" s="314">
        <v>2865175</v>
      </c>
      <c r="E286" s="314" t="s">
        <v>3057</v>
      </c>
      <c r="F286" s="314" t="s">
        <v>68</v>
      </c>
      <c r="G286" s="314" t="s">
        <v>3057</v>
      </c>
      <c r="H286" s="314" t="str">
        <f>IFERROR(VLOOKUP(G286,'Cadastro de assessores'!A:B,2,FALSE),"Não Cadastrado")</f>
        <v>18986</v>
      </c>
      <c r="I286" s="314"/>
      <c r="J286" s="46" t="s">
        <v>195</v>
      </c>
      <c r="K286" s="314" t="s">
        <v>3935</v>
      </c>
      <c r="L286" s="409">
        <v>43700</v>
      </c>
      <c r="M286" s="409">
        <v>43700</v>
      </c>
      <c r="N286" s="486">
        <v>44105</v>
      </c>
      <c r="O286" s="314" t="s">
        <v>3936</v>
      </c>
      <c r="P286" s="410">
        <v>0.01</v>
      </c>
      <c r="Q286" s="442" t="s">
        <v>4843</v>
      </c>
      <c r="R286" s="439"/>
      <c r="S286" s="314" t="str">
        <f t="shared" si="29"/>
        <v/>
      </c>
      <c r="T286" s="314" t="s">
        <v>199</v>
      </c>
      <c r="U286" s="314" t="s">
        <v>3965</v>
      </c>
      <c r="V286" s="314" t="s">
        <v>68</v>
      </c>
      <c r="W286" s="440" t="s">
        <v>4844</v>
      </c>
      <c r="X286" s="440"/>
      <c r="Y286" s="440" t="s">
        <v>4845</v>
      </c>
      <c r="Z286" s="440" t="s">
        <v>4846</v>
      </c>
      <c r="AA286" s="440" t="s">
        <v>4847</v>
      </c>
      <c r="AB286" s="440" t="s">
        <v>4848</v>
      </c>
      <c r="AC286" s="440" t="s">
        <v>4849</v>
      </c>
      <c r="AD286" s="440" t="s">
        <v>4850</v>
      </c>
      <c r="AE286" s="440" t="s">
        <v>4851</v>
      </c>
      <c r="AF286" s="440" t="s">
        <v>4852</v>
      </c>
      <c r="AG286" s="440" t="s">
        <v>4853</v>
      </c>
      <c r="AH286" s="440" t="s">
        <v>3939</v>
      </c>
      <c r="AI286" s="440" t="s">
        <v>3939</v>
      </c>
      <c r="AJ286" s="440" t="s">
        <v>3939</v>
      </c>
      <c r="AK286" s="361">
        <v>332098.88</v>
      </c>
      <c r="AL286" s="361">
        <v>324200.71000000002</v>
      </c>
      <c r="AM286" s="361" t="s">
        <v>3278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3066</v>
      </c>
      <c r="BE286" s="361" t="s">
        <v>3066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3940</v>
      </c>
      <c r="BT286" s="129"/>
    </row>
    <row r="287" spans="1:72" ht="15.75" customHeight="1">
      <c r="A287" s="141" t="s">
        <v>67</v>
      </c>
      <c r="B287" s="123" t="s">
        <v>1762</v>
      </c>
      <c r="C287" s="141" t="s">
        <v>1759</v>
      </c>
      <c r="D287" s="314">
        <v>4954616</v>
      </c>
      <c r="E287" s="314" t="s">
        <v>19</v>
      </c>
      <c r="F287" s="314" t="s">
        <v>77</v>
      </c>
      <c r="G287" s="314" t="s">
        <v>123</v>
      </c>
      <c r="H287" s="314"/>
      <c r="I287" s="314"/>
      <c r="J287" s="46" t="s">
        <v>3929</v>
      </c>
      <c r="K287" s="314"/>
      <c r="L287" s="409"/>
      <c r="M287" s="409"/>
      <c r="N287" s="441"/>
      <c r="O287" s="314" t="s">
        <v>3944</v>
      </c>
      <c r="P287" s="410">
        <v>0.01</v>
      </c>
      <c r="Q287" s="442"/>
      <c r="R287" s="439"/>
      <c r="S287" s="314"/>
      <c r="T287" s="314"/>
      <c r="U287" s="314"/>
      <c r="V287" s="314" t="s">
        <v>77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4854</v>
      </c>
      <c r="C288" s="141" t="s">
        <v>4855</v>
      </c>
      <c r="D288" s="314">
        <v>9398037</v>
      </c>
      <c r="E288" s="314" t="s">
        <v>19</v>
      </c>
      <c r="F288" s="314" t="s">
        <v>68</v>
      </c>
      <c r="G288" s="314" t="s">
        <v>1028</v>
      </c>
      <c r="H288" s="314"/>
      <c r="I288" s="314"/>
      <c r="J288" s="46" t="s">
        <v>205</v>
      </c>
      <c r="K288" s="314"/>
      <c r="L288" s="409"/>
      <c r="M288" s="409"/>
      <c r="N288" s="441"/>
      <c r="O288" s="314" t="s">
        <v>3936</v>
      </c>
      <c r="P288" s="410">
        <v>1.4999999999999999E-2</v>
      </c>
      <c r="Q288" s="442" t="s">
        <v>4856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4857</v>
      </c>
      <c r="C289" s="141" t="s">
        <v>4858</v>
      </c>
      <c r="D289" s="314">
        <v>4645513</v>
      </c>
      <c r="E289" s="314" t="s">
        <v>109</v>
      </c>
      <c r="F289" s="314" t="s">
        <v>68</v>
      </c>
      <c r="G289" s="314" t="s">
        <v>4200</v>
      </c>
      <c r="H289" s="314" t="str">
        <f>IFERROR(VLOOKUP(G289,'Cadastro de assessores'!A:B,2,FALSE),"Não Cadastrado")</f>
        <v>19634</v>
      </c>
      <c r="I289" s="314"/>
      <c r="J289" s="46" t="s">
        <v>195</v>
      </c>
      <c r="K289" s="314" t="s">
        <v>3935</v>
      </c>
      <c r="L289" s="409">
        <v>44172</v>
      </c>
      <c r="M289" s="409">
        <v>44172</v>
      </c>
      <c r="N289" s="441">
        <v>44495</v>
      </c>
      <c r="O289" s="314" t="s">
        <v>3930</v>
      </c>
      <c r="P289" s="410">
        <v>0.02</v>
      </c>
      <c r="Q289" s="442" t="s">
        <v>4859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199</v>
      </c>
      <c r="U289" s="314" t="s">
        <v>4860</v>
      </c>
      <c r="V289" s="314" t="s">
        <v>77</v>
      </c>
      <c r="W289" s="440" t="s">
        <v>3939</v>
      </c>
      <c r="X289" s="440" t="s">
        <v>3939</v>
      </c>
      <c r="Y289" s="440" t="s">
        <v>3939</v>
      </c>
      <c r="Z289" s="440" t="s">
        <v>3939</v>
      </c>
      <c r="AA289" s="440" t="s">
        <v>3939</v>
      </c>
      <c r="AB289" s="440" t="s">
        <v>3939</v>
      </c>
      <c r="AC289" s="440" t="s">
        <v>3939</v>
      </c>
      <c r="AD289" s="440" t="s">
        <v>3939</v>
      </c>
      <c r="AE289" s="440" t="s">
        <v>3939</v>
      </c>
      <c r="AF289" s="440" t="s">
        <v>3939</v>
      </c>
      <c r="AG289" s="440" t="s">
        <v>3939</v>
      </c>
      <c r="AH289" s="440" t="s">
        <v>3939</v>
      </c>
      <c r="AI289" s="440" t="s">
        <v>4861</v>
      </c>
      <c r="AJ289" s="440" t="s">
        <v>4862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3066</v>
      </c>
      <c r="BE289" s="361" t="s">
        <v>3066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3940</v>
      </c>
      <c r="BT289" s="129"/>
    </row>
    <row r="290" spans="1:72" ht="15.75" customHeight="1">
      <c r="A290" s="141" t="s">
        <v>67</v>
      </c>
      <c r="B290" s="123" t="s">
        <v>1770</v>
      </c>
      <c r="C290" s="412" t="s">
        <v>3797</v>
      </c>
      <c r="D290" s="321">
        <v>8126020</v>
      </c>
      <c r="E290" s="315" t="s">
        <v>19</v>
      </c>
      <c r="F290" s="315" t="s">
        <v>68</v>
      </c>
      <c r="G290" s="321" t="s">
        <v>2642</v>
      </c>
      <c r="H290" s="321"/>
      <c r="I290" s="321"/>
      <c r="J290" s="46" t="s">
        <v>3929</v>
      </c>
      <c r="K290" s="315"/>
      <c r="L290" s="437"/>
      <c r="M290" s="437"/>
      <c r="N290" s="314"/>
      <c r="O290" s="314" t="s">
        <v>3936</v>
      </c>
      <c r="P290" s="410">
        <v>1.4999999999999999E-2</v>
      </c>
      <c r="Q290" s="190" t="s">
        <v>4863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3940</v>
      </c>
      <c r="BT290" s="129"/>
    </row>
    <row r="291" spans="1:72" ht="15.75" customHeight="1">
      <c r="A291" s="141" t="s">
        <v>67</v>
      </c>
      <c r="B291" s="123" t="s">
        <v>4864</v>
      </c>
      <c r="C291" s="412" t="s">
        <v>4865</v>
      </c>
      <c r="D291" s="321">
        <v>5905556</v>
      </c>
      <c r="E291" s="315" t="s">
        <v>19</v>
      </c>
      <c r="F291" s="315" t="s">
        <v>68</v>
      </c>
      <c r="G291" s="321" t="s">
        <v>3205</v>
      </c>
      <c r="H291" s="321" t="str">
        <f>IFERROR(VLOOKUP(G291,'Cadastro de assessores'!A:B,2,FALSE),"Não Cadastrado")</f>
        <v>18236</v>
      </c>
      <c r="I291" s="321"/>
      <c r="J291" s="46" t="s">
        <v>3929</v>
      </c>
      <c r="K291" s="315" t="s">
        <v>205</v>
      </c>
      <c r="L291" s="437">
        <v>44389</v>
      </c>
      <c r="M291" s="437">
        <v>44393</v>
      </c>
      <c r="N291" s="314"/>
      <c r="O291" s="314" t="s">
        <v>3930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199</v>
      </c>
      <c r="U291" s="314" t="s">
        <v>3965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3940</v>
      </c>
      <c r="BT291" s="129"/>
    </row>
    <row r="292" spans="1:72" ht="15.75" customHeight="1">
      <c r="A292" s="141" t="s">
        <v>67</v>
      </c>
      <c r="B292" s="123" t="s">
        <v>4866</v>
      </c>
      <c r="C292" s="141" t="s">
        <v>4867</v>
      </c>
      <c r="D292" s="314">
        <v>4554462</v>
      </c>
      <c r="E292" s="314" t="s">
        <v>109</v>
      </c>
      <c r="F292" s="314" t="s">
        <v>68</v>
      </c>
      <c r="G292" s="314" t="s">
        <v>4868</v>
      </c>
      <c r="H292" s="314" t="str">
        <f>IFERROR(VLOOKUP(G292,'Cadastro de assessores'!A:B,2,FALSE),"Não Cadastrado")</f>
        <v>12639</v>
      </c>
      <c r="I292" s="314"/>
      <c r="J292" s="46" t="s">
        <v>195</v>
      </c>
      <c r="K292" s="314" t="s">
        <v>3935</v>
      </c>
      <c r="L292" s="441">
        <v>44130</v>
      </c>
      <c r="M292" s="441">
        <v>44130</v>
      </c>
      <c r="N292" s="409">
        <v>44538</v>
      </c>
      <c r="O292" s="314" t="s">
        <v>3936</v>
      </c>
      <c r="P292" s="410">
        <v>1.4999999999999999E-2</v>
      </c>
      <c r="Q292" s="442" t="s">
        <v>4869</v>
      </c>
      <c r="R292" s="439"/>
      <c r="S292" s="314" t="str">
        <f t="shared" si="30"/>
        <v>Não Qualificado</v>
      </c>
      <c r="T292" s="314" t="s">
        <v>199</v>
      </c>
      <c r="U292" s="314" t="s">
        <v>3938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4870</v>
      </c>
      <c r="AJ292" s="440" t="s">
        <v>4862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3066</v>
      </c>
      <c r="BE292" s="361" t="s">
        <v>3066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3940</v>
      </c>
      <c r="BT292" s="129"/>
    </row>
    <row r="293" spans="1:72" ht="15.75" customHeight="1">
      <c r="A293" s="141" t="s">
        <v>67</v>
      </c>
      <c r="B293" s="123" t="s">
        <v>4871</v>
      </c>
      <c r="C293" s="412" t="s">
        <v>4872</v>
      </c>
      <c r="D293" s="315">
        <v>4988368</v>
      </c>
      <c r="E293" s="315" t="s">
        <v>19</v>
      </c>
      <c r="F293" s="315" t="s">
        <v>68</v>
      </c>
      <c r="G293" s="315" t="s">
        <v>3290</v>
      </c>
      <c r="H293" s="314" t="str">
        <f>IFERROR(VLOOKUP(G293,'Cadastro de assessores'!A:B,2,FALSE),"Não Cadastrado")</f>
        <v>13444</v>
      </c>
      <c r="I293" s="314"/>
      <c r="J293" s="46" t="s">
        <v>205</v>
      </c>
      <c r="K293" s="315" t="s">
        <v>205</v>
      </c>
      <c r="L293" s="437">
        <v>44293</v>
      </c>
      <c r="M293" s="437">
        <v>44293</v>
      </c>
      <c r="N293" s="321"/>
      <c r="O293" s="321" t="s">
        <v>3984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199</v>
      </c>
      <c r="U293" s="314" t="s">
        <v>4065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1781</v>
      </c>
      <c r="C294" s="412" t="s">
        <v>4873</v>
      </c>
      <c r="D294" s="444">
        <v>4823267</v>
      </c>
      <c r="E294" s="315" t="s">
        <v>19</v>
      </c>
      <c r="F294" s="315" t="s">
        <v>68</v>
      </c>
      <c r="G294" s="315" t="s">
        <v>289</v>
      </c>
      <c r="H294" s="315"/>
      <c r="I294" s="315"/>
      <c r="J294" s="46" t="s">
        <v>3929</v>
      </c>
      <c r="K294" s="315"/>
      <c r="L294" s="445"/>
      <c r="M294" s="445">
        <v>44945</v>
      </c>
      <c r="N294" s="314"/>
      <c r="O294" s="314" t="s">
        <v>3944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3940</v>
      </c>
      <c r="BT294" s="129"/>
    </row>
    <row r="295" spans="1:72" ht="15.75" customHeight="1">
      <c r="A295" s="141" t="s">
        <v>67</v>
      </c>
      <c r="B295" s="123" t="s">
        <v>4874</v>
      </c>
      <c r="C295" s="412" t="s">
        <v>4875</v>
      </c>
      <c r="D295" s="444">
        <v>8023410</v>
      </c>
      <c r="E295" s="315" t="s">
        <v>19</v>
      </c>
      <c r="F295" s="315" t="s">
        <v>77</v>
      </c>
      <c r="G295" s="315" t="s">
        <v>340</v>
      </c>
      <c r="H295" s="315" t="str">
        <f>IFERROR(VLOOKUP(G295,'Cadastro de assessores'!A:B,2,FALSE),"Não Cadastrado")</f>
        <v>17831</v>
      </c>
      <c r="I295" s="315"/>
      <c r="J295" s="46" t="s">
        <v>3929</v>
      </c>
      <c r="K295" s="315" t="s">
        <v>205</v>
      </c>
      <c r="L295" s="445">
        <v>44617</v>
      </c>
      <c r="M295" s="445">
        <v>44642</v>
      </c>
      <c r="N295" s="314"/>
      <c r="O295" s="314" t="s">
        <v>3947</v>
      </c>
      <c r="P295" s="410">
        <v>1.2E-2</v>
      </c>
      <c r="Q295" s="442" t="s">
        <v>4876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199</v>
      </c>
      <c r="U295" s="314" t="s">
        <v>3983</v>
      </c>
      <c r="V295" s="314" t="s">
        <v>77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1798</v>
      </c>
      <c r="C296" s="141" t="s">
        <v>4877</v>
      </c>
      <c r="D296" s="328">
        <v>4680314</v>
      </c>
      <c r="E296" s="315" t="s">
        <v>19</v>
      </c>
      <c r="F296" s="315" t="s">
        <v>68</v>
      </c>
      <c r="G296" s="315" t="s">
        <v>4878</v>
      </c>
      <c r="H296" s="315">
        <f>IFERROR(VLOOKUP(G296,'Cadastro de assessores'!A:B,2,FALSE),"Não Cadastrado")</f>
        <v>12340</v>
      </c>
      <c r="I296" s="315"/>
      <c r="J296" s="46" t="s">
        <v>3929</v>
      </c>
      <c r="K296" s="315" t="s">
        <v>205</v>
      </c>
      <c r="L296" s="438">
        <v>44181</v>
      </c>
      <c r="M296" s="438">
        <v>44186</v>
      </c>
      <c r="N296" s="314"/>
      <c r="O296" s="314" t="s">
        <v>3936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199</v>
      </c>
      <c r="U296" s="314" t="s">
        <v>3974</v>
      </c>
      <c r="V296" s="314" t="s">
        <v>68</v>
      </c>
      <c r="W296" s="440" t="s">
        <v>3939</v>
      </c>
      <c r="X296" s="440" t="s">
        <v>3939</v>
      </c>
      <c r="Y296" s="440" t="s">
        <v>3939</v>
      </c>
      <c r="Z296" s="440" t="s">
        <v>3939</v>
      </c>
      <c r="AA296" s="440" t="s">
        <v>3939</v>
      </c>
      <c r="AB296" s="440" t="s">
        <v>3939</v>
      </c>
      <c r="AC296" s="440" t="s">
        <v>3939</v>
      </c>
      <c r="AD296" s="440" t="s">
        <v>3939</v>
      </c>
      <c r="AE296" s="440" t="s">
        <v>3939</v>
      </c>
      <c r="AF296" s="440" t="s">
        <v>3939</v>
      </c>
      <c r="AG296" s="440" t="s">
        <v>3939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4879</v>
      </c>
      <c r="C297" s="412" t="s">
        <v>4880</v>
      </c>
      <c r="D297" s="444">
        <v>7667659</v>
      </c>
      <c r="E297" s="315" t="s">
        <v>19</v>
      </c>
      <c r="F297" s="315" t="s">
        <v>77</v>
      </c>
      <c r="G297" s="315" t="s">
        <v>123</v>
      </c>
      <c r="H297" s="315" t="str">
        <f>IFERROR(VLOOKUP(G297,'Cadastro de assessores'!A:B,2,FALSE),"Não Cadastrado")</f>
        <v>18890</v>
      </c>
      <c r="I297" s="315"/>
      <c r="J297" s="46" t="s">
        <v>205</v>
      </c>
      <c r="K297" s="315" t="s">
        <v>205</v>
      </c>
      <c r="L297" s="445">
        <v>44641</v>
      </c>
      <c r="M297" s="445">
        <v>44645</v>
      </c>
      <c r="N297" s="314"/>
      <c r="O297" s="314" t="s">
        <v>3944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199</v>
      </c>
      <c r="U297" s="314" t="s">
        <v>4881</v>
      </c>
      <c r="V297" s="314" t="s">
        <v>77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4882</v>
      </c>
      <c r="C298" s="141" t="s">
        <v>4883</v>
      </c>
      <c r="D298" s="315">
        <v>2417083</v>
      </c>
      <c r="E298" s="315" t="s">
        <v>19</v>
      </c>
      <c r="F298" s="315" t="s">
        <v>77</v>
      </c>
      <c r="G298" s="315" t="s">
        <v>340</v>
      </c>
      <c r="H298" s="315" t="str">
        <f>IFERROR(VLOOKUP(G298,'Cadastro de assessores'!A:B,2,FALSE),"Não Cadastrado")</f>
        <v>17831</v>
      </c>
      <c r="I298" s="315"/>
      <c r="J298" s="46" t="s">
        <v>195</v>
      </c>
      <c r="K298" s="315" t="s">
        <v>205</v>
      </c>
      <c r="L298" s="438">
        <v>44762</v>
      </c>
      <c r="M298" s="438">
        <v>44790</v>
      </c>
      <c r="N298" s="409">
        <v>44939</v>
      </c>
      <c r="O298" s="314" t="s">
        <v>3947</v>
      </c>
      <c r="P298" s="410">
        <v>1.2E-2</v>
      </c>
      <c r="Q298" s="442" t="s">
        <v>4884</v>
      </c>
      <c r="R298" s="439"/>
      <c r="S298" s="314"/>
      <c r="T298" s="314"/>
      <c r="U298" s="314"/>
      <c r="V298" s="314" t="s">
        <v>3278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3940</v>
      </c>
      <c r="BT298" s="129"/>
    </row>
    <row r="299" spans="1:72" ht="15.75" customHeight="1">
      <c r="A299" s="141" t="s">
        <v>67</v>
      </c>
      <c r="B299" s="123" t="s">
        <v>1806</v>
      </c>
      <c r="C299" s="412" t="s">
        <v>4885</v>
      </c>
      <c r="D299" s="341">
        <v>2114710</v>
      </c>
      <c r="E299" s="315" t="s">
        <v>19</v>
      </c>
      <c r="F299" s="315" t="s">
        <v>77</v>
      </c>
      <c r="G299" s="487" t="s">
        <v>4886</v>
      </c>
      <c r="H299" s="315" t="str">
        <f>IFERROR(VLOOKUP(G299,'Cadastro de assessores'!A:B,2,FALSE),"Não Cadastrado")</f>
        <v>Não Cadastrado</v>
      </c>
      <c r="I299" s="315"/>
      <c r="J299" s="46" t="s">
        <v>3929</v>
      </c>
      <c r="K299" s="315" t="s">
        <v>205</v>
      </c>
      <c r="L299" s="445">
        <v>44799</v>
      </c>
      <c r="M299" s="445">
        <v>44799</v>
      </c>
      <c r="N299" s="314"/>
      <c r="O299" s="314" t="s">
        <v>3947</v>
      </c>
      <c r="P299" s="410">
        <v>1.2E-2</v>
      </c>
      <c r="Q299" s="442" t="s">
        <v>4887</v>
      </c>
      <c r="R299" s="439"/>
      <c r="S299" s="314"/>
      <c r="T299" s="314"/>
      <c r="U299" s="314"/>
      <c r="V299" s="314" t="s">
        <v>77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3940</v>
      </c>
      <c r="BT299" s="129"/>
    </row>
    <row r="300" spans="1:72" ht="15.75" customHeight="1">
      <c r="A300" s="141" t="s">
        <v>67</v>
      </c>
      <c r="B300" s="123" t="s">
        <v>1815</v>
      </c>
      <c r="C300" s="412" t="s">
        <v>1813</v>
      </c>
      <c r="D300" s="444">
        <v>7772568</v>
      </c>
      <c r="E300" s="315" t="s">
        <v>19</v>
      </c>
      <c r="F300" s="315" t="s">
        <v>68</v>
      </c>
      <c r="G300" s="315" t="s">
        <v>255</v>
      </c>
      <c r="H300" s="315">
        <f>IFERROR(VLOOKUP(G300,'Cadastro de assessores'!A:B,2,FALSE),"Não Cadastrado")</f>
        <v>12332</v>
      </c>
      <c r="I300" s="315"/>
      <c r="J300" s="46" t="s">
        <v>195</v>
      </c>
      <c r="K300" s="315" t="s">
        <v>205</v>
      </c>
      <c r="L300" s="445">
        <v>44636</v>
      </c>
      <c r="M300" s="445">
        <v>44637</v>
      </c>
      <c r="N300" s="314"/>
      <c r="O300" s="314" t="s">
        <v>3944</v>
      </c>
      <c r="P300" s="410">
        <v>7.0000000000000001E-3</v>
      </c>
      <c r="Q300" s="442" t="s">
        <v>4888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199</v>
      </c>
      <c r="U300" s="314" t="s">
        <v>4889</v>
      </c>
      <c r="V300" s="314" t="s">
        <v>666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3940</v>
      </c>
      <c r="BT300" s="129"/>
    </row>
    <row r="301" spans="1:72" ht="15.75" customHeight="1">
      <c r="A301" s="141" t="s">
        <v>67</v>
      </c>
      <c r="B301" s="123" t="s">
        <v>1818</v>
      </c>
      <c r="C301" s="412" t="s">
        <v>1816</v>
      </c>
      <c r="D301" s="444">
        <v>5702220</v>
      </c>
      <c r="E301" s="315" t="s">
        <v>19</v>
      </c>
      <c r="F301" s="315" t="s">
        <v>68</v>
      </c>
      <c r="G301" s="315" t="s">
        <v>438</v>
      </c>
      <c r="H301" s="315">
        <f>IFERROR(VLOOKUP(G301,'Cadastro de assessores'!A:B,2,FALSE),"Não Cadastrado")</f>
        <v>12359</v>
      </c>
      <c r="I301" s="315"/>
      <c r="J301" s="46" t="s">
        <v>205</v>
      </c>
      <c r="K301" s="315" t="s">
        <v>205</v>
      </c>
      <c r="L301" s="445">
        <v>44655</v>
      </c>
      <c r="M301" s="445">
        <v>44656</v>
      </c>
      <c r="N301" s="314"/>
      <c r="O301" s="314" t="s">
        <v>3930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199</v>
      </c>
      <c r="U301" s="314" t="s">
        <v>3958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3066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4890</v>
      </c>
      <c r="C302" s="412" t="s">
        <v>4891</v>
      </c>
      <c r="D302" s="444">
        <v>8450642</v>
      </c>
      <c r="E302" s="315" t="s">
        <v>19</v>
      </c>
      <c r="F302" s="315" t="s">
        <v>77</v>
      </c>
      <c r="G302" s="315" t="s">
        <v>99</v>
      </c>
      <c r="H302" s="315" t="str">
        <f>IFERROR(VLOOKUP(G302,'Cadastro de assessores'!A:B,2,FALSE),"Não Cadastrado")</f>
        <v>18009</v>
      </c>
      <c r="I302" s="315"/>
      <c r="J302" s="46" t="s">
        <v>195</v>
      </c>
      <c r="K302" s="315" t="s">
        <v>205</v>
      </c>
      <c r="L302" s="445">
        <v>44671</v>
      </c>
      <c r="M302" s="445">
        <v>44679</v>
      </c>
      <c r="N302" s="441">
        <v>44890</v>
      </c>
      <c r="O302" s="314" t="s">
        <v>3936</v>
      </c>
      <c r="P302" s="410">
        <v>1.4999999999999999E-2</v>
      </c>
      <c r="Q302" s="488" t="s">
        <v>4892</v>
      </c>
      <c r="R302" s="439"/>
      <c r="S302" s="314" t="str">
        <f t="shared" si="32"/>
        <v>Não Qualificado</v>
      </c>
      <c r="T302" s="314" t="s">
        <v>199</v>
      </c>
      <c r="U302" s="314" t="s">
        <v>3983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3940</v>
      </c>
      <c r="BT302" s="129"/>
    </row>
    <row r="303" spans="1:72" ht="15.75" customHeight="1">
      <c r="A303" s="141" t="s">
        <v>67</v>
      </c>
      <c r="B303" s="123" t="s">
        <v>4893</v>
      </c>
      <c r="C303" s="141" t="s">
        <v>4894</v>
      </c>
      <c r="D303" s="314">
        <v>4859807</v>
      </c>
      <c r="E303" s="314" t="s">
        <v>109</v>
      </c>
      <c r="F303" s="314" t="s">
        <v>2171</v>
      </c>
      <c r="G303" s="314" t="s">
        <v>4895</v>
      </c>
      <c r="H303" s="314" t="str">
        <f>IFERROR(VLOOKUP(G303,'Cadastro de assessores'!A:B,2,FALSE),"Não Cadastrado")</f>
        <v>1449</v>
      </c>
      <c r="I303" s="314"/>
      <c r="J303" s="46" t="s">
        <v>195</v>
      </c>
      <c r="K303" s="314" t="s">
        <v>3935</v>
      </c>
      <c r="L303" s="409">
        <v>44246</v>
      </c>
      <c r="M303" s="409">
        <v>44246</v>
      </c>
      <c r="N303" s="409">
        <v>44319</v>
      </c>
      <c r="O303" s="314" t="s">
        <v>3930</v>
      </c>
      <c r="P303" s="410">
        <v>0.02</v>
      </c>
      <c r="Q303" s="442" t="s">
        <v>4896</v>
      </c>
      <c r="R303" s="439"/>
      <c r="S303" s="314" t="str">
        <f t="shared" si="32"/>
        <v>Não Qualificado</v>
      </c>
      <c r="T303" s="314" t="s">
        <v>199</v>
      </c>
      <c r="U303" s="314" t="s">
        <v>3938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4897</v>
      </c>
      <c r="AI303" s="440" t="s">
        <v>4898</v>
      </c>
      <c r="AJ303" s="440" t="s">
        <v>4899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3066</v>
      </c>
      <c r="BE303" s="361" t="s">
        <v>3066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3940</v>
      </c>
      <c r="BT303" s="129"/>
    </row>
    <row r="304" spans="1:72" ht="15.75" customHeight="1">
      <c r="A304" s="141" t="s">
        <v>67</v>
      </c>
      <c r="B304" s="123" t="s">
        <v>4900</v>
      </c>
      <c r="C304" s="412" t="s">
        <v>4901</v>
      </c>
      <c r="D304" s="321">
        <v>5627240</v>
      </c>
      <c r="E304" s="315" t="s">
        <v>19</v>
      </c>
      <c r="F304" s="315" t="s">
        <v>77</v>
      </c>
      <c r="G304" s="315" t="s">
        <v>99</v>
      </c>
      <c r="H304" s="315" t="str">
        <f>IFERROR(VLOOKUP(G304,'Cadastro de assessores'!A:B,2,FALSE),"Não Cadastrado")</f>
        <v>18009</v>
      </c>
      <c r="I304" s="315"/>
      <c r="J304" s="46" t="s">
        <v>3929</v>
      </c>
      <c r="K304" s="315" t="s">
        <v>205</v>
      </c>
      <c r="L304" s="437">
        <v>44361</v>
      </c>
      <c r="M304" s="437">
        <v>44362</v>
      </c>
      <c r="N304" s="321"/>
      <c r="O304" s="321" t="s">
        <v>3944</v>
      </c>
      <c r="P304" s="410">
        <v>1.2E-2</v>
      </c>
      <c r="Q304" s="190" t="s">
        <v>4902</v>
      </c>
      <c r="R304" s="439"/>
      <c r="S304" s="314" t="str">
        <f t="shared" si="32"/>
        <v/>
      </c>
      <c r="T304" s="314" t="s">
        <v>199</v>
      </c>
      <c r="U304" s="314" t="s">
        <v>3988</v>
      </c>
      <c r="V304" s="314" t="s">
        <v>114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3940</v>
      </c>
      <c r="BT304" s="129"/>
    </row>
    <row r="305" spans="1:72" ht="15.75" customHeight="1">
      <c r="A305" s="141" t="s">
        <v>67</v>
      </c>
      <c r="B305" s="123" t="s">
        <v>4903</v>
      </c>
      <c r="C305" s="412" t="s">
        <v>4904</v>
      </c>
      <c r="D305" s="321">
        <v>5634110</v>
      </c>
      <c r="E305" s="314" t="s">
        <v>19</v>
      </c>
      <c r="F305" s="314" t="s">
        <v>77</v>
      </c>
      <c r="G305" s="314" t="s">
        <v>99</v>
      </c>
      <c r="H305" s="314" t="str">
        <f>IFERROR(VLOOKUP(G305,'Cadastro de assessores'!A:B,2,FALSE),"Não Cadastrado")</f>
        <v>18009</v>
      </c>
      <c r="I305" s="314"/>
      <c r="J305" s="46" t="s">
        <v>195</v>
      </c>
      <c r="K305" s="314" t="s">
        <v>3935</v>
      </c>
      <c r="L305" s="409">
        <v>44356</v>
      </c>
      <c r="M305" s="409">
        <v>44356</v>
      </c>
      <c r="N305" s="413">
        <v>44714</v>
      </c>
      <c r="O305" s="321" t="s">
        <v>3930</v>
      </c>
      <c r="P305" s="410">
        <v>0.02</v>
      </c>
      <c r="Q305" s="190" t="s">
        <v>4905</v>
      </c>
      <c r="R305" s="439"/>
      <c r="S305" s="314" t="str">
        <f t="shared" si="32"/>
        <v>Não Qualificado</v>
      </c>
      <c r="T305" s="314" t="s">
        <v>199</v>
      </c>
      <c r="U305" s="314" t="s">
        <v>4109</v>
      </c>
      <c r="V305" s="314" t="s">
        <v>77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3066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3940</v>
      </c>
      <c r="BT305" s="129"/>
    </row>
    <row r="306" spans="1:72" ht="15.75" customHeight="1">
      <c r="A306" s="141" t="s">
        <v>67</v>
      </c>
      <c r="B306" s="123" t="s">
        <v>1832</v>
      </c>
      <c r="C306" s="141" t="s">
        <v>1830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3929</v>
      </c>
      <c r="K306" s="315" t="s">
        <v>205</v>
      </c>
      <c r="L306" s="437">
        <v>44000</v>
      </c>
      <c r="M306" s="437">
        <v>44000</v>
      </c>
      <c r="N306" s="314"/>
      <c r="O306" s="314" t="s">
        <v>3936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199</v>
      </c>
      <c r="U306" s="314" t="s">
        <v>4071</v>
      </c>
      <c r="V306" s="314" t="s">
        <v>68</v>
      </c>
      <c r="W306" s="440" t="s">
        <v>3939</v>
      </c>
      <c r="X306" s="440" t="s">
        <v>3939</v>
      </c>
      <c r="Y306" s="440" t="s">
        <v>3939</v>
      </c>
      <c r="Z306" s="440" t="s">
        <v>3939</v>
      </c>
      <c r="AA306" s="440" t="s">
        <v>3939</v>
      </c>
      <c r="AB306" s="440" t="s">
        <v>3939</v>
      </c>
      <c r="AC306" s="440" t="s">
        <v>3939</v>
      </c>
      <c r="AD306" s="440" t="s">
        <v>4906</v>
      </c>
      <c r="AE306" s="440" t="s">
        <v>4907</v>
      </c>
      <c r="AF306" s="440" t="s">
        <v>4908</v>
      </c>
      <c r="AG306" s="440" t="s">
        <v>4909</v>
      </c>
      <c r="AH306" s="440" t="s">
        <v>3939</v>
      </c>
      <c r="AI306" s="440" t="s">
        <v>4910</v>
      </c>
      <c r="AJ306" s="440" t="s">
        <v>4911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4912</v>
      </c>
      <c r="C307" s="141" t="s">
        <v>4913</v>
      </c>
      <c r="D307" s="454">
        <v>4990009</v>
      </c>
      <c r="E307" s="314" t="s">
        <v>19</v>
      </c>
      <c r="F307" s="314" t="s">
        <v>77</v>
      </c>
      <c r="G307" s="314" t="s">
        <v>99</v>
      </c>
      <c r="H307" s="314" t="str">
        <f>IFERROR(VLOOKUP(G307,'Cadastro de assessores'!A:B,2,FALSE),"Não Cadastrado")</f>
        <v>18009</v>
      </c>
      <c r="I307" s="314"/>
      <c r="J307" s="46" t="s">
        <v>195</v>
      </c>
      <c r="K307" s="314" t="s">
        <v>3935</v>
      </c>
      <c r="L307" s="409">
        <v>44274</v>
      </c>
      <c r="M307" s="409">
        <v>44274</v>
      </c>
      <c r="N307" s="409">
        <v>44649</v>
      </c>
      <c r="O307" s="314" t="s">
        <v>3936</v>
      </c>
      <c r="P307" s="410">
        <v>1.4999999999999999E-2</v>
      </c>
      <c r="Q307" s="442" t="s">
        <v>4914</v>
      </c>
      <c r="R307" s="439"/>
      <c r="S307" s="314" t="str">
        <f t="shared" si="32"/>
        <v/>
      </c>
      <c r="T307" s="314" t="s">
        <v>199</v>
      </c>
      <c r="U307" s="314" t="s">
        <v>3988</v>
      </c>
      <c r="V307" s="314" t="s">
        <v>114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3066</v>
      </c>
      <c r="BE307" s="361" t="s">
        <v>3066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3940</v>
      </c>
      <c r="BT307" s="129"/>
    </row>
    <row r="308" spans="1:72" ht="15.75" customHeight="1">
      <c r="A308" s="141" t="s">
        <v>67</v>
      </c>
      <c r="B308" s="123" t="s">
        <v>4915</v>
      </c>
      <c r="C308" s="141" t="s">
        <v>4916</v>
      </c>
      <c r="D308" s="314">
        <v>4606048</v>
      </c>
      <c r="E308" s="315" t="s">
        <v>109</v>
      </c>
      <c r="F308" s="315" t="s">
        <v>68</v>
      </c>
      <c r="G308" s="315" t="s">
        <v>306</v>
      </c>
      <c r="H308" s="315" t="str">
        <f>IFERROR(VLOOKUP(G308,'Cadastro de assessores'!A:B,2,FALSE),"Não Cadastrado")</f>
        <v>14699</v>
      </c>
      <c r="I308" s="315"/>
      <c r="J308" s="46" t="s">
        <v>205</v>
      </c>
      <c r="K308" s="315" t="s">
        <v>205</v>
      </c>
      <c r="L308" s="438">
        <v>44154</v>
      </c>
      <c r="M308" s="438">
        <v>44160</v>
      </c>
      <c r="N308" s="314"/>
      <c r="O308" s="314" t="s">
        <v>3951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199</v>
      </c>
      <c r="U308" s="314" t="s">
        <v>4133</v>
      </c>
      <c r="V308" s="314" t="s">
        <v>68</v>
      </c>
      <c r="W308" s="440" t="s">
        <v>3939</v>
      </c>
      <c r="X308" s="440" t="s">
        <v>3939</v>
      </c>
      <c r="Y308" s="440" t="s">
        <v>3939</v>
      </c>
      <c r="Z308" s="440" t="s">
        <v>3939</v>
      </c>
      <c r="AA308" s="440" t="s">
        <v>3939</v>
      </c>
      <c r="AB308" s="440" t="s">
        <v>3939</v>
      </c>
      <c r="AC308" s="440" t="s">
        <v>3939</v>
      </c>
      <c r="AD308" s="440" t="s">
        <v>3939</v>
      </c>
      <c r="AE308" s="440" t="s">
        <v>3939</v>
      </c>
      <c r="AF308" s="440" t="s">
        <v>3939</v>
      </c>
      <c r="AG308" s="440" t="s">
        <v>3939</v>
      </c>
      <c r="AH308" s="440"/>
      <c r="AI308" s="440"/>
      <c r="AJ308" s="440" t="s">
        <v>4911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1851</v>
      </c>
      <c r="C309" s="105" t="s">
        <v>1849</v>
      </c>
      <c r="D309" s="448">
        <v>7783008</v>
      </c>
      <c r="E309" s="315" t="s">
        <v>19</v>
      </c>
      <c r="F309" s="315" t="s">
        <v>68</v>
      </c>
      <c r="G309" s="315" t="s">
        <v>289</v>
      </c>
      <c r="H309" s="315">
        <f>IFERROR(VLOOKUP(G309,'Cadastro de assessores'!A:B,2,FALSE),"Não Cadastrado")</f>
        <v>12344</v>
      </c>
      <c r="I309" s="315"/>
      <c r="J309" s="46" t="s">
        <v>3929</v>
      </c>
      <c r="K309" s="315" t="s">
        <v>205</v>
      </c>
      <c r="L309" s="437">
        <v>44587</v>
      </c>
      <c r="M309" s="437">
        <v>44594</v>
      </c>
      <c r="N309" s="321"/>
      <c r="O309" s="321" t="s">
        <v>3944</v>
      </c>
      <c r="P309" s="410">
        <v>7.0000000000000001E-3</v>
      </c>
      <c r="Q309" s="190" t="s">
        <v>4917</v>
      </c>
      <c r="R309" s="439"/>
      <c r="S309" s="314" t="str">
        <f t="shared" si="32"/>
        <v/>
      </c>
      <c r="T309" s="314" t="s">
        <v>199</v>
      </c>
      <c r="U309" s="321" t="s">
        <v>4071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4918</v>
      </c>
      <c r="C310" s="412" t="s">
        <v>4919</v>
      </c>
      <c r="D310" s="321">
        <v>6549214</v>
      </c>
      <c r="E310" s="314" t="s">
        <v>19</v>
      </c>
      <c r="F310" s="314" t="s">
        <v>77</v>
      </c>
      <c r="G310" s="314" t="s">
        <v>4276</v>
      </c>
      <c r="H310" s="314" t="str">
        <f>IFERROR(VLOOKUP(G310,'Cadastro de assessores'!A:B,2,FALSE),"Não Cadastrado")</f>
        <v>14294</v>
      </c>
      <c r="I310" s="314"/>
      <c r="J310" s="46" t="s">
        <v>195</v>
      </c>
      <c r="K310" s="314" t="s">
        <v>3935</v>
      </c>
      <c r="L310" s="441">
        <v>44487</v>
      </c>
      <c r="M310" s="441">
        <v>44487</v>
      </c>
      <c r="N310" s="413">
        <v>44810</v>
      </c>
      <c r="O310" s="321" t="s">
        <v>3936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199</v>
      </c>
      <c r="U310" s="321" t="s">
        <v>4025</v>
      </c>
      <c r="V310" s="314" t="s">
        <v>4026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3940</v>
      </c>
      <c r="BT310" s="129"/>
    </row>
    <row r="311" spans="1:72" ht="15.75" customHeight="1">
      <c r="A311" s="141" t="s">
        <v>67</v>
      </c>
      <c r="B311" s="123" t="s">
        <v>1873</v>
      </c>
      <c r="C311" s="463" t="s">
        <v>1871</v>
      </c>
      <c r="D311" s="448">
        <v>3025955</v>
      </c>
      <c r="E311" s="315" t="s">
        <v>19</v>
      </c>
      <c r="F311" s="315" t="s">
        <v>77</v>
      </c>
      <c r="G311" s="448" t="s">
        <v>99</v>
      </c>
      <c r="H311" s="315" t="str">
        <f>IFERROR(VLOOKUP(G311,'Cadastro de assessores'!A:B,2,FALSE),"Não Cadastrado")</f>
        <v>18009</v>
      </c>
      <c r="I311" s="315"/>
      <c r="J311" s="46" t="s">
        <v>205</v>
      </c>
      <c r="K311" s="315" t="s">
        <v>205</v>
      </c>
      <c r="L311" s="469">
        <v>44565</v>
      </c>
      <c r="M311" s="469">
        <v>44557</v>
      </c>
      <c r="N311" s="321"/>
      <c r="O311" s="321" t="s">
        <v>4749</v>
      </c>
      <c r="P311" s="410">
        <v>1.4999999999999999E-2</v>
      </c>
      <c r="Q311" s="190" t="s">
        <v>4218</v>
      </c>
      <c r="R311" s="439"/>
      <c r="S311" s="314" t="str">
        <f t="shared" si="32"/>
        <v>Não Qualificado</v>
      </c>
      <c r="T311" s="314" t="s">
        <v>199</v>
      </c>
      <c r="U311" s="314" t="s">
        <v>4109</v>
      </c>
      <c r="V311" s="314" t="s">
        <v>77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1885</v>
      </c>
      <c r="C312" s="105" t="s">
        <v>1883</v>
      </c>
      <c r="D312" s="321">
        <v>7443645</v>
      </c>
      <c r="E312" s="315" t="s">
        <v>19</v>
      </c>
      <c r="F312" s="315" t="s">
        <v>68</v>
      </c>
      <c r="G312" s="448" t="s">
        <v>1028</v>
      </c>
      <c r="H312" s="315">
        <f>IFERROR(VLOOKUP(G312,'Cadastro de assessores'!A:B,2,FALSE),"Não Cadastrado")</f>
        <v>12342</v>
      </c>
      <c r="I312" s="315"/>
      <c r="J312" s="46" t="s">
        <v>3929</v>
      </c>
      <c r="K312" s="314" t="s">
        <v>3278</v>
      </c>
      <c r="L312" s="314" t="s">
        <v>3278</v>
      </c>
      <c r="M312" s="458" t="s">
        <v>3778</v>
      </c>
      <c r="N312" s="448"/>
      <c r="O312" s="448" t="s">
        <v>3944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199</v>
      </c>
      <c r="U312" s="314" t="s">
        <v>3938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3066</v>
      </c>
      <c r="BE312" s="361" t="s">
        <v>3066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3940</v>
      </c>
      <c r="BT312" s="129"/>
    </row>
    <row r="313" spans="1:72" ht="15.75" customHeight="1">
      <c r="A313" s="141" t="s">
        <v>67</v>
      </c>
      <c r="B313" s="123" t="s">
        <v>1885</v>
      </c>
      <c r="C313" s="105" t="s">
        <v>1883</v>
      </c>
      <c r="D313" s="321">
        <v>6582735</v>
      </c>
      <c r="E313" s="315" t="s">
        <v>19</v>
      </c>
      <c r="F313" s="315" t="s">
        <v>68</v>
      </c>
      <c r="G313" s="448" t="s">
        <v>1028</v>
      </c>
      <c r="H313" s="315">
        <f>IFERROR(VLOOKUP(G313,'Cadastro de assessores'!A:B,2,FALSE),"Não Cadastrado")</f>
        <v>12342</v>
      </c>
      <c r="I313" s="315"/>
      <c r="J313" s="46" t="s">
        <v>205</v>
      </c>
      <c r="K313" s="315" t="s">
        <v>205</v>
      </c>
      <c r="L313" s="413">
        <v>44579</v>
      </c>
      <c r="M313" s="413">
        <v>44579</v>
      </c>
      <c r="N313" s="448"/>
      <c r="O313" s="448" t="s">
        <v>3944</v>
      </c>
      <c r="P313" s="471">
        <v>7.0000000000000001E-3</v>
      </c>
      <c r="Q313" s="190" t="s">
        <v>4920</v>
      </c>
      <c r="R313" s="439"/>
      <c r="S313" s="314" t="str">
        <f t="shared" si="32"/>
        <v>Não Qualificado</v>
      </c>
      <c r="T313" s="314" t="s">
        <v>199</v>
      </c>
      <c r="U313" s="314" t="s">
        <v>3938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3940</v>
      </c>
      <c r="BT313" s="129"/>
    </row>
    <row r="314" spans="1:72" ht="15.75" customHeight="1">
      <c r="A314" s="141" t="s">
        <v>67</v>
      </c>
      <c r="B314" s="123" t="s">
        <v>1889</v>
      </c>
      <c r="C314" s="412" t="s">
        <v>4921</v>
      </c>
      <c r="D314" s="468">
        <v>9215559</v>
      </c>
      <c r="E314" s="314" t="s">
        <v>19</v>
      </c>
      <c r="F314" s="314" t="s">
        <v>77</v>
      </c>
      <c r="G314" s="314" t="s">
        <v>123</v>
      </c>
      <c r="H314" s="315" t="str">
        <f>IFERROR(VLOOKUP(G314,'Cadastro de assessores'!A:B,2,FALSE),"Não Cadastrado")</f>
        <v>18890</v>
      </c>
      <c r="I314" s="314"/>
      <c r="J314" s="46" t="s">
        <v>3929</v>
      </c>
      <c r="K314" s="314"/>
      <c r="L314" s="413"/>
      <c r="M314" s="413"/>
      <c r="N314" s="413"/>
      <c r="O314" s="321" t="s">
        <v>3951</v>
      </c>
      <c r="P314" s="410">
        <v>2.5000000000000001E-2</v>
      </c>
      <c r="Q314" s="442" t="s">
        <v>4050</v>
      </c>
      <c r="R314" s="439"/>
      <c r="S314" s="314"/>
      <c r="T314" s="314"/>
      <c r="U314" s="314"/>
      <c r="V314" s="314" t="s">
        <v>77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4922</v>
      </c>
      <c r="C315" s="412" t="s">
        <v>4923</v>
      </c>
      <c r="D315" s="321">
        <v>5752123</v>
      </c>
      <c r="E315" s="314" t="s">
        <v>19</v>
      </c>
      <c r="F315" s="314" t="s">
        <v>68</v>
      </c>
      <c r="G315" s="314" t="s">
        <v>3934</v>
      </c>
      <c r="H315" s="314" t="str">
        <f>IFERROR(VLOOKUP(G315,'Cadastro de assessores'!A:B,2,FALSE),"Não Cadastrado")</f>
        <v>17679</v>
      </c>
      <c r="I315" s="314"/>
      <c r="J315" s="46" t="s">
        <v>195</v>
      </c>
      <c r="K315" s="314" t="s">
        <v>3935</v>
      </c>
      <c r="L315" s="413">
        <v>44384</v>
      </c>
      <c r="M315" s="413">
        <v>44384</v>
      </c>
      <c r="N315" s="413">
        <v>44455</v>
      </c>
      <c r="O315" s="321" t="s">
        <v>3944</v>
      </c>
      <c r="P315" s="410">
        <v>7.0000000000000001E-3</v>
      </c>
      <c r="Q315" s="442" t="s">
        <v>4924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199</v>
      </c>
      <c r="U315" s="314" t="s">
        <v>4365</v>
      </c>
      <c r="V315" s="314" t="s">
        <v>3787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3066</v>
      </c>
      <c r="BE315" s="361" t="s">
        <v>3066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3940</v>
      </c>
      <c r="BT315" s="129"/>
    </row>
    <row r="316" spans="1:72" ht="15.75" customHeight="1">
      <c r="A316" s="141" t="s">
        <v>67</v>
      </c>
      <c r="B316" s="123" t="s">
        <v>4925</v>
      </c>
      <c r="C316" s="141" t="s">
        <v>4926</v>
      </c>
      <c r="D316" s="314">
        <v>4636125</v>
      </c>
      <c r="E316" s="315" t="s">
        <v>19</v>
      </c>
      <c r="F316" s="315" t="s">
        <v>68</v>
      </c>
      <c r="G316" s="315" t="s">
        <v>438</v>
      </c>
      <c r="H316" s="315">
        <f>IFERROR(VLOOKUP(G316,'Cadastro de assessores'!A:B,2,FALSE),"Não Cadastrado")</f>
        <v>12359</v>
      </c>
      <c r="I316" s="315"/>
      <c r="J316" s="46" t="s">
        <v>3929</v>
      </c>
      <c r="K316" s="315" t="s">
        <v>205</v>
      </c>
      <c r="L316" s="437">
        <v>44215</v>
      </c>
      <c r="M316" s="437">
        <v>44215</v>
      </c>
      <c r="N316" s="321"/>
      <c r="O316" s="321" t="s">
        <v>3930</v>
      </c>
      <c r="P316" s="410">
        <v>0.02</v>
      </c>
      <c r="Q316" s="442" t="s">
        <v>4042</v>
      </c>
      <c r="R316" s="439"/>
      <c r="S316" s="314" t="str">
        <f t="shared" si="33"/>
        <v>Não Qualificado</v>
      </c>
      <c r="T316" s="314" t="s">
        <v>199</v>
      </c>
      <c r="U316" s="314" t="s">
        <v>3974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3939</v>
      </c>
      <c r="AI316" s="440" t="s">
        <v>3939</v>
      </c>
      <c r="AJ316" s="440" t="s">
        <v>4927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3940</v>
      </c>
      <c r="BT316" s="129"/>
    </row>
    <row r="317" spans="1:72" ht="15.75" customHeight="1">
      <c r="A317" s="141" t="s">
        <v>67</v>
      </c>
      <c r="B317" s="123" t="s">
        <v>1917</v>
      </c>
      <c r="C317" s="141" t="s">
        <v>1914</v>
      </c>
      <c r="D317" s="314">
        <v>9098658</v>
      </c>
      <c r="E317" s="315" t="s">
        <v>19</v>
      </c>
      <c r="F317" s="315" t="s">
        <v>77</v>
      </c>
      <c r="G317" s="315" t="s">
        <v>215</v>
      </c>
      <c r="H317" s="315">
        <f>IFERROR(VLOOKUP(G317,'Cadastro de assessores'!A:B,2,FALSE),"Não Cadastrado")</f>
        <v>12331</v>
      </c>
      <c r="I317" s="315"/>
      <c r="J317" s="46" t="s">
        <v>3929</v>
      </c>
      <c r="K317" s="315" t="s">
        <v>205</v>
      </c>
      <c r="L317" s="438">
        <v>44795</v>
      </c>
      <c r="M317" s="438">
        <v>44795</v>
      </c>
      <c r="N317" s="314"/>
      <c r="O317" s="314" t="s">
        <v>3944</v>
      </c>
      <c r="P317" s="410">
        <v>7.0000000000000001E-3</v>
      </c>
      <c r="Q317" s="442" t="s">
        <v>4928</v>
      </c>
      <c r="R317" s="439"/>
      <c r="S317" s="314"/>
      <c r="T317" s="314" t="s">
        <v>199</v>
      </c>
      <c r="U317" s="314"/>
      <c r="V317" s="314" t="s">
        <v>114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3940</v>
      </c>
      <c r="BT317" s="129"/>
    </row>
    <row r="318" spans="1:72" ht="15.75" customHeight="1">
      <c r="A318" s="141" t="s">
        <v>67</v>
      </c>
      <c r="B318" s="123" t="s">
        <v>3438</v>
      </c>
      <c r="C318" s="141" t="s">
        <v>3437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205</v>
      </c>
      <c r="K318" s="315" t="s">
        <v>205</v>
      </c>
      <c r="L318" s="438">
        <v>44144</v>
      </c>
      <c r="M318" s="438">
        <v>44148</v>
      </c>
      <c r="N318" s="314"/>
      <c r="O318" s="314" t="s">
        <v>3947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199</v>
      </c>
      <c r="U318" s="314" t="s">
        <v>4191</v>
      </c>
      <c r="V318" s="314" t="s">
        <v>135</v>
      </c>
      <c r="W318" s="440" t="s">
        <v>3939</v>
      </c>
      <c r="X318" s="440" t="s">
        <v>3939</v>
      </c>
      <c r="Y318" s="440" t="s">
        <v>3939</v>
      </c>
      <c r="Z318" s="440" t="s">
        <v>3939</v>
      </c>
      <c r="AA318" s="440" t="s">
        <v>3939</v>
      </c>
      <c r="AB318" s="440" t="s">
        <v>3939</v>
      </c>
      <c r="AC318" s="440" t="s">
        <v>3939</v>
      </c>
      <c r="AD318" s="440" t="s">
        <v>3939</v>
      </c>
      <c r="AE318" s="440" t="s">
        <v>3939</v>
      </c>
      <c r="AF318" s="440" t="s">
        <v>3939</v>
      </c>
      <c r="AG318" s="440" t="s">
        <v>3939</v>
      </c>
      <c r="AH318" s="440"/>
      <c r="AI318" s="440"/>
      <c r="AJ318" s="440" t="s">
        <v>4927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4929</v>
      </c>
      <c r="C319" s="412" t="s">
        <v>4930</v>
      </c>
      <c r="D319" s="444">
        <v>7046512</v>
      </c>
      <c r="E319" s="315" t="s">
        <v>109</v>
      </c>
      <c r="F319" s="315" t="s">
        <v>68</v>
      </c>
      <c r="G319" s="315" t="s">
        <v>4004</v>
      </c>
      <c r="H319" s="315" t="str">
        <f>IFERROR(VLOOKUP(G319,'Cadastro de assessores'!A:B,2,FALSE),"Não Cadastrado")</f>
        <v>1298</v>
      </c>
      <c r="I319" s="315"/>
      <c r="J319" s="46" t="s">
        <v>195</v>
      </c>
      <c r="K319" s="315" t="s">
        <v>205</v>
      </c>
      <c r="L319" s="437">
        <v>44673</v>
      </c>
      <c r="M319" s="437">
        <v>44673</v>
      </c>
      <c r="N319" s="451">
        <v>44994</v>
      </c>
      <c r="O319" s="448" t="s">
        <v>3947</v>
      </c>
      <c r="P319" s="410">
        <v>1.2E-2</v>
      </c>
      <c r="Q319" s="190" t="s">
        <v>4931</v>
      </c>
      <c r="R319" s="439"/>
      <c r="S319" s="314" t="str">
        <f t="shared" si="34"/>
        <v>Não Qualificado</v>
      </c>
      <c r="T319" s="321" t="s">
        <v>242</v>
      </c>
      <c r="U319" s="321" t="s">
        <v>4932</v>
      </c>
      <c r="V319" s="321" t="s">
        <v>114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1952</v>
      </c>
      <c r="C320" s="141" t="s">
        <v>4933</v>
      </c>
      <c r="D320" s="314">
        <v>4616618</v>
      </c>
      <c r="E320" s="315" t="s">
        <v>109</v>
      </c>
      <c r="F320" s="315" t="s">
        <v>68</v>
      </c>
      <c r="G320" s="315" t="s">
        <v>4593</v>
      </c>
      <c r="H320" s="315" t="str">
        <f>IFERROR(VLOOKUP(G320,'Cadastro de assessores'!A:B,2,FALSE),"Não Cadastrado")</f>
        <v>14091</v>
      </c>
      <c r="I320" s="315"/>
      <c r="J320" s="46" t="s">
        <v>3929</v>
      </c>
      <c r="K320" s="315" t="s">
        <v>205</v>
      </c>
      <c r="L320" s="438">
        <v>44154</v>
      </c>
      <c r="M320" s="438">
        <v>44159</v>
      </c>
      <c r="N320" s="314"/>
      <c r="O320" s="314" t="s">
        <v>3947</v>
      </c>
      <c r="P320" s="410">
        <v>1.2E-2</v>
      </c>
      <c r="Q320" s="442" t="s">
        <v>4934</v>
      </c>
      <c r="R320" s="439"/>
      <c r="S320" s="314" t="str">
        <f t="shared" si="34"/>
        <v>Não Qualificado</v>
      </c>
      <c r="T320" s="314" t="s">
        <v>199</v>
      </c>
      <c r="U320" s="314" t="s">
        <v>3974</v>
      </c>
      <c r="V320" s="314" t="s">
        <v>68</v>
      </c>
      <c r="W320" s="440" t="s">
        <v>3939</v>
      </c>
      <c r="X320" s="440" t="s">
        <v>3939</v>
      </c>
      <c r="Y320" s="440" t="s">
        <v>3939</v>
      </c>
      <c r="Z320" s="440" t="s">
        <v>3939</v>
      </c>
      <c r="AA320" s="440" t="s">
        <v>3939</v>
      </c>
      <c r="AB320" s="440" t="s">
        <v>3939</v>
      </c>
      <c r="AC320" s="440" t="s">
        <v>3939</v>
      </c>
      <c r="AD320" s="440" t="s">
        <v>3939</v>
      </c>
      <c r="AE320" s="440" t="s">
        <v>3939</v>
      </c>
      <c r="AF320" s="440" t="s">
        <v>3939</v>
      </c>
      <c r="AG320" s="440" t="s">
        <v>3939</v>
      </c>
      <c r="AH320" s="440" t="s">
        <v>3939</v>
      </c>
      <c r="AI320" s="440" t="s">
        <v>3939</v>
      </c>
      <c r="AJ320" s="440" t="s">
        <v>4935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1952</v>
      </c>
      <c r="C321" s="141" t="s">
        <v>4933</v>
      </c>
      <c r="D321" s="314">
        <v>4859015</v>
      </c>
      <c r="E321" s="315" t="s">
        <v>109</v>
      </c>
      <c r="F321" s="315" t="s">
        <v>68</v>
      </c>
      <c r="G321" s="315" t="s">
        <v>4593</v>
      </c>
      <c r="H321" s="315" t="str">
        <f>IFERROR(VLOOKUP(G321,'Cadastro de assessores'!A:B,2,FALSE),"Não Cadastrado")</f>
        <v>14091</v>
      </c>
      <c r="I321" s="315"/>
      <c r="J321" s="46" t="s">
        <v>3929</v>
      </c>
      <c r="K321" s="315" t="s">
        <v>205</v>
      </c>
      <c r="L321" s="437">
        <v>44239</v>
      </c>
      <c r="M321" s="437">
        <v>44239</v>
      </c>
      <c r="N321" s="321"/>
      <c r="O321" s="321" t="s">
        <v>3984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199</v>
      </c>
      <c r="U321" s="314" t="s">
        <v>3974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4936</v>
      </c>
      <c r="C322" s="412" t="s">
        <v>4937</v>
      </c>
      <c r="D322" s="321">
        <v>5666607</v>
      </c>
      <c r="E322" s="321" t="s">
        <v>19</v>
      </c>
      <c r="F322" s="321" t="s">
        <v>77</v>
      </c>
      <c r="G322" s="321" t="s">
        <v>4938</v>
      </c>
      <c r="H322" s="321" t="str">
        <f>IFERROR(VLOOKUP(G322,'Cadastro de assessores'!A:B,2,FALSE),"Não Cadastrado")</f>
        <v>1275</v>
      </c>
      <c r="I322" s="321"/>
      <c r="J322" s="46" t="s">
        <v>195</v>
      </c>
      <c r="K322" s="314" t="s">
        <v>3935</v>
      </c>
      <c r="L322" s="413">
        <v>44376</v>
      </c>
      <c r="M322" s="413">
        <v>44376</v>
      </c>
      <c r="N322" s="413">
        <v>44775</v>
      </c>
      <c r="O322" s="321" t="s">
        <v>3951</v>
      </c>
      <c r="P322" s="414">
        <v>2.5000000000000001E-2</v>
      </c>
      <c r="Q322" s="190" t="s">
        <v>4939</v>
      </c>
      <c r="R322" s="439"/>
      <c r="S322" s="314" t="str">
        <f t="shared" si="34"/>
        <v>Não Qualificado</v>
      </c>
      <c r="T322" s="314" t="s">
        <v>199</v>
      </c>
      <c r="U322" s="321" t="s">
        <v>4025</v>
      </c>
      <c r="V322" s="314" t="s">
        <v>4026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3940</v>
      </c>
      <c r="BT322" s="129"/>
    </row>
    <row r="323" spans="1:72" ht="15.75" customHeight="1">
      <c r="A323" s="141" t="s">
        <v>67</v>
      </c>
      <c r="B323" s="123" t="s">
        <v>4940</v>
      </c>
      <c r="C323" s="463" t="s">
        <v>4941</v>
      </c>
      <c r="D323" s="444">
        <v>5914962</v>
      </c>
      <c r="E323" s="315" t="s">
        <v>19</v>
      </c>
      <c r="F323" s="315" t="s">
        <v>77</v>
      </c>
      <c r="G323" s="315" t="s">
        <v>4276</v>
      </c>
      <c r="H323" s="315" t="str">
        <f>IFERROR(VLOOKUP(G323,'Cadastro de assessores'!A:B,2,FALSE),"Não Cadastrado")</f>
        <v>14294</v>
      </c>
      <c r="I323" s="315"/>
      <c r="J323" s="46" t="s">
        <v>195</v>
      </c>
      <c r="K323" s="315" t="s">
        <v>205</v>
      </c>
      <c r="L323" s="437">
        <v>44454</v>
      </c>
      <c r="M323" s="437">
        <v>44461</v>
      </c>
      <c r="N323" s="413">
        <v>44830</v>
      </c>
      <c r="O323" s="314" t="s">
        <v>3944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199</v>
      </c>
      <c r="U323" s="321" t="s">
        <v>4640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3940</v>
      </c>
      <c r="BT323" s="129"/>
    </row>
    <row r="324" spans="1:72" ht="15.75" customHeight="1">
      <c r="A324" s="141" t="s">
        <v>67</v>
      </c>
      <c r="B324" s="123" t="s">
        <v>1962</v>
      </c>
      <c r="C324" s="463" t="s">
        <v>1960</v>
      </c>
      <c r="D324" s="444">
        <v>5958737</v>
      </c>
      <c r="E324" s="315" t="s">
        <v>19</v>
      </c>
      <c r="F324" s="315" t="s">
        <v>77</v>
      </c>
      <c r="G324" s="315" t="s">
        <v>215</v>
      </c>
      <c r="H324" s="315">
        <f>IFERROR(VLOOKUP(G324,'Cadastro de assessores'!A:B,2,FALSE),"Não Cadastrado")</f>
        <v>12331</v>
      </c>
      <c r="I324" s="315"/>
      <c r="J324" s="46" t="s">
        <v>3929</v>
      </c>
      <c r="K324" s="315" t="s">
        <v>205</v>
      </c>
      <c r="L324" s="445">
        <v>44596</v>
      </c>
      <c r="M324" s="445">
        <v>44614</v>
      </c>
      <c r="N324" s="314"/>
      <c r="O324" s="314" t="s">
        <v>3944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199</v>
      </c>
      <c r="U324" s="321" t="s">
        <v>4942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4943</v>
      </c>
      <c r="C325" s="141" t="s">
        <v>4944</v>
      </c>
      <c r="D325" s="321">
        <v>4712860</v>
      </c>
      <c r="E325" s="314" t="s">
        <v>109</v>
      </c>
      <c r="F325" s="314" t="s">
        <v>68</v>
      </c>
      <c r="G325" s="314" t="s">
        <v>4209</v>
      </c>
      <c r="H325" s="314" t="str">
        <f>IFERROR(VLOOKUP(G325,'Cadastro de assessores'!A:B,2,FALSE),"Não Cadastrado")</f>
        <v>15049</v>
      </c>
      <c r="I325" s="314"/>
      <c r="J325" s="46" t="s">
        <v>195</v>
      </c>
      <c r="K325" s="314" t="s">
        <v>3935</v>
      </c>
      <c r="L325" s="409">
        <v>44203</v>
      </c>
      <c r="M325" s="409">
        <v>44203</v>
      </c>
      <c r="N325" s="409">
        <v>44418</v>
      </c>
      <c r="O325" s="314" t="s">
        <v>3936</v>
      </c>
      <c r="P325" s="410">
        <v>1.4999999999999999E-2</v>
      </c>
      <c r="Q325" s="442" t="s">
        <v>4165</v>
      </c>
      <c r="R325" s="439"/>
      <c r="S325" s="314" t="str">
        <f t="shared" si="34"/>
        <v>Não Qualificado</v>
      </c>
      <c r="T325" s="314" t="s">
        <v>199</v>
      </c>
      <c r="U325" s="314" t="s">
        <v>4071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3066</v>
      </c>
      <c r="BE325" s="361" t="s">
        <v>3066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3940</v>
      </c>
      <c r="BT325" s="129"/>
    </row>
    <row r="326" spans="1:72" ht="15.75" customHeight="1">
      <c r="A326" s="141" t="s">
        <v>67</v>
      </c>
      <c r="B326" s="123" t="s">
        <v>4945</v>
      </c>
      <c r="C326" s="141" t="s">
        <v>4946</v>
      </c>
      <c r="D326" s="314">
        <v>2201017</v>
      </c>
      <c r="E326" s="315" t="s">
        <v>109</v>
      </c>
      <c r="F326" s="315" t="s">
        <v>68</v>
      </c>
      <c r="G326" s="315" t="s">
        <v>3989</v>
      </c>
      <c r="H326" s="315"/>
      <c r="I326" s="315"/>
      <c r="J326" s="46" t="s">
        <v>3929</v>
      </c>
      <c r="K326" s="315"/>
      <c r="L326" s="437"/>
      <c r="M326" s="437">
        <v>44893</v>
      </c>
      <c r="N326" s="314"/>
      <c r="O326" s="314" t="s">
        <v>3944</v>
      </c>
      <c r="P326" s="410">
        <v>0.01</v>
      </c>
      <c r="Q326" s="442" t="s">
        <v>4947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3940</v>
      </c>
      <c r="BT326" s="129"/>
    </row>
    <row r="327" spans="1:72" ht="15.75" customHeight="1">
      <c r="A327" s="141" t="s">
        <v>67</v>
      </c>
      <c r="B327" s="123" t="s">
        <v>4948</v>
      </c>
      <c r="C327" s="412" t="s">
        <v>4949</v>
      </c>
      <c r="D327" s="321">
        <v>5661723</v>
      </c>
      <c r="E327" s="315" t="s">
        <v>3057</v>
      </c>
      <c r="F327" s="315" t="s">
        <v>68</v>
      </c>
      <c r="G327" s="315" t="s">
        <v>3057</v>
      </c>
      <c r="H327" s="315" t="str">
        <f>IFERROR(VLOOKUP(G327,'Cadastro de assessores'!A:B,2,FALSE),"Não Cadastrado")</f>
        <v>18986</v>
      </c>
      <c r="I327" s="315"/>
      <c r="J327" s="46" t="s">
        <v>3929</v>
      </c>
      <c r="K327" s="314" t="s">
        <v>205</v>
      </c>
      <c r="L327" s="437">
        <v>44369</v>
      </c>
      <c r="M327" s="437">
        <v>44369</v>
      </c>
      <c r="N327" s="314"/>
      <c r="O327" s="314" t="s">
        <v>3936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199</v>
      </c>
      <c r="U327" s="321" t="s">
        <v>3991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3475</v>
      </c>
      <c r="C328" s="141" t="s">
        <v>3474</v>
      </c>
      <c r="D328" s="314">
        <v>4600625</v>
      </c>
      <c r="E328" s="315" t="s">
        <v>19</v>
      </c>
      <c r="F328" s="315" t="s">
        <v>68</v>
      </c>
      <c r="G328" s="315" t="s">
        <v>2642</v>
      </c>
      <c r="H328" s="315" t="str">
        <f>IFERROR(VLOOKUP(G328,'Cadastro de assessores'!A:B,2,FALSE),"Não Cadastrado")</f>
        <v>18256</v>
      </c>
      <c r="I328" s="315"/>
      <c r="J328" s="46" t="s">
        <v>3929</v>
      </c>
      <c r="K328" s="315" t="s">
        <v>205</v>
      </c>
      <c r="L328" s="438">
        <v>44180</v>
      </c>
      <c r="M328" s="438">
        <v>44180</v>
      </c>
      <c r="N328" s="314"/>
      <c r="O328" s="314" t="s">
        <v>3951</v>
      </c>
      <c r="P328" s="410">
        <v>2.5000000000000001E-2</v>
      </c>
      <c r="Q328" s="442" t="s">
        <v>4950</v>
      </c>
      <c r="R328" s="439"/>
      <c r="S328" s="314" t="str">
        <f t="shared" si="35"/>
        <v>Não Qualificado</v>
      </c>
      <c r="T328" s="314" t="s">
        <v>199</v>
      </c>
      <c r="U328" s="314" t="s">
        <v>3974</v>
      </c>
      <c r="V328" s="314" t="s">
        <v>68</v>
      </c>
      <c r="W328" s="440" t="s">
        <v>3939</v>
      </c>
      <c r="X328" s="440" t="s">
        <v>3939</v>
      </c>
      <c r="Y328" s="440" t="s">
        <v>3939</v>
      </c>
      <c r="Z328" s="440" t="s">
        <v>3939</v>
      </c>
      <c r="AA328" s="440" t="s">
        <v>3939</v>
      </c>
      <c r="AB328" s="440" t="s">
        <v>3939</v>
      </c>
      <c r="AC328" s="440" t="s">
        <v>3939</v>
      </c>
      <c r="AD328" s="440" t="s">
        <v>3939</v>
      </c>
      <c r="AE328" s="440" t="s">
        <v>3939</v>
      </c>
      <c r="AF328" s="440" t="s">
        <v>3939</v>
      </c>
      <c r="AG328" s="440" t="s">
        <v>3939</v>
      </c>
      <c r="AH328" s="440" t="s">
        <v>3939</v>
      </c>
      <c r="AI328" s="440" t="s">
        <v>3939</v>
      </c>
      <c r="AJ328" s="440" t="s">
        <v>3939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4951</v>
      </c>
      <c r="C329" s="412" t="s">
        <v>4952</v>
      </c>
      <c r="D329" s="321">
        <v>5630594</v>
      </c>
      <c r="E329" s="315" t="s">
        <v>19</v>
      </c>
      <c r="F329" s="315" t="s">
        <v>68</v>
      </c>
      <c r="G329" s="315" t="s">
        <v>4457</v>
      </c>
      <c r="H329" s="315" t="str">
        <f>IFERROR(VLOOKUP(G329,'Cadastro de assessores'!A:B,2,FALSE),"Não Cadastrado")</f>
        <v>13896</v>
      </c>
      <c r="I329" s="315"/>
      <c r="J329" s="46" t="s">
        <v>3929</v>
      </c>
      <c r="K329" s="315" t="s">
        <v>205</v>
      </c>
      <c r="L329" s="437">
        <v>44356</v>
      </c>
      <c r="M329" s="437">
        <v>44356</v>
      </c>
      <c r="N329" s="321"/>
      <c r="O329" s="321" t="s">
        <v>4152</v>
      </c>
      <c r="P329" s="410">
        <v>0.02</v>
      </c>
      <c r="Q329" s="190"/>
      <c r="R329" s="439"/>
      <c r="S329" s="314" t="str">
        <f t="shared" si="35"/>
        <v/>
      </c>
      <c r="T329" s="314" t="s">
        <v>199</v>
      </c>
      <c r="U329" s="314" t="s">
        <v>3988</v>
      </c>
      <c r="V329" s="314" t="s">
        <v>114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3940</v>
      </c>
      <c r="BT329" s="129"/>
    </row>
    <row r="330" spans="1:72" ht="15.75" customHeight="1">
      <c r="A330" s="141" t="s">
        <v>67</v>
      </c>
      <c r="B330" s="123" t="s">
        <v>4953</v>
      </c>
      <c r="C330" s="141" t="s">
        <v>4954</v>
      </c>
      <c r="D330" s="314">
        <v>4680045</v>
      </c>
      <c r="E330" s="483" t="s">
        <v>109</v>
      </c>
      <c r="F330" s="315" t="s">
        <v>68</v>
      </c>
      <c r="G330" s="315" t="s">
        <v>4209</v>
      </c>
      <c r="H330" s="315" t="str">
        <f>IFERROR(VLOOKUP(G330,'Cadastro de assessores'!A:B,2,FALSE),"Não Cadastrado")</f>
        <v>15049</v>
      </c>
      <c r="I330" s="315"/>
      <c r="J330" s="46" t="s">
        <v>3929</v>
      </c>
      <c r="K330" s="314" t="s">
        <v>216</v>
      </c>
      <c r="L330" s="438">
        <v>44182</v>
      </c>
      <c r="M330" s="438">
        <v>44183</v>
      </c>
      <c r="N330" s="314"/>
      <c r="O330" s="314" t="s">
        <v>3936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199</v>
      </c>
      <c r="U330" s="314" t="s">
        <v>4071</v>
      </c>
      <c r="V330" s="314" t="s">
        <v>68</v>
      </c>
      <c r="W330" s="440" t="s">
        <v>3939</v>
      </c>
      <c r="X330" s="440" t="s">
        <v>3939</v>
      </c>
      <c r="Y330" s="440" t="s">
        <v>3939</v>
      </c>
      <c r="Z330" s="440" t="s">
        <v>3939</v>
      </c>
      <c r="AA330" s="440" t="s">
        <v>3939</v>
      </c>
      <c r="AB330" s="440" t="s">
        <v>3939</v>
      </c>
      <c r="AC330" s="440" t="s">
        <v>3939</v>
      </c>
      <c r="AD330" s="440" t="s">
        <v>3939</v>
      </c>
      <c r="AE330" s="440" t="s">
        <v>3939</v>
      </c>
      <c r="AF330" s="440" t="s">
        <v>3939</v>
      </c>
      <c r="AG330" s="440" t="s">
        <v>3939</v>
      </c>
      <c r="AH330" s="440" t="s">
        <v>3939</v>
      </c>
      <c r="AI330" s="440" t="s">
        <v>3939</v>
      </c>
      <c r="AJ330" s="440" t="s">
        <v>3939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4955</v>
      </c>
      <c r="C331" s="463" t="s">
        <v>4956</v>
      </c>
      <c r="D331" s="314">
        <v>7854925</v>
      </c>
      <c r="E331" s="448" t="s">
        <v>19</v>
      </c>
      <c r="F331" s="448" t="s">
        <v>77</v>
      </c>
      <c r="G331" s="315" t="s">
        <v>340</v>
      </c>
      <c r="H331" s="315" t="str">
        <f>IFERROR(VLOOKUP(G331,'Cadastro de assessores'!A:B,2,FALSE),"Não Cadastrado")</f>
        <v>17831</v>
      </c>
      <c r="I331" s="315"/>
      <c r="J331" s="46" t="s">
        <v>3929</v>
      </c>
      <c r="K331" s="315" t="s">
        <v>205</v>
      </c>
      <c r="L331" s="437">
        <v>44602</v>
      </c>
      <c r="M331" s="437">
        <v>44606</v>
      </c>
      <c r="N331" s="314"/>
      <c r="O331" s="314" t="s">
        <v>4957</v>
      </c>
      <c r="P331" s="410">
        <v>1.2E-2</v>
      </c>
      <c r="Q331" s="412" t="s">
        <v>4958</v>
      </c>
      <c r="R331" s="439"/>
      <c r="S331" s="314" t="str">
        <f t="shared" si="35"/>
        <v/>
      </c>
      <c r="T331" s="314" t="s">
        <v>199</v>
      </c>
      <c r="U331" s="314" t="s">
        <v>3983</v>
      </c>
      <c r="V331" s="314" t="s">
        <v>77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4959</v>
      </c>
      <c r="C332" s="141" t="s">
        <v>4960</v>
      </c>
      <c r="D332" s="314">
        <v>4901933</v>
      </c>
      <c r="E332" s="314" t="s">
        <v>19</v>
      </c>
      <c r="F332" s="314" t="s">
        <v>77</v>
      </c>
      <c r="G332" s="314" t="s">
        <v>99</v>
      </c>
      <c r="H332" s="314" t="str">
        <f>IFERROR(VLOOKUP(G332,'Cadastro de assessores'!A:B,2,FALSE),"Não Cadastrado")</f>
        <v>18009</v>
      </c>
      <c r="I332" s="314"/>
      <c r="J332" s="46" t="s">
        <v>195</v>
      </c>
      <c r="K332" s="314" t="s">
        <v>3935</v>
      </c>
      <c r="L332" s="409">
        <v>44251</v>
      </c>
      <c r="M332" s="409">
        <v>44251</v>
      </c>
      <c r="N332" s="409">
        <v>44783</v>
      </c>
      <c r="O332" s="314" t="s">
        <v>3936</v>
      </c>
      <c r="P332" s="410">
        <v>1.4999999999999999E-2</v>
      </c>
      <c r="Q332" s="442" t="s">
        <v>4961</v>
      </c>
      <c r="R332" s="439"/>
      <c r="S332" s="314" t="str">
        <f t="shared" si="35"/>
        <v>Não Qualificado</v>
      </c>
      <c r="T332" s="314" t="s">
        <v>199</v>
      </c>
      <c r="U332" s="314" t="s">
        <v>4435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3940</v>
      </c>
      <c r="BT332" s="129"/>
    </row>
    <row r="333" spans="1:72" ht="15.75" customHeight="1">
      <c r="A333" s="141" t="s">
        <v>67</v>
      </c>
      <c r="B333" s="123" t="s">
        <v>1978</v>
      </c>
      <c r="C333" s="412" t="s">
        <v>1975</v>
      </c>
      <c r="D333" s="321">
        <v>581733</v>
      </c>
      <c r="E333" s="315" t="s">
        <v>19</v>
      </c>
      <c r="F333" s="315" t="s">
        <v>68</v>
      </c>
      <c r="G333" s="315" t="s">
        <v>879</v>
      </c>
      <c r="H333" s="315" t="str">
        <f>IFERROR(VLOOKUP(G333,'Cadastro de assessores'!A:B,2,FALSE),"Não Cadastrado")</f>
        <v>18467</v>
      </c>
      <c r="I333" s="315"/>
      <c r="J333" s="46" t="s">
        <v>3929</v>
      </c>
      <c r="K333" s="315" t="s">
        <v>205</v>
      </c>
      <c r="L333" s="437">
        <v>44452</v>
      </c>
      <c r="M333" s="437">
        <v>44453</v>
      </c>
      <c r="N333" s="321"/>
      <c r="O333" s="321" t="s">
        <v>3951</v>
      </c>
      <c r="P333" s="410">
        <v>1.4999999999999999E-2</v>
      </c>
      <c r="Q333" s="190" t="s">
        <v>4962</v>
      </c>
      <c r="R333" s="439"/>
      <c r="S333" s="314" t="str">
        <f t="shared" si="35"/>
        <v>Não Qualificado</v>
      </c>
      <c r="T333" s="314" t="s">
        <v>199</v>
      </c>
      <c r="U333" s="321" t="s">
        <v>3958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1978</v>
      </c>
      <c r="C334" s="412" t="s">
        <v>1975</v>
      </c>
      <c r="D334" s="444">
        <v>8089465</v>
      </c>
      <c r="E334" s="490" t="s">
        <v>19</v>
      </c>
      <c r="F334" s="315" t="s">
        <v>68</v>
      </c>
      <c r="G334" s="315" t="s">
        <v>879</v>
      </c>
      <c r="H334" s="315" t="str">
        <f>IFERROR(VLOOKUP(G334,'Cadastro de assessores'!A:B,2,FALSE),"Não Cadastrado")</f>
        <v>18467</v>
      </c>
      <c r="I334" s="315"/>
      <c r="J334" s="46" t="s">
        <v>3929</v>
      </c>
      <c r="K334" s="321" t="s">
        <v>205</v>
      </c>
      <c r="L334" s="491">
        <v>44630</v>
      </c>
      <c r="M334" s="491">
        <v>44631</v>
      </c>
      <c r="N334" s="321"/>
      <c r="O334" s="321" t="s">
        <v>3944</v>
      </c>
      <c r="P334" s="414">
        <v>7.0000000000000001E-3</v>
      </c>
      <c r="Q334" s="190" t="s">
        <v>4962</v>
      </c>
      <c r="R334" s="439"/>
      <c r="S334" s="314" t="str">
        <f t="shared" si="35"/>
        <v>Não Qualificado</v>
      </c>
      <c r="T334" s="314" t="s">
        <v>199</v>
      </c>
      <c r="U334" s="321" t="s">
        <v>3958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1982</v>
      </c>
      <c r="C335" s="412" t="s">
        <v>1980</v>
      </c>
      <c r="D335" s="321">
        <v>5581002</v>
      </c>
      <c r="E335" s="315" t="s">
        <v>19</v>
      </c>
      <c r="F335" s="315" t="s">
        <v>68</v>
      </c>
      <c r="G335" s="315" t="s">
        <v>289</v>
      </c>
      <c r="H335" s="315">
        <f>IFERROR(VLOOKUP(G335,'Cadastro de assessores'!A:B,2,FALSE),"Não Cadastrado")</f>
        <v>12344</v>
      </c>
      <c r="I335" s="315"/>
      <c r="J335" s="46" t="s">
        <v>3929</v>
      </c>
      <c r="K335" s="315" t="s">
        <v>205</v>
      </c>
      <c r="L335" s="437">
        <v>44340</v>
      </c>
      <c r="M335" s="437">
        <v>44340</v>
      </c>
      <c r="N335" s="321"/>
      <c r="O335" s="321" t="s">
        <v>3951</v>
      </c>
      <c r="P335" s="410">
        <v>2.5000000000000001E-2</v>
      </c>
      <c r="Q335" s="442" t="s">
        <v>4963</v>
      </c>
      <c r="R335" s="439"/>
      <c r="S335" s="314" t="str">
        <f t="shared" si="35"/>
        <v/>
      </c>
      <c r="T335" s="314" t="s">
        <v>199</v>
      </c>
      <c r="U335" s="314" t="s">
        <v>3938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1982</v>
      </c>
      <c r="C336" s="141" t="s">
        <v>1980</v>
      </c>
      <c r="D336" s="444">
        <v>4924154</v>
      </c>
      <c r="E336" s="315" t="s">
        <v>19</v>
      </c>
      <c r="F336" s="315" t="s">
        <v>68</v>
      </c>
      <c r="G336" s="315" t="s">
        <v>289</v>
      </c>
      <c r="H336" s="315">
        <f>IFERROR(VLOOKUP(G336,'Cadastro de assessores'!A:B,2,FALSE),"Não Cadastrado")</f>
        <v>12344</v>
      </c>
      <c r="I336" s="315"/>
      <c r="J336" s="46" t="s">
        <v>205</v>
      </c>
      <c r="K336" s="315" t="s">
        <v>205</v>
      </c>
      <c r="L336" s="437">
        <v>44265</v>
      </c>
      <c r="M336" s="437">
        <v>44265</v>
      </c>
      <c r="N336" s="314"/>
      <c r="O336" s="314" t="s">
        <v>3944</v>
      </c>
      <c r="P336" s="410">
        <v>7.0000000000000001E-3</v>
      </c>
      <c r="Q336" s="442" t="s">
        <v>4964</v>
      </c>
      <c r="R336" s="439"/>
      <c r="S336" s="314" t="str">
        <f t="shared" si="35"/>
        <v>Não Qualificado</v>
      </c>
      <c r="T336" s="314" t="s">
        <v>199</v>
      </c>
      <c r="U336" s="314" t="s">
        <v>3938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3278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4965</v>
      </c>
      <c r="C337" s="412" t="s">
        <v>4966</v>
      </c>
      <c r="D337" s="321">
        <v>2580097</v>
      </c>
      <c r="E337" s="314" t="s">
        <v>19</v>
      </c>
      <c r="F337" s="314" t="s">
        <v>68</v>
      </c>
      <c r="G337" s="314" t="s">
        <v>3823</v>
      </c>
      <c r="H337" s="314" t="str">
        <f>IFERROR(VLOOKUP(G337,'Cadastro de assessores'!A:B,2,FALSE),"Não Cadastrado")</f>
        <v>18266</v>
      </c>
      <c r="I337" s="314"/>
      <c r="J337" s="46" t="s">
        <v>195</v>
      </c>
      <c r="K337" s="314" t="s">
        <v>3935</v>
      </c>
      <c r="L337" s="413">
        <v>44341</v>
      </c>
      <c r="M337" s="413">
        <v>44341</v>
      </c>
      <c r="N337" s="409">
        <v>44788</v>
      </c>
      <c r="O337" s="321" t="s">
        <v>4967</v>
      </c>
      <c r="P337" s="410">
        <v>2.5000000000000001E-2</v>
      </c>
      <c r="Q337" s="442" t="s">
        <v>4968</v>
      </c>
      <c r="R337" s="439"/>
      <c r="S337" s="314" t="str">
        <f t="shared" si="35"/>
        <v/>
      </c>
      <c r="T337" s="314" t="s">
        <v>199</v>
      </c>
      <c r="U337" s="314" t="s">
        <v>3938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3940</v>
      </c>
      <c r="BT337" s="129"/>
    </row>
    <row r="338" spans="1:72" ht="15.75" customHeight="1">
      <c r="A338" s="141" t="s">
        <v>67</v>
      </c>
      <c r="B338" s="123" t="s">
        <v>4969</v>
      </c>
      <c r="C338" s="412" t="s">
        <v>4970</v>
      </c>
      <c r="D338" s="321">
        <v>6130739</v>
      </c>
      <c r="E338" s="314" t="s">
        <v>19</v>
      </c>
      <c r="F338" s="314" t="s">
        <v>77</v>
      </c>
      <c r="G338" s="321" t="s">
        <v>99</v>
      </c>
      <c r="H338" s="321" t="str">
        <f>IFERROR(VLOOKUP(G338,'Cadastro de assessores'!A:B,2,FALSE),"Não Cadastrado")</f>
        <v>18009</v>
      </c>
      <c r="I338" s="321"/>
      <c r="J338" s="46" t="s">
        <v>195</v>
      </c>
      <c r="K338" s="314" t="s">
        <v>3935</v>
      </c>
      <c r="L338" s="409">
        <v>44424</v>
      </c>
      <c r="M338" s="409">
        <v>44424</v>
      </c>
      <c r="N338" s="413">
        <v>44642</v>
      </c>
      <c r="O338" s="321" t="s">
        <v>4161</v>
      </c>
      <c r="P338" s="410">
        <v>0.02</v>
      </c>
      <c r="Q338" s="442" t="s">
        <v>4971</v>
      </c>
      <c r="R338" s="439"/>
      <c r="S338" s="314" t="str">
        <f t="shared" si="35"/>
        <v>Não Qualificado</v>
      </c>
      <c r="T338" s="314" t="s">
        <v>199</v>
      </c>
      <c r="U338" s="321" t="s">
        <v>3988</v>
      </c>
      <c r="V338" s="321" t="s">
        <v>114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3066</v>
      </c>
      <c r="BE338" s="361" t="s">
        <v>3066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3940</v>
      </c>
      <c r="BT338" s="129"/>
    </row>
    <row r="339" spans="1:72" ht="15.75" customHeight="1">
      <c r="A339" s="141" t="s">
        <v>67</v>
      </c>
      <c r="B339" s="123" t="s">
        <v>1999</v>
      </c>
      <c r="C339" s="412" t="s">
        <v>1997</v>
      </c>
      <c r="D339" s="321">
        <v>511539</v>
      </c>
      <c r="E339" s="315" t="s">
        <v>19</v>
      </c>
      <c r="F339" s="315" t="s">
        <v>77</v>
      </c>
      <c r="G339" s="315" t="s">
        <v>99</v>
      </c>
      <c r="H339" s="315" t="str">
        <f>IFERROR(VLOOKUP(G339,'Cadastro de assessores'!A:B,2,FALSE),"Não Cadastrado")</f>
        <v>18009</v>
      </c>
      <c r="I339" s="315"/>
      <c r="J339" s="46" t="s">
        <v>3929</v>
      </c>
      <c r="K339" s="315" t="s">
        <v>205</v>
      </c>
      <c r="L339" s="437">
        <v>44368</v>
      </c>
      <c r="M339" s="437">
        <v>44379</v>
      </c>
      <c r="N339" s="321"/>
      <c r="O339" s="321" t="s">
        <v>4120</v>
      </c>
      <c r="P339" s="410">
        <v>0.02</v>
      </c>
      <c r="Q339" s="442" t="s">
        <v>4972</v>
      </c>
      <c r="R339" s="439"/>
      <c r="S339" s="314" t="str">
        <f t="shared" si="35"/>
        <v>Não Qualificado</v>
      </c>
      <c r="T339" s="314" t="s">
        <v>199</v>
      </c>
      <c r="U339" s="321" t="s">
        <v>3988</v>
      </c>
      <c r="V339" s="321" t="s">
        <v>114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3940</v>
      </c>
      <c r="BT339" s="129"/>
    </row>
    <row r="340" spans="1:72" ht="15.75" customHeight="1">
      <c r="A340" s="141" t="s">
        <v>67</v>
      </c>
      <c r="B340" s="123" t="s">
        <v>4973</v>
      </c>
      <c r="C340" s="141" t="s">
        <v>4974</v>
      </c>
      <c r="D340" s="314">
        <v>4687018</v>
      </c>
      <c r="E340" s="314" t="s">
        <v>109</v>
      </c>
      <c r="F340" s="314" t="s">
        <v>68</v>
      </c>
      <c r="G340" s="314" t="s">
        <v>4975</v>
      </c>
      <c r="H340" s="314" t="str">
        <f>IFERROR(VLOOKUP(G340,'Cadastro de assessores'!A:B,2,FALSE),"Não Cadastrado")</f>
        <v>1153</v>
      </c>
      <c r="I340" s="314"/>
      <c r="J340" s="46" t="s">
        <v>195</v>
      </c>
      <c r="K340" s="314" t="s">
        <v>3935</v>
      </c>
      <c r="L340" s="409">
        <v>44225</v>
      </c>
      <c r="M340" s="409">
        <v>44225</v>
      </c>
      <c r="N340" s="409">
        <v>44627</v>
      </c>
      <c r="O340" s="314" t="s">
        <v>3951</v>
      </c>
      <c r="P340" s="410">
        <v>2.5000000000000001E-2</v>
      </c>
      <c r="Q340" s="442" t="s">
        <v>4976</v>
      </c>
      <c r="R340" s="439"/>
      <c r="S340" s="314" t="str">
        <f t="shared" si="35"/>
        <v>Não Qualificado</v>
      </c>
      <c r="T340" s="314" t="s">
        <v>199</v>
      </c>
      <c r="U340" s="314" t="s">
        <v>3953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3066</v>
      </c>
      <c r="BE340" s="361" t="s">
        <v>3066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3940</v>
      </c>
      <c r="BT340" s="129"/>
    </row>
    <row r="341" spans="1:72" ht="15.75" customHeight="1">
      <c r="A341" s="141" t="s">
        <v>67</v>
      </c>
      <c r="B341" s="123" t="s">
        <v>4977</v>
      </c>
      <c r="C341" s="141" t="s">
        <v>4978</v>
      </c>
      <c r="D341" s="314">
        <v>4637696</v>
      </c>
      <c r="E341" s="315" t="s">
        <v>19</v>
      </c>
      <c r="F341" s="315" t="s">
        <v>68</v>
      </c>
      <c r="G341" s="315" t="s">
        <v>2642</v>
      </c>
      <c r="H341" s="315" t="str">
        <f>IFERROR(VLOOKUP(G341,'Cadastro de assessores'!A:B,2,FALSE),"Não Cadastrado")</f>
        <v>18256</v>
      </c>
      <c r="I341" s="315"/>
      <c r="J341" s="46" t="s">
        <v>3929</v>
      </c>
      <c r="K341" s="315" t="s">
        <v>205</v>
      </c>
      <c r="L341" s="437">
        <v>44249</v>
      </c>
      <c r="M341" s="437">
        <v>44249</v>
      </c>
      <c r="N341" s="314"/>
      <c r="O341" s="314" t="s">
        <v>3936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199</v>
      </c>
      <c r="U341" s="314" t="s">
        <v>3938</v>
      </c>
      <c r="V341" s="314" t="s">
        <v>68</v>
      </c>
      <c r="W341" s="440" t="s">
        <v>3939</v>
      </c>
      <c r="X341" s="440" t="s">
        <v>3939</v>
      </c>
      <c r="Y341" s="440" t="s">
        <v>3939</v>
      </c>
      <c r="Z341" s="440" t="s">
        <v>3939</v>
      </c>
      <c r="AA341" s="440" t="s">
        <v>3939</v>
      </c>
      <c r="AB341" s="440" t="s">
        <v>3939</v>
      </c>
      <c r="AC341" s="440" t="s">
        <v>3939</v>
      </c>
      <c r="AD341" s="440" t="s">
        <v>3939</v>
      </c>
      <c r="AE341" s="440" t="s">
        <v>3939</v>
      </c>
      <c r="AF341" s="440" t="s">
        <v>3939</v>
      </c>
      <c r="AG341" s="440" t="s">
        <v>3939</v>
      </c>
      <c r="AH341" s="440" t="s">
        <v>3939</v>
      </c>
      <c r="AI341" s="440" t="s">
        <v>3939</v>
      </c>
      <c r="AJ341" s="440" t="s">
        <v>3939</v>
      </c>
      <c r="AK341" s="361" t="s">
        <v>3278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4979</v>
      </c>
      <c r="C342" s="141" t="s">
        <v>4980</v>
      </c>
      <c r="D342" s="314">
        <v>4644940</v>
      </c>
      <c r="E342" s="315" t="s">
        <v>3057</v>
      </c>
      <c r="F342" s="315" t="s">
        <v>68</v>
      </c>
      <c r="G342" s="315" t="s">
        <v>3057</v>
      </c>
      <c r="H342" s="315" t="str">
        <f>IFERROR(VLOOKUP(G342,'Cadastro de assessores'!A:B,2,FALSE),"Não Cadastrado")</f>
        <v>18986</v>
      </c>
      <c r="I342" s="315"/>
      <c r="J342" s="46" t="s">
        <v>3929</v>
      </c>
      <c r="K342" s="315" t="s">
        <v>205</v>
      </c>
      <c r="L342" s="438">
        <v>44186</v>
      </c>
      <c r="M342" s="438">
        <v>44195</v>
      </c>
      <c r="N342" s="314"/>
      <c r="O342" s="314" t="s">
        <v>3947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199</v>
      </c>
      <c r="U342" s="314" t="s">
        <v>3958</v>
      </c>
      <c r="V342" s="314" t="s">
        <v>68</v>
      </c>
      <c r="W342" s="440" t="s">
        <v>3939</v>
      </c>
      <c r="X342" s="440" t="s">
        <v>3939</v>
      </c>
      <c r="Y342" s="440" t="s">
        <v>3939</v>
      </c>
      <c r="Z342" s="440" t="s">
        <v>3939</v>
      </c>
      <c r="AA342" s="440" t="s">
        <v>3939</v>
      </c>
      <c r="AB342" s="440" t="s">
        <v>3939</v>
      </c>
      <c r="AC342" s="440" t="s">
        <v>3939</v>
      </c>
      <c r="AD342" s="440" t="s">
        <v>3939</v>
      </c>
      <c r="AE342" s="440" t="s">
        <v>3939</v>
      </c>
      <c r="AF342" s="440" t="s">
        <v>3939</v>
      </c>
      <c r="AG342" s="440" t="s">
        <v>3939</v>
      </c>
      <c r="AH342" s="440" t="s">
        <v>3939</v>
      </c>
      <c r="AI342" s="440" t="s">
        <v>3939</v>
      </c>
      <c r="AJ342" s="440" t="s">
        <v>3939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4981</v>
      </c>
      <c r="C343" s="463" t="s">
        <v>2007</v>
      </c>
      <c r="D343" s="444">
        <v>4358218</v>
      </c>
      <c r="E343" s="315" t="s">
        <v>19</v>
      </c>
      <c r="F343" s="315" t="s">
        <v>68</v>
      </c>
      <c r="G343" s="315" t="s">
        <v>289</v>
      </c>
      <c r="H343" s="315">
        <f>IFERROR(VLOOKUP(G343,'Cadastro de assessores'!A:B,2,FALSE),"Não Cadastrado")</f>
        <v>12344</v>
      </c>
      <c r="I343" s="315"/>
      <c r="J343" s="46" t="s">
        <v>3929</v>
      </c>
      <c r="K343" s="315" t="s">
        <v>205</v>
      </c>
      <c r="L343" s="445">
        <v>44782</v>
      </c>
      <c r="M343" s="445">
        <v>44774</v>
      </c>
      <c r="N343" s="321"/>
      <c r="O343" s="321" t="s">
        <v>3944</v>
      </c>
      <c r="P343" s="410">
        <v>7.0000000000000001E-3</v>
      </c>
      <c r="Q343" s="442" t="s">
        <v>3944</v>
      </c>
      <c r="R343" s="439"/>
      <c r="S343" s="314"/>
      <c r="T343" s="314" t="s">
        <v>199</v>
      </c>
      <c r="U343" s="314" t="s">
        <v>3938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2013</v>
      </c>
      <c r="C344" s="463" t="s">
        <v>2011</v>
      </c>
      <c r="D344" s="444">
        <v>7998263</v>
      </c>
      <c r="E344" s="315" t="s">
        <v>19</v>
      </c>
      <c r="F344" s="315" t="s">
        <v>77</v>
      </c>
      <c r="G344" s="315" t="s">
        <v>215</v>
      </c>
      <c r="H344" s="315">
        <f>IFERROR(VLOOKUP(G344,'Cadastro de assessores'!A:B,2,FALSE),"Não Cadastrado")</f>
        <v>12331</v>
      </c>
      <c r="I344" s="315"/>
      <c r="J344" s="46" t="s">
        <v>3929</v>
      </c>
      <c r="K344" s="315" t="s">
        <v>205</v>
      </c>
      <c r="L344" s="445">
        <v>44615</v>
      </c>
      <c r="M344" s="445">
        <v>44623</v>
      </c>
      <c r="N344" s="321"/>
      <c r="O344" s="321" t="s">
        <v>3944</v>
      </c>
      <c r="P344" s="410">
        <v>7.0000000000000001E-3</v>
      </c>
      <c r="Q344" s="442" t="s">
        <v>4982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199</v>
      </c>
      <c r="U344" s="314" t="s">
        <v>4219</v>
      </c>
      <c r="V344" s="314" t="s">
        <v>77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4983</v>
      </c>
      <c r="C345" s="141" t="s">
        <v>4984</v>
      </c>
      <c r="D345" s="314">
        <v>4697028</v>
      </c>
      <c r="E345" s="315" t="s">
        <v>109</v>
      </c>
      <c r="F345" s="315" t="s">
        <v>68</v>
      </c>
      <c r="G345" s="315" t="s">
        <v>4246</v>
      </c>
      <c r="H345" s="315" t="str">
        <f>IFERROR(VLOOKUP(G345,'Cadastro de assessores'!A:B,2,FALSE),"Não Cadastrado")</f>
        <v>19157</v>
      </c>
      <c r="I345" s="315"/>
      <c r="J345" s="46" t="s">
        <v>195</v>
      </c>
      <c r="K345" s="315" t="s">
        <v>205</v>
      </c>
      <c r="L345" s="438">
        <v>44189</v>
      </c>
      <c r="M345" s="438">
        <v>44195</v>
      </c>
      <c r="N345" s="314"/>
      <c r="O345" s="314" t="s">
        <v>3930</v>
      </c>
      <c r="P345" s="410">
        <v>0.02</v>
      </c>
      <c r="Q345" s="442"/>
      <c r="R345" s="439"/>
      <c r="S345" s="314" t="str">
        <f t="shared" si="36"/>
        <v/>
      </c>
      <c r="T345" s="314" t="s">
        <v>199</v>
      </c>
      <c r="U345" s="314" t="s">
        <v>4351</v>
      </c>
      <c r="V345" s="314" t="s">
        <v>68</v>
      </c>
      <c r="W345" s="440" t="s">
        <v>3939</v>
      </c>
      <c r="X345" s="440" t="s">
        <v>3939</v>
      </c>
      <c r="Y345" s="440" t="s">
        <v>3939</v>
      </c>
      <c r="Z345" s="440" t="s">
        <v>3939</v>
      </c>
      <c r="AA345" s="440" t="s">
        <v>3939</v>
      </c>
      <c r="AB345" s="440" t="s">
        <v>3939</v>
      </c>
      <c r="AC345" s="440" t="s">
        <v>3939</v>
      </c>
      <c r="AD345" s="440" t="s">
        <v>3939</v>
      </c>
      <c r="AE345" s="440" t="s">
        <v>3939</v>
      </c>
      <c r="AF345" s="440" t="s">
        <v>3939</v>
      </c>
      <c r="AG345" s="440" t="s">
        <v>3939</v>
      </c>
      <c r="AH345" s="440" t="s">
        <v>3939</v>
      </c>
      <c r="AI345" s="440" t="s">
        <v>3939</v>
      </c>
      <c r="AJ345" s="440" t="s">
        <v>3939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3940</v>
      </c>
      <c r="BT345" s="129"/>
    </row>
    <row r="346" spans="1:72" ht="15.75" customHeight="1">
      <c r="A346" s="141" t="s">
        <v>67</v>
      </c>
      <c r="B346" s="123" t="s">
        <v>2016</v>
      </c>
      <c r="C346" s="141" t="s">
        <v>2014</v>
      </c>
      <c r="D346" s="314">
        <v>4945025</v>
      </c>
      <c r="E346" s="315" t="s">
        <v>19</v>
      </c>
      <c r="F346" s="315" t="s">
        <v>68</v>
      </c>
      <c r="G346" s="315" t="s">
        <v>3205</v>
      </c>
      <c r="H346" s="315" t="str">
        <f>IFERROR(VLOOKUP(G346,'Cadastro de assessores'!A:B,2,FALSE),"Não Cadastrado")</f>
        <v>18236</v>
      </c>
      <c r="I346" s="315"/>
      <c r="J346" s="46" t="s">
        <v>3929</v>
      </c>
      <c r="K346" s="315" t="s">
        <v>205</v>
      </c>
      <c r="L346" s="437">
        <v>44266</v>
      </c>
      <c r="M346" s="437">
        <v>44266</v>
      </c>
      <c r="N346" s="314"/>
      <c r="O346" s="314" t="s">
        <v>3947</v>
      </c>
      <c r="P346" s="410">
        <v>1.2E-2</v>
      </c>
      <c r="Q346" s="442" t="s">
        <v>4982</v>
      </c>
      <c r="R346" s="439"/>
      <c r="S346" s="314" t="str">
        <f t="shared" si="36"/>
        <v>Qualificado</v>
      </c>
      <c r="T346" s="314" t="s">
        <v>199</v>
      </c>
      <c r="U346" s="314" t="s">
        <v>4133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4985</v>
      </c>
      <c r="C347" s="105" t="s">
        <v>4986</v>
      </c>
      <c r="D347" s="321">
        <v>7438369</v>
      </c>
      <c r="E347" s="314" t="s">
        <v>109</v>
      </c>
      <c r="F347" s="314" t="s">
        <v>68</v>
      </c>
      <c r="G347" s="321" t="s">
        <v>3989</v>
      </c>
      <c r="H347" s="314" t="str">
        <f>IFERROR(VLOOKUP(G347,'Cadastro de assessores'!A:B,2,FALSE),"Não Cadastrado")</f>
        <v>12624</v>
      </c>
      <c r="I347" s="314"/>
      <c r="J347" s="46" t="s">
        <v>195</v>
      </c>
      <c r="K347" s="314" t="s">
        <v>3935</v>
      </c>
      <c r="L347" s="492">
        <v>44551</v>
      </c>
      <c r="M347" s="492">
        <v>44551</v>
      </c>
      <c r="N347" s="330">
        <v>44329</v>
      </c>
      <c r="O347" s="321" t="s">
        <v>3951</v>
      </c>
      <c r="P347" s="410">
        <v>2.5000000000000001E-2</v>
      </c>
      <c r="Q347" s="442" t="s">
        <v>4987</v>
      </c>
      <c r="R347" s="439"/>
      <c r="S347" s="314" t="str">
        <f t="shared" si="36"/>
        <v>Não Qualificado</v>
      </c>
      <c r="T347" s="314" t="s">
        <v>199</v>
      </c>
      <c r="U347" s="314" t="s">
        <v>3938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3066</v>
      </c>
      <c r="BE347" s="361" t="s">
        <v>3066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3940</v>
      </c>
      <c r="BT347" s="129"/>
    </row>
    <row r="348" spans="1:72" ht="15.75" customHeight="1">
      <c r="A348" s="141" t="s">
        <v>67</v>
      </c>
      <c r="B348" s="123" t="s">
        <v>4985</v>
      </c>
      <c r="C348" s="105" t="s">
        <v>4986</v>
      </c>
      <c r="D348" s="321">
        <v>7542389</v>
      </c>
      <c r="E348" s="314" t="s">
        <v>109</v>
      </c>
      <c r="F348" s="314" t="s">
        <v>68</v>
      </c>
      <c r="G348" s="321" t="s">
        <v>3989</v>
      </c>
      <c r="H348" s="314" t="str">
        <f>IFERROR(VLOOKUP(G348,'Cadastro de assessores'!A:B,2,FALSE),"Não Cadastrado")</f>
        <v>12624</v>
      </c>
      <c r="I348" s="314"/>
      <c r="J348" s="46" t="s">
        <v>195</v>
      </c>
      <c r="K348" s="314" t="s">
        <v>3935</v>
      </c>
      <c r="L348" s="413">
        <v>44579</v>
      </c>
      <c r="M348" s="413">
        <v>44579</v>
      </c>
      <c r="N348" s="413">
        <v>44694</v>
      </c>
      <c r="O348" s="321" t="s">
        <v>3944</v>
      </c>
      <c r="P348" s="410">
        <v>7.0000000000000001E-3</v>
      </c>
      <c r="Q348" s="442" t="s">
        <v>4987</v>
      </c>
      <c r="R348" s="439"/>
      <c r="S348" s="314" t="str">
        <f t="shared" si="36"/>
        <v>Não Qualificado</v>
      </c>
      <c r="T348" s="314" t="s">
        <v>199</v>
      </c>
      <c r="U348" s="314" t="s">
        <v>3938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3066</v>
      </c>
      <c r="BE348" s="361" t="s">
        <v>3066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3940</v>
      </c>
      <c r="BT348" s="129"/>
    </row>
    <row r="349" spans="1:72" ht="15.75" customHeight="1">
      <c r="A349" s="141" t="s">
        <v>67</v>
      </c>
      <c r="B349" s="123" t="s">
        <v>4988</v>
      </c>
      <c r="C349" s="141" t="s">
        <v>4989</v>
      </c>
      <c r="D349" s="314">
        <v>4455201</v>
      </c>
      <c r="E349" s="314" t="s">
        <v>109</v>
      </c>
      <c r="F349" s="314" t="s">
        <v>68</v>
      </c>
      <c r="G349" s="314" t="s">
        <v>4115</v>
      </c>
      <c r="H349" s="314" t="str">
        <f>IFERROR(VLOOKUP(G349,'Cadastro de assessores'!A:B,2,FALSE),"Não Cadastrado")</f>
        <v>16459</v>
      </c>
      <c r="I349" s="314"/>
      <c r="J349" s="46" t="s">
        <v>195</v>
      </c>
      <c r="K349" s="314" t="s">
        <v>3935</v>
      </c>
      <c r="L349" s="409">
        <v>44097</v>
      </c>
      <c r="M349" s="409">
        <v>44097</v>
      </c>
      <c r="N349" s="409">
        <v>44210</v>
      </c>
      <c r="O349" s="314" t="s">
        <v>3930</v>
      </c>
      <c r="P349" s="410">
        <v>0.02</v>
      </c>
      <c r="Q349" s="442" t="s">
        <v>4990</v>
      </c>
      <c r="R349" s="439"/>
      <c r="S349" s="314" t="str">
        <f t="shared" si="36"/>
        <v/>
      </c>
      <c r="T349" s="314" t="s">
        <v>199</v>
      </c>
      <c r="U349" s="314" t="s">
        <v>3958</v>
      </c>
      <c r="V349" s="314" t="s">
        <v>68</v>
      </c>
      <c r="W349" s="440" t="s">
        <v>3939</v>
      </c>
      <c r="X349" s="440" t="s">
        <v>3939</v>
      </c>
      <c r="Y349" s="440" t="s">
        <v>3939</v>
      </c>
      <c r="Z349" s="440" t="s">
        <v>3939</v>
      </c>
      <c r="AA349" s="440" t="s">
        <v>3939</v>
      </c>
      <c r="AB349" s="440" t="s">
        <v>3939</v>
      </c>
      <c r="AC349" s="440" t="s">
        <v>3939</v>
      </c>
      <c r="AD349" s="440" t="s">
        <v>3939</v>
      </c>
      <c r="AE349" s="440" t="s">
        <v>3939</v>
      </c>
      <c r="AF349" s="440" t="s">
        <v>3939</v>
      </c>
      <c r="AG349" s="440" t="s">
        <v>3939</v>
      </c>
      <c r="AH349" s="440" t="s">
        <v>4991</v>
      </c>
      <c r="AI349" s="440" t="s">
        <v>4992</v>
      </c>
      <c r="AJ349" s="440" t="s">
        <v>4993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3066</v>
      </c>
      <c r="BE349" s="361" t="s">
        <v>3066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3940</v>
      </c>
      <c r="BT349" s="129"/>
    </row>
    <row r="350" spans="1:72" ht="15.75" customHeight="1">
      <c r="A350" s="141" t="s">
        <v>67</v>
      </c>
      <c r="B350" s="123" t="s">
        <v>2031</v>
      </c>
      <c r="C350" s="412" t="s">
        <v>2029</v>
      </c>
      <c r="D350" s="321">
        <v>8598875</v>
      </c>
      <c r="E350" s="315" t="s">
        <v>19</v>
      </c>
      <c r="F350" s="315" t="s">
        <v>68</v>
      </c>
      <c r="G350" s="321" t="s">
        <v>3781</v>
      </c>
      <c r="H350" s="315" t="str">
        <f>IFERROR(VLOOKUP(G350,'Cadastro de assessores'!A:B,2,FALSE),"Não Cadastrado")</f>
        <v>14739</v>
      </c>
      <c r="I350" s="315"/>
      <c r="J350" s="46" t="s">
        <v>3929</v>
      </c>
      <c r="K350" s="315" t="s">
        <v>205</v>
      </c>
      <c r="L350" s="445">
        <v>44699</v>
      </c>
      <c r="M350" s="445">
        <v>44708</v>
      </c>
      <c r="N350" s="321"/>
      <c r="O350" s="321" t="s">
        <v>4161</v>
      </c>
      <c r="P350" s="410">
        <v>0.02</v>
      </c>
      <c r="Q350" s="442" t="s">
        <v>4994</v>
      </c>
      <c r="R350" s="439"/>
      <c r="S350" s="314" t="str">
        <f t="shared" si="36"/>
        <v/>
      </c>
      <c r="T350" s="314" t="s">
        <v>199</v>
      </c>
      <c r="U350" s="321" t="s">
        <v>4468</v>
      </c>
      <c r="V350" s="314" t="s">
        <v>114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3066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2031</v>
      </c>
      <c r="C351" s="412" t="s">
        <v>2029</v>
      </c>
      <c r="D351" s="321">
        <v>8524764</v>
      </c>
      <c r="E351" s="315" t="s">
        <v>19</v>
      </c>
      <c r="F351" s="315" t="s">
        <v>68</v>
      </c>
      <c r="G351" s="321" t="s">
        <v>3781</v>
      </c>
      <c r="H351" s="315" t="str">
        <f>IFERROR(VLOOKUP(G351,'Cadastro de assessores'!A:B,2,FALSE),"Não Cadastrado")</f>
        <v>14739</v>
      </c>
      <c r="I351" s="315"/>
      <c r="J351" s="46" t="s">
        <v>3929</v>
      </c>
      <c r="K351" s="315" t="s">
        <v>205</v>
      </c>
      <c r="L351" s="445">
        <v>44691</v>
      </c>
      <c r="M351" s="445">
        <v>44698</v>
      </c>
      <c r="N351" s="321"/>
      <c r="O351" s="321" t="s">
        <v>3951</v>
      </c>
      <c r="P351" s="410">
        <v>2.5000000000000001E-2</v>
      </c>
      <c r="Q351" s="442" t="s">
        <v>4994</v>
      </c>
      <c r="R351" s="439"/>
      <c r="S351" s="314" t="str">
        <f t="shared" si="36"/>
        <v>Qualificado</v>
      </c>
      <c r="T351" s="314" t="s">
        <v>199</v>
      </c>
      <c r="U351" s="321" t="s">
        <v>4468</v>
      </c>
      <c r="V351" s="321" t="s">
        <v>114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4995</v>
      </c>
      <c r="C352" s="493" t="s">
        <v>4996</v>
      </c>
      <c r="D352" s="494">
        <v>5686058</v>
      </c>
      <c r="E352" s="314" t="s">
        <v>19</v>
      </c>
      <c r="F352" s="314" t="s">
        <v>68</v>
      </c>
      <c r="G352" s="314" t="s">
        <v>4485</v>
      </c>
      <c r="H352" s="314" t="str">
        <f>IFERROR(VLOOKUP(G352,'Cadastro de assessores'!A:B,2,FALSE),"Não Cadastrado")</f>
        <v>16130</v>
      </c>
      <c r="I352" s="314"/>
      <c r="J352" s="46" t="s">
        <v>195</v>
      </c>
      <c r="K352" s="314" t="s">
        <v>3935</v>
      </c>
      <c r="L352" s="409">
        <v>44370</v>
      </c>
      <c r="M352" s="409">
        <v>44370</v>
      </c>
      <c r="N352" s="409">
        <v>44768</v>
      </c>
      <c r="O352" s="314" t="s">
        <v>3944</v>
      </c>
      <c r="P352" s="410">
        <v>7.0000000000000001E-3</v>
      </c>
      <c r="Q352" s="442" t="s">
        <v>4997</v>
      </c>
      <c r="R352" s="439"/>
      <c r="S352" s="314" t="str">
        <f t="shared" si="36"/>
        <v>Não Qualificado</v>
      </c>
      <c r="T352" s="314" t="s">
        <v>199</v>
      </c>
      <c r="U352" s="321" t="s">
        <v>3974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3940</v>
      </c>
      <c r="BT352" s="129"/>
    </row>
    <row r="353" spans="1:72" ht="15.75" customHeight="1">
      <c r="A353" s="141" t="s">
        <v>67</v>
      </c>
      <c r="B353" s="123" t="s">
        <v>2038</v>
      </c>
      <c r="C353" s="141" t="s">
        <v>4998</v>
      </c>
      <c r="D353" s="314">
        <v>4899222</v>
      </c>
      <c r="E353" s="315" t="s">
        <v>19</v>
      </c>
      <c r="F353" s="315" t="s">
        <v>77</v>
      </c>
      <c r="G353" s="315" t="s">
        <v>340</v>
      </c>
      <c r="H353" s="315" t="str">
        <f>IFERROR(VLOOKUP(G353,'Cadastro de assessores'!A:B,2,FALSE),"Não Cadastrado")</f>
        <v>17831</v>
      </c>
      <c r="I353" s="315"/>
      <c r="J353" s="46" t="s">
        <v>205</v>
      </c>
      <c r="K353" s="315" t="s">
        <v>205</v>
      </c>
      <c r="L353" s="445">
        <v>44714</v>
      </c>
      <c r="M353" s="445">
        <v>44714</v>
      </c>
      <c r="N353" s="321"/>
      <c r="O353" s="321" t="s">
        <v>3951</v>
      </c>
      <c r="P353" s="410">
        <v>2.5000000000000001E-2</v>
      </c>
      <c r="Q353" s="442" t="s">
        <v>4999</v>
      </c>
      <c r="R353" s="439"/>
      <c r="S353" s="314" t="str">
        <f t="shared" si="36"/>
        <v/>
      </c>
      <c r="T353" s="314" t="s">
        <v>199</v>
      </c>
      <c r="U353" s="314" t="s">
        <v>3983</v>
      </c>
      <c r="V353" s="314" t="s">
        <v>77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5000</v>
      </c>
      <c r="C354" s="141" t="s">
        <v>5001</v>
      </c>
      <c r="D354" s="314">
        <v>4402972</v>
      </c>
      <c r="E354" s="315" t="s">
        <v>3057</v>
      </c>
      <c r="F354" s="315" t="s">
        <v>68</v>
      </c>
      <c r="G354" s="315" t="s">
        <v>3057</v>
      </c>
      <c r="H354" s="315" t="str">
        <f>IFERROR(VLOOKUP(G354,'Cadastro de assessores'!A:B,2,FALSE),"Não Cadastrado")</f>
        <v>18986</v>
      </c>
      <c r="I354" s="315"/>
      <c r="J354" s="46" t="s">
        <v>3929</v>
      </c>
      <c r="K354" s="314" t="s">
        <v>216</v>
      </c>
      <c r="L354" s="437">
        <v>44063</v>
      </c>
      <c r="M354" s="437">
        <v>44068</v>
      </c>
      <c r="N354" s="314"/>
      <c r="O354" s="314" t="s">
        <v>3936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199</v>
      </c>
      <c r="U354" s="314" t="s">
        <v>4001</v>
      </c>
      <c r="V354" s="314" t="s">
        <v>68</v>
      </c>
      <c r="W354" s="440" t="s">
        <v>3939</v>
      </c>
      <c r="X354" s="440" t="s">
        <v>3939</v>
      </c>
      <c r="Y354" s="440" t="s">
        <v>3939</v>
      </c>
      <c r="Z354" s="440" t="s">
        <v>3939</v>
      </c>
      <c r="AA354" s="440" t="s">
        <v>3939</v>
      </c>
      <c r="AB354" s="440" t="s">
        <v>3939</v>
      </c>
      <c r="AC354" s="440" t="s">
        <v>3939</v>
      </c>
      <c r="AD354" s="440" t="s">
        <v>3939</v>
      </c>
      <c r="AE354" s="440" t="s">
        <v>3939</v>
      </c>
      <c r="AF354" s="440" t="s">
        <v>3939</v>
      </c>
      <c r="AG354" s="440" t="s">
        <v>5002</v>
      </c>
      <c r="AH354" s="440" t="s">
        <v>5003</v>
      </c>
      <c r="AI354" s="440" t="s">
        <v>5004</v>
      </c>
      <c r="AJ354" s="440" t="s">
        <v>5005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3066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5006</v>
      </c>
      <c r="C355" s="141" t="s">
        <v>5007</v>
      </c>
      <c r="D355" s="314">
        <v>4681835</v>
      </c>
      <c r="E355" s="314" t="s">
        <v>109</v>
      </c>
      <c r="F355" s="314" t="s">
        <v>68</v>
      </c>
      <c r="G355" s="314" t="s">
        <v>4115</v>
      </c>
      <c r="H355" s="314" t="str">
        <f>IFERROR(VLOOKUP(G355,'Cadastro de assessores'!A:B,2,FALSE),"Não Cadastrado")</f>
        <v>16459</v>
      </c>
      <c r="I355" s="314"/>
      <c r="J355" s="46" t="s">
        <v>195</v>
      </c>
      <c r="K355" s="314" t="s">
        <v>3935</v>
      </c>
      <c r="L355" s="409">
        <v>44204</v>
      </c>
      <c r="M355" s="409">
        <v>44204</v>
      </c>
      <c r="N355" s="409">
        <v>44713</v>
      </c>
      <c r="O355" s="314" t="s">
        <v>3930</v>
      </c>
      <c r="P355" s="410">
        <v>0.02</v>
      </c>
      <c r="Q355" s="442" t="s">
        <v>5008</v>
      </c>
      <c r="R355" s="439"/>
      <c r="S355" s="314" t="str">
        <f t="shared" si="36"/>
        <v>Não Qualificado</v>
      </c>
      <c r="T355" s="314" t="s">
        <v>199</v>
      </c>
      <c r="U355" s="314" t="s">
        <v>3938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3066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3940</v>
      </c>
      <c r="BT355" s="129"/>
    </row>
    <row r="356" spans="1:72" ht="15.75" customHeight="1">
      <c r="A356" s="141" t="s">
        <v>67</v>
      </c>
      <c r="B356" s="123" t="s">
        <v>5009</v>
      </c>
      <c r="C356" s="141" t="s">
        <v>5010</v>
      </c>
      <c r="D356" s="314">
        <v>4557602</v>
      </c>
      <c r="E356" s="315" t="s">
        <v>109</v>
      </c>
      <c r="F356" s="315" t="s">
        <v>68</v>
      </c>
      <c r="G356" s="315" t="s">
        <v>1777</v>
      </c>
      <c r="H356" s="315" t="str">
        <f>IFERROR(VLOOKUP(G356,'Cadastro de assessores'!A:B,2,FALSE),"Não Cadastrado")</f>
        <v>17243</v>
      </c>
      <c r="I356" s="315"/>
      <c r="J356" s="46" t="s">
        <v>3929</v>
      </c>
      <c r="K356" s="315" t="s">
        <v>205</v>
      </c>
      <c r="L356" s="437">
        <v>44165</v>
      </c>
      <c r="M356" s="437">
        <v>44169</v>
      </c>
      <c r="N356" s="314"/>
      <c r="O356" s="314" t="s">
        <v>3930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199</v>
      </c>
      <c r="U356" s="314" t="s">
        <v>4071</v>
      </c>
      <c r="V356" s="314" t="s">
        <v>68</v>
      </c>
      <c r="W356" s="440" t="s">
        <v>3939</v>
      </c>
      <c r="X356" s="440" t="s">
        <v>3939</v>
      </c>
      <c r="Y356" s="440" t="s">
        <v>3939</v>
      </c>
      <c r="Z356" s="440" t="s">
        <v>3939</v>
      </c>
      <c r="AA356" s="440" t="s">
        <v>3939</v>
      </c>
      <c r="AB356" s="440" t="s">
        <v>3939</v>
      </c>
      <c r="AC356" s="440" t="s">
        <v>3939</v>
      </c>
      <c r="AD356" s="440" t="s">
        <v>3939</v>
      </c>
      <c r="AE356" s="440" t="s">
        <v>3939</v>
      </c>
      <c r="AF356" s="440" t="s">
        <v>3939</v>
      </c>
      <c r="AG356" s="440" t="s">
        <v>3939</v>
      </c>
      <c r="AH356" s="440" t="s">
        <v>3939</v>
      </c>
      <c r="AI356" s="440" t="s">
        <v>3939</v>
      </c>
      <c r="AJ356" s="440" t="s">
        <v>3939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3940</v>
      </c>
      <c r="BT356" s="129"/>
    </row>
    <row r="357" spans="1:72" ht="15.75" customHeight="1">
      <c r="A357" s="141" t="s">
        <v>67</v>
      </c>
      <c r="B357" s="123" t="s">
        <v>5011</v>
      </c>
      <c r="C357" s="412" t="s">
        <v>2086</v>
      </c>
      <c r="D357" s="329">
        <v>8993002</v>
      </c>
      <c r="E357" s="314" t="s">
        <v>19</v>
      </c>
      <c r="F357" s="314" t="s">
        <v>77</v>
      </c>
      <c r="G357" s="314" t="s">
        <v>123</v>
      </c>
      <c r="H357" s="315" t="str">
        <f>IFERROR(VLOOKUP(G357,'Cadastro de assessores'!A:B,2,FALSE),"Não Cadastrado")</f>
        <v>18890</v>
      </c>
      <c r="I357" s="315"/>
      <c r="J357" s="46" t="s">
        <v>3929</v>
      </c>
      <c r="K357" s="314" t="s">
        <v>205</v>
      </c>
      <c r="L357" s="409">
        <v>44768</v>
      </c>
      <c r="M357" s="409">
        <v>44769</v>
      </c>
      <c r="N357" s="413"/>
      <c r="O357" s="321" t="s">
        <v>5012</v>
      </c>
      <c r="P357" s="410">
        <v>0.01</v>
      </c>
      <c r="Q357" s="190" t="s">
        <v>4050</v>
      </c>
      <c r="R357" s="439"/>
      <c r="S357" s="314"/>
      <c r="T357" s="314" t="s">
        <v>199</v>
      </c>
      <c r="U357" s="328"/>
      <c r="V357" s="314" t="s">
        <v>273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5011</v>
      </c>
      <c r="C358" s="412" t="s">
        <v>2086</v>
      </c>
      <c r="D358" s="483">
        <v>8688674</v>
      </c>
      <c r="E358" s="314" t="s">
        <v>19</v>
      </c>
      <c r="F358" s="314" t="s">
        <v>77</v>
      </c>
      <c r="G358" s="314" t="s">
        <v>123</v>
      </c>
      <c r="H358" s="315" t="str">
        <f>IFERROR(VLOOKUP(G358,'Cadastro de assessores'!A:B,2,FALSE),"Não Cadastrado")</f>
        <v>18890</v>
      </c>
      <c r="I358" s="315"/>
      <c r="J358" s="46" t="s">
        <v>3929</v>
      </c>
      <c r="K358" s="314" t="s">
        <v>205</v>
      </c>
      <c r="L358" s="409">
        <v>44713</v>
      </c>
      <c r="M358" s="409">
        <v>44714</v>
      </c>
      <c r="N358" s="413"/>
      <c r="O358" s="321" t="s">
        <v>4607</v>
      </c>
      <c r="P358" s="410">
        <v>1.2E-2</v>
      </c>
      <c r="Q358" s="190" t="s">
        <v>4050</v>
      </c>
      <c r="R358" s="439"/>
      <c r="S358" s="314" t="s">
        <v>312</v>
      </c>
      <c r="T358" s="314" t="s">
        <v>199</v>
      </c>
      <c r="U358" s="328" t="s">
        <v>3983</v>
      </c>
      <c r="V358" s="314" t="s">
        <v>77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3066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5013</v>
      </c>
      <c r="C359" s="412" t="s">
        <v>5014</v>
      </c>
      <c r="D359" s="321">
        <v>5593800</v>
      </c>
      <c r="E359" s="314" t="s">
        <v>19</v>
      </c>
      <c r="F359" s="314" t="s">
        <v>77</v>
      </c>
      <c r="G359" s="314" t="s">
        <v>99</v>
      </c>
      <c r="H359" s="321" t="str">
        <f>IFERROR(VLOOKUP(G359,'Cadastro de assessores'!A:B,2,FALSE),"Não Cadastrado")</f>
        <v>18009</v>
      </c>
      <c r="I359" s="321"/>
      <c r="J359" s="46" t="s">
        <v>195</v>
      </c>
      <c r="K359" s="314" t="s">
        <v>3935</v>
      </c>
      <c r="L359" s="409">
        <v>44344</v>
      </c>
      <c r="M359" s="409">
        <v>44344</v>
      </c>
      <c r="N359" s="413">
        <v>44711</v>
      </c>
      <c r="O359" s="321" t="s">
        <v>3930</v>
      </c>
      <c r="P359" s="410">
        <v>0.02</v>
      </c>
      <c r="Q359" s="190" t="s">
        <v>5015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199</v>
      </c>
      <c r="U359" s="328" t="s">
        <v>3988</v>
      </c>
      <c r="V359" s="314" t="s">
        <v>114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3066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3940</v>
      </c>
      <c r="BT359" s="129"/>
    </row>
    <row r="360" spans="1:72" ht="15.75" customHeight="1">
      <c r="A360" s="141" t="s">
        <v>67</v>
      </c>
      <c r="B360" s="123" t="s">
        <v>5016</v>
      </c>
      <c r="C360" s="412" t="s">
        <v>5017</v>
      </c>
      <c r="D360" s="321">
        <v>6493585</v>
      </c>
      <c r="E360" s="315" t="s">
        <v>109</v>
      </c>
      <c r="F360" s="315" t="s">
        <v>68</v>
      </c>
      <c r="G360" s="315" t="s">
        <v>4004</v>
      </c>
      <c r="H360" s="448" t="str">
        <f>IFERROR(VLOOKUP(G360,'Cadastro de assessores'!A:B,2,FALSE),"Não Cadastrado")</f>
        <v>1298</v>
      </c>
      <c r="I360" s="448"/>
      <c r="J360" s="46" t="s">
        <v>3929</v>
      </c>
      <c r="K360" s="315" t="s">
        <v>205</v>
      </c>
      <c r="L360" s="437">
        <v>44449</v>
      </c>
      <c r="M360" s="437">
        <v>44452</v>
      </c>
      <c r="N360" s="448"/>
      <c r="O360" s="448" t="s">
        <v>3947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199</v>
      </c>
      <c r="U360" s="329" t="s">
        <v>4236</v>
      </c>
      <c r="V360" s="314" t="s">
        <v>114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5018</v>
      </c>
      <c r="C361" s="412" t="s">
        <v>5019</v>
      </c>
      <c r="D361" s="321">
        <v>6980115</v>
      </c>
      <c r="E361" s="321" t="s">
        <v>19</v>
      </c>
      <c r="F361" s="321" t="s">
        <v>77</v>
      </c>
      <c r="G361" s="321" t="s">
        <v>4276</v>
      </c>
      <c r="H361" s="321" t="str">
        <f>IFERROR(VLOOKUP(G361,'Cadastro de assessores'!A:B,2,FALSE),"Não Cadastrado")</f>
        <v>14294</v>
      </c>
      <c r="I361" s="321"/>
      <c r="J361" s="46" t="s">
        <v>195</v>
      </c>
      <c r="K361" s="314" t="s">
        <v>3935</v>
      </c>
      <c r="L361" s="441">
        <v>44517</v>
      </c>
      <c r="M361" s="441">
        <v>44517</v>
      </c>
      <c r="N361" s="413">
        <v>44816</v>
      </c>
      <c r="O361" s="321" t="s">
        <v>3984</v>
      </c>
      <c r="P361" s="410">
        <v>8.0000000000000002E-3</v>
      </c>
      <c r="Q361" s="333" t="s">
        <v>5020</v>
      </c>
      <c r="R361" s="439"/>
      <c r="S361" s="314" t="str">
        <f t="shared" si="37"/>
        <v>Não Qualificado</v>
      </c>
      <c r="T361" s="314" t="s">
        <v>199</v>
      </c>
      <c r="U361" s="329" t="s">
        <v>5021</v>
      </c>
      <c r="V361" s="314" t="s">
        <v>114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3940</v>
      </c>
      <c r="BT361" s="129"/>
    </row>
    <row r="362" spans="1:72" ht="15.75" customHeight="1">
      <c r="A362" s="141" t="s">
        <v>67</v>
      </c>
      <c r="B362" s="123" t="s">
        <v>5022</v>
      </c>
      <c r="C362" s="412" t="s">
        <v>5023</v>
      </c>
      <c r="D362" s="321">
        <v>7719774</v>
      </c>
      <c r="E362" s="315" t="s">
        <v>109</v>
      </c>
      <c r="F362" s="315" t="s">
        <v>68</v>
      </c>
      <c r="G362" s="315" t="s">
        <v>3995</v>
      </c>
      <c r="H362" s="448" t="str">
        <f>IFERROR(VLOOKUP(G362,'Cadastro de assessores'!A:B,2,FALSE),"Não Cadastrado")</f>
        <v>1441</v>
      </c>
      <c r="I362" s="448"/>
      <c r="J362" s="46" t="s">
        <v>195</v>
      </c>
      <c r="K362" s="315" t="s">
        <v>205</v>
      </c>
      <c r="L362" s="437">
        <v>44585</v>
      </c>
      <c r="M362" s="437">
        <v>44599</v>
      </c>
      <c r="N362" s="469">
        <v>44886</v>
      </c>
      <c r="O362" s="321" t="s">
        <v>3984</v>
      </c>
      <c r="P362" s="410">
        <v>8.0000000000000002E-3</v>
      </c>
      <c r="Q362" s="190" t="s">
        <v>5024</v>
      </c>
      <c r="R362" s="439"/>
      <c r="S362" s="314" t="str">
        <f t="shared" si="37"/>
        <v>Não Qualificado</v>
      </c>
      <c r="T362" s="314" t="s">
        <v>199</v>
      </c>
      <c r="U362" s="321" t="s">
        <v>4320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3940</v>
      </c>
      <c r="BT362" s="129"/>
    </row>
    <row r="363" spans="1:72" ht="15.75" customHeight="1">
      <c r="A363" s="141" t="s">
        <v>67</v>
      </c>
      <c r="B363" s="123" t="s">
        <v>2108</v>
      </c>
      <c r="C363" s="412" t="s">
        <v>5025</v>
      </c>
      <c r="D363" s="321">
        <v>6604192</v>
      </c>
      <c r="E363" s="315" t="s">
        <v>19</v>
      </c>
      <c r="F363" s="315" t="s">
        <v>68</v>
      </c>
      <c r="G363" s="315" t="s">
        <v>879</v>
      </c>
      <c r="H363" s="315" t="str">
        <f>IFERROR(VLOOKUP(G363,'Cadastro de assessores'!A:B,2,FALSE),"Não Cadastrado")</f>
        <v>18467</v>
      </c>
      <c r="I363" s="315"/>
      <c r="J363" s="46" t="s">
        <v>3929</v>
      </c>
      <c r="K363" s="315" t="s">
        <v>205</v>
      </c>
      <c r="L363" s="437">
        <v>44460</v>
      </c>
      <c r="M363" s="437">
        <v>44460</v>
      </c>
      <c r="N363" s="321"/>
      <c r="O363" s="321" t="s">
        <v>3944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199</v>
      </c>
      <c r="U363" s="321" t="s">
        <v>5026</v>
      </c>
      <c r="V363" s="314" t="s">
        <v>114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2114</v>
      </c>
      <c r="C364" s="412" t="s">
        <v>5027</v>
      </c>
      <c r="D364" s="321">
        <v>6065019</v>
      </c>
      <c r="E364" s="315" t="s">
        <v>19</v>
      </c>
      <c r="F364" s="314" t="s">
        <v>77</v>
      </c>
      <c r="G364" s="314" t="s">
        <v>123</v>
      </c>
      <c r="H364" s="315" t="str">
        <f>IFERROR(VLOOKUP(G364,'Cadastro de assessores'!A:B,2,FALSE),"Não Cadastrado")</f>
        <v>18890</v>
      </c>
      <c r="I364" s="315"/>
      <c r="J364" s="46" t="s">
        <v>3929</v>
      </c>
      <c r="K364" s="314" t="s">
        <v>205</v>
      </c>
      <c r="L364" s="409">
        <v>44746</v>
      </c>
      <c r="M364" s="409">
        <v>44749</v>
      </c>
      <c r="N364" s="314"/>
      <c r="O364" s="314" t="s">
        <v>3944</v>
      </c>
      <c r="P364" s="410">
        <v>7.0000000000000001E-3</v>
      </c>
      <c r="Q364" s="442" t="s">
        <v>4050</v>
      </c>
      <c r="R364" s="439"/>
      <c r="S364" s="314" t="s">
        <v>312</v>
      </c>
      <c r="T364" s="314" t="s">
        <v>199</v>
      </c>
      <c r="U364" s="314" t="s">
        <v>3983</v>
      </c>
      <c r="V364" s="314" t="s">
        <v>77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3066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2118</v>
      </c>
      <c r="C365" s="412" t="s">
        <v>2115</v>
      </c>
      <c r="D365" s="321">
        <v>8688629</v>
      </c>
      <c r="E365" s="314" t="s">
        <v>19</v>
      </c>
      <c r="F365" s="314" t="s">
        <v>77</v>
      </c>
      <c r="G365" s="314" t="s">
        <v>123</v>
      </c>
      <c r="H365" s="315" t="str">
        <f>IFERROR(VLOOKUP(G365,'Cadastro de assessores'!A:B,2,FALSE),"Não Cadastrado")</f>
        <v>18890</v>
      </c>
      <c r="I365" s="315"/>
      <c r="J365" s="46" t="s">
        <v>3929</v>
      </c>
      <c r="K365" s="314" t="s">
        <v>205</v>
      </c>
      <c r="L365" s="409">
        <v>44712</v>
      </c>
      <c r="M365" s="409">
        <v>44714</v>
      </c>
      <c r="N365" s="314"/>
      <c r="O365" s="314" t="s">
        <v>4607</v>
      </c>
      <c r="P365" s="410">
        <v>1.2E-2</v>
      </c>
      <c r="Q365" s="442" t="s">
        <v>4050</v>
      </c>
      <c r="R365" s="439"/>
      <c r="S365" s="314"/>
      <c r="T365" s="314" t="s">
        <v>199</v>
      </c>
      <c r="U365" s="314" t="s">
        <v>3983</v>
      </c>
      <c r="V365" s="314" t="s">
        <v>77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3066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2123</v>
      </c>
      <c r="C366" s="141" t="s">
        <v>2120</v>
      </c>
      <c r="D366" s="314">
        <v>9268978</v>
      </c>
      <c r="E366" s="315" t="s">
        <v>19</v>
      </c>
      <c r="F366" s="315" t="s">
        <v>77</v>
      </c>
      <c r="G366" s="315" t="s">
        <v>215</v>
      </c>
      <c r="H366" s="315">
        <f>IFERROR(VLOOKUP(G366,'Cadastro de assessores'!A:B,2,FALSE),"Não Cadastrado")</f>
        <v>12331</v>
      </c>
      <c r="I366" s="315"/>
      <c r="J366" s="46" t="s">
        <v>3929</v>
      </c>
      <c r="K366" s="314"/>
      <c r="L366" s="409">
        <v>44826</v>
      </c>
      <c r="M366" s="409">
        <v>44832</v>
      </c>
      <c r="N366" s="314"/>
      <c r="O366" s="314" t="s">
        <v>3944</v>
      </c>
      <c r="P366" s="410">
        <v>0.01</v>
      </c>
      <c r="Q366" s="442" t="s">
        <v>5028</v>
      </c>
      <c r="R366" s="439"/>
      <c r="S366" s="314"/>
      <c r="T366" s="314"/>
      <c r="U366" s="314"/>
      <c r="V366" s="314" t="s">
        <v>77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5029</v>
      </c>
      <c r="C367" s="141" t="s">
        <v>5030</v>
      </c>
      <c r="D367" s="314">
        <v>4488691</v>
      </c>
      <c r="E367" s="315" t="s">
        <v>19</v>
      </c>
      <c r="F367" s="315" t="s">
        <v>68</v>
      </c>
      <c r="G367" s="315" t="s">
        <v>3934</v>
      </c>
      <c r="H367" s="315" t="str">
        <f>IFERROR(VLOOKUP(G367,'Cadastro de assessores'!A:B,2,FALSE),"Não Cadastrado")</f>
        <v>17679</v>
      </c>
      <c r="I367" s="315"/>
      <c r="J367" s="46" t="s">
        <v>3929</v>
      </c>
      <c r="K367" s="314" t="s">
        <v>216</v>
      </c>
      <c r="L367" s="314" t="s">
        <v>3278</v>
      </c>
      <c r="M367" s="458" t="s">
        <v>4319</v>
      </c>
      <c r="N367" s="314"/>
      <c r="O367" s="314" t="s">
        <v>3947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199</v>
      </c>
      <c r="U367" s="314" t="s">
        <v>3953</v>
      </c>
      <c r="V367" s="314" t="s">
        <v>68</v>
      </c>
      <c r="W367" s="440" t="s">
        <v>3939</v>
      </c>
      <c r="X367" s="440" t="s">
        <v>3939</v>
      </c>
      <c r="Y367" s="440" t="s">
        <v>3939</v>
      </c>
      <c r="Z367" s="440" t="s">
        <v>3939</v>
      </c>
      <c r="AA367" s="440" t="s">
        <v>3939</v>
      </c>
      <c r="AB367" s="440" t="s">
        <v>3939</v>
      </c>
      <c r="AC367" s="440" t="s">
        <v>3939</v>
      </c>
      <c r="AD367" s="440" t="s">
        <v>3939</v>
      </c>
      <c r="AE367" s="440" t="s">
        <v>3939</v>
      </c>
      <c r="AF367" s="440" t="s">
        <v>3939</v>
      </c>
      <c r="AG367" s="440" t="s">
        <v>3939</v>
      </c>
      <c r="AH367" s="440" t="s">
        <v>3939</v>
      </c>
      <c r="AI367" s="440" t="s">
        <v>3939</v>
      </c>
      <c r="AJ367" s="440" t="s">
        <v>3939</v>
      </c>
      <c r="AK367" s="361" t="s">
        <v>3278</v>
      </c>
      <c r="AL367" s="361"/>
      <c r="AM367" s="361" t="s">
        <v>3278</v>
      </c>
      <c r="AN367" s="361" t="s">
        <v>3278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3066</v>
      </c>
      <c r="BE367" s="361" t="s">
        <v>3066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2146</v>
      </c>
      <c r="C368" s="141" t="s">
        <v>5031</v>
      </c>
      <c r="D368" s="444">
        <v>3247402</v>
      </c>
      <c r="E368" s="315" t="s">
        <v>19</v>
      </c>
      <c r="F368" s="315" t="s">
        <v>77</v>
      </c>
      <c r="G368" s="315" t="s">
        <v>215</v>
      </c>
      <c r="H368" s="448">
        <f>IFERROR(VLOOKUP(G368,'Cadastro de assessores'!A:B,2,FALSE),"Não Cadastrado")</f>
        <v>12331</v>
      </c>
      <c r="I368" s="448"/>
      <c r="J368" s="46" t="s">
        <v>3929</v>
      </c>
      <c r="K368" s="315" t="s">
        <v>205</v>
      </c>
      <c r="L368" s="437">
        <v>44673</v>
      </c>
      <c r="M368" s="437">
        <v>44673</v>
      </c>
      <c r="N368" s="321"/>
      <c r="O368" s="321" t="s">
        <v>3947</v>
      </c>
      <c r="P368" s="410">
        <v>1.2E-2</v>
      </c>
      <c r="Q368" s="333" t="s">
        <v>5032</v>
      </c>
      <c r="R368" s="439"/>
      <c r="S368" s="314" t="str">
        <f t="shared" si="38"/>
        <v>Não Qualificado</v>
      </c>
      <c r="T368" s="314" t="s">
        <v>199</v>
      </c>
      <c r="U368" s="321" t="s">
        <v>3983</v>
      </c>
      <c r="V368" s="314" t="s">
        <v>77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3940</v>
      </c>
      <c r="BT368" s="129"/>
    </row>
    <row r="369" spans="1:72" ht="15.75" customHeight="1">
      <c r="A369" s="141" t="s">
        <v>67</v>
      </c>
      <c r="B369" s="123" t="s">
        <v>2161</v>
      </c>
      <c r="C369" s="412" t="s">
        <v>5033</v>
      </c>
      <c r="D369" s="321">
        <v>6000381</v>
      </c>
      <c r="E369" s="315" t="s">
        <v>109</v>
      </c>
      <c r="F369" s="315" t="s">
        <v>68</v>
      </c>
      <c r="G369" s="315" t="s">
        <v>289</v>
      </c>
      <c r="H369" s="315">
        <f>IFERROR(VLOOKUP(G369,'Cadastro de assessores'!A:B,2,FALSE),"Não Cadastrado")</f>
        <v>12344</v>
      </c>
      <c r="I369" s="315"/>
      <c r="J369" s="46" t="s">
        <v>3929</v>
      </c>
      <c r="K369" s="315" t="s">
        <v>205</v>
      </c>
      <c r="L369" s="437">
        <v>44404</v>
      </c>
      <c r="M369" s="437">
        <v>44404</v>
      </c>
      <c r="N369" s="314"/>
      <c r="O369" s="314" t="s">
        <v>3947</v>
      </c>
      <c r="P369" s="410">
        <v>1.2E-2</v>
      </c>
      <c r="Q369" s="190" t="s">
        <v>5034</v>
      </c>
      <c r="R369" s="439"/>
      <c r="S369" s="314" t="str">
        <f t="shared" si="38"/>
        <v>Não Qualificado</v>
      </c>
      <c r="T369" s="314" t="s">
        <v>199</v>
      </c>
      <c r="U369" s="321" t="s">
        <v>3974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5035</v>
      </c>
      <c r="C370" s="412" t="s">
        <v>5036</v>
      </c>
      <c r="D370" s="321">
        <v>3081966</v>
      </c>
      <c r="E370" s="315" t="s">
        <v>19</v>
      </c>
      <c r="F370" s="315" t="s">
        <v>68</v>
      </c>
      <c r="G370" s="315" t="s">
        <v>328</v>
      </c>
      <c r="H370" s="321" t="str">
        <f>IFERROR(VLOOKUP(G370,'Cadastro de assessores'!A:B,2,FALSE),"Não Cadastrado")</f>
        <v>18993</v>
      </c>
      <c r="I370" s="321"/>
      <c r="J370" s="46" t="s">
        <v>3929</v>
      </c>
      <c r="K370" s="315" t="s">
        <v>205</v>
      </c>
      <c r="L370" s="438">
        <v>44488</v>
      </c>
      <c r="M370" s="438">
        <v>44498</v>
      </c>
      <c r="N370" s="321"/>
      <c r="O370" s="321" t="s">
        <v>3944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199</v>
      </c>
      <c r="U370" s="321" t="s">
        <v>4191</v>
      </c>
      <c r="V370" s="314" t="s">
        <v>135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5037</v>
      </c>
      <c r="C371" s="123" t="s">
        <v>5038</v>
      </c>
      <c r="D371" s="315">
        <v>4848711</v>
      </c>
      <c r="E371" s="315" t="s">
        <v>109</v>
      </c>
      <c r="F371" s="315" t="s">
        <v>68</v>
      </c>
      <c r="G371" s="315" t="s">
        <v>4209</v>
      </c>
      <c r="H371" s="315" t="str">
        <f>IFERROR(VLOOKUP(G371,'Cadastro de assessores'!A:B,2,FALSE),"Não Cadastrado")</f>
        <v>15049</v>
      </c>
      <c r="I371" s="315"/>
      <c r="J371" s="46" t="s">
        <v>3929</v>
      </c>
      <c r="K371" s="315" t="s">
        <v>205</v>
      </c>
      <c r="L371" s="437">
        <v>44236</v>
      </c>
      <c r="M371" s="437">
        <v>44236</v>
      </c>
      <c r="N371" s="314"/>
      <c r="O371" s="314" t="s">
        <v>3947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199</v>
      </c>
      <c r="U371" s="314" t="s">
        <v>3953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3939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3808</v>
      </c>
      <c r="C372" s="141" t="s">
        <v>3806</v>
      </c>
      <c r="D372" s="314">
        <v>3064790</v>
      </c>
      <c r="E372" s="314" t="s">
        <v>19</v>
      </c>
      <c r="F372" s="314" t="s">
        <v>68</v>
      </c>
      <c r="G372" s="314" t="s">
        <v>879</v>
      </c>
      <c r="H372" s="314" t="str">
        <f>IFERROR(VLOOKUP(G372,'Cadastro de assessores'!A:B,2,FALSE),"Não Cadastrado")</f>
        <v>18467</v>
      </c>
      <c r="I372" s="314"/>
      <c r="J372" s="46" t="s">
        <v>195</v>
      </c>
      <c r="K372" s="314" t="s">
        <v>3935</v>
      </c>
      <c r="L372" s="409">
        <v>43699</v>
      </c>
      <c r="M372" s="409">
        <v>43699</v>
      </c>
      <c r="N372" s="314"/>
      <c r="O372" s="314" t="s">
        <v>3936</v>
      </c>
      <c r="P372" s="410">
        <v>1.4999999999999999E-2</v>
      </c>
      <c r="Q372" s="442" t="s">
        <v>5039</v>
      </c>
      <c r="R372" s="439"/>
      <c r="S372" s="314" t="str">
        <f t="shared" si="38"/>
        <v>Não Qualificado</v>
      </c>
      <c r="T372" s="314" t="s">
        <v>199</v>
      </c>
      <c r="U372" s="314" t="s">
        <v>4109</v>
      </c>
      <c r="V372" s="314" t="s">
        <v>77</v>
      </c>
      <c r="W372" s="440" t="s">
        <v>5040</v>
      </c>
      <c r="X372" s="440"/>
      <c r="Y372" s="440" t="s">
        <v>5041</v>
      </c>
      <c r="Z372" s="440" t="s">
        <v>3939</v>
      </c>
      <c r="AA372" s="440" t="s">
        <v>3939</v>
      </c>
      <c r="AB372" s="440" t="s">
        <v>3939</v>
      </c>
      <c r="AC372" s="440" t="s">
        <v>3939</v>
      </c>
      <c r="AD372" s="440" t="s">
        <v>3939</v>
      </c>
      <c r="AE372" s="440" t="s">
        <v>3939</v>
      </c>
      <c r="AF372" s="440" t="s">
        <v>3939</v>
      </c>
      <c r="AG372" s="440" t="s">
        <v>3939</v>
      </c>
      <c r="AH372" s="440"/>
      <c r="AI372" s="440"/>
      <c r="AJ372" s="440"/>
      <c r="AK372" s="361"/>
      <c r="AL372" s="361"/>
      <c r="AM372" s="361" t="s">
        <v>3278</v>
      </c>
      <c r="AN372" s="361" t="s">
        <v>3278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3066</v>
      </c>
      <c r="BE372" s="361" t="s">
        <v>3066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3940</v>
      </c>
      <c r="BT372" s="129"/>
    </row>
    <row r="373" spans="1:72" ht="15.75" customHeight="1">
      <c r="A373" s="141" t="s">
        <v>67</v>
      </c>
      <c r="B373" s="123" t="s">
        <v>2170</v>
      </c>
      <c r="C373" s="463" t="s">
        <v>5042</v>
      </c>
      <c r="D373" s="444">
        <v>188081</v>
      </c>
      <c r="E373" s="315" t="s">
        <v>19</v>
      </c>
      <c r="F373" s="315" t="s">
        <v>68</v>
      </c>
      <c r="G373" s="315" t="s">
        <v>255</v>
      </c>
      <c r="H373" s="314">
        <f>IFERROR(VLOOKUP(G373,'Cadastro de assessores'!A:B,2,FALSE),"Não Cadastrado")</f>
        <v>12332</v>
      </c>
      <c r="I373" s="314"/>
      <c r="J373" s="46" t="s">
        <v>3929</v>
      </c>
      <c r="K373" s="315" t="s">
        <v>205</v>
      </c>
      <c r="L373" s="409">
        <v>44770</v>
      </c>
      <c r="M373" s="409">
        <v>44774</v>
      </c>
      <c r="N373" s="314"/>
      <c r="O373" s="314" t="s">
        <v>3944</v>
      </c>
      <c r="P373" s="410">
        <v>7.0000000000000001E-3</v>
      </c>
      <c r="Q373" s="467"/>
      <c r="R373" s="439"/>
      <c r="S373" s="314"/>
      <c r="T373" s="314"/>
      <c r="U373" s="314"/>
      <c r="V373" s="314" t="s">
        <v>114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2175</v>
      </c>
      <c r="C374" s="463" t="s">
        <v>2172</v>
      </c>
      <c r="D374" s="444">
        <v>2834519</v>
      </c>
      <c r="E374" s="315" t="s">
        <v>19</v>
      </c>
      <c r="F374" s="315" t="s">
        <v>77</v>
      </c>
      <c r="G374" s="315" t="s">
        <v>215</v>
      </c>
      <c r="H374" s="448">
        <f>IFERROR(VLOOKUP(G374,'Cadastro de assessores'!A:B,2,FALSE),"Não Cadastrado")</f>
        <v>12331</v>
      </c>
      <c r="I374" s="448"/>
      <c r="J374" s="46" t="s">
        <v>3929</v>
      </c>
      <c r="K374" s="315" t="s">
        <v>205</v>
      </c>
      <c r="L374" s="409">
        <v>44596</v>
      </c>
      <c r="M374" s="409">
        <v>44614</v>
      </c>
      <c r="N374" s="314"/>
      <c r="O374" s="314" t="s">
        <v>3936</v>
      </c>
      <c r="P374" s="410">
        <v>1.4999999999999999E-2</v>
      </c>
      <c r="Q374" s="442" t="s">
        <v>5043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199</v>
      </c>
      <c r="U374" s="314" t="s">
        <v>3983</v>
      </c>
      <c r="V374" s="314" t="s">
        <v>77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5044</v>
      </c>
      <c r="D375" s="314">
        <v>4854627</v>
      </c>
      <c r="E375" s="314" t="s">
        <v>19</v>
      </c>
      <c r="F375" s="314" t="s">
        <v>77</v>
      </c>
      <c r="G375" s="314" t="s">
        <v>99</v>
      </c>
      <c r="H375" s="314" t="str">
        <f>IFERROR(VLOOKUP(G375,'Cadastro de assessores'!A:B,2,FALSE),"Não Cadastrado")</f>
        <v>18009</v>
      </c>
      <c r="I375" s="314"/>
      <c r="J375" s="46" t="s">
        <v>195</v>
      </c>
      <c r="K375" s="314" t="s">
        <v>3935</v>
      </c>
      <c r="L375" s="409">
        <v>44237</v>
      </c>
      <c r="M375" s="409">
        <v>44237</v>
      </c>
      <c r="N375" s="409">
        <v>44613</v>
      </c>
      <c r="O375" s="314" t="s">
        <v>3936</v>
      </c>
      <c r="P375" s="410">
        <v>1.4999999999999999E-2</v>
      </c>
      <c r="Q375" s="442" t="s">
        <v>5045</v>
      </c>
      <c r="R375" s="439"/>
      <c r="S375" s="314" t="str">
        <f t="shared" si="39"/>
        <v/>
      </c>
      <c r="T375" s="314" t="s">
        <v>199</v>
      </c>
      <c r="U375" s="314" t="s">
        <v>3988</v>
      </c>
      <c r="V375" s="314" t="s">
        <v>114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3066</v>
      </c>
      <c r="BE375" s="361" t="s">
        <v>3066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3940</v>
      </c>
      <c r="BT375" s="129"/>
    </row>
    <row r="376" spans="1:72" ht="15.75" customHeight="1">
      <c r="A376" s="141" t="s">
        <v>67</v>
      </c>
      <c r="B376" s="123" t="s">
        <v>5046</v>
      </c>
      <c r="C376" s="412" t="s">
        <v>5047</v>
      </c>
      <c r="D376" s="321">
        <v>5378763</v>
      </c>
      <c r="E376" s="314" t="s">
        <v>19</v>
      </c>
      <c r="F376" s="314" t="s">
        <v>77</v>
      </c>
      <c r="G376" s="314" t="s">
        <v>99</v>
      </c>
      <c r="H376" s="314" t="str">
        <f>IFERROR(VLOOKUP(G376,'Cadastro de assessores'!A:B,2,FALSE),"Não Cadastrado")</f>
        <v>18009</v>
      </c>
      <c r="I376" s="314"/>
      <c r="J376" s="46" t="s">
        <v>195</v>
      </c>
      <c r="K376" s="314" t="s">
        <v>3935</v>
      </c>
      <c r="L376" s="314" t="s">
        <v>3278</v>
      </c>
      <c r="M376" s="314" t="s">
        <v>3278</v>
      </c>
      <c r="N376" s="409">
        <v>44619</v>
      </c>
      <c r="O376" s="314" t="s">
        <v>3951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199</v>
      </c>
      <c r="U376" s="314" t="s">
        <v>3988</v>
      </c>
      <c r="V376" s="314" t="s">
        <v>114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3066</v>
      </c>
      <c r="BE376" s="361" t="s">
        <v>3066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3940</v>
      </c>
      <c r="BT376" s="129"/>
    </row>
    <row r="377" spans="1:72" ht="15.75" customHeight="1">
      <c r="A377" s="141" t="s">
        <v>67</v>
      </c>
      <c r="B377" s="123" t="s">
        <v>5048</v>
      </c>
      <c r="C377" s="412" t="s">
        <v>5049</v>
      </c>
      <c r="D377" s="321">
        <v>5947531</v>
      </c>
      <c r="E377" s="315" t="s">
        <v>19</v>
      </c>
      <c r="F377" s="315" t="s">
        <v>77</v>
      </c>
      <c r="G377" s="315" t="s">
        <v>99</v>
      </c>
      <c r="H377" s="315" t="str">
        <f>IFERROR(VLOOKUP(G377,'Cadastro de assessores'!A:B,2,FALSE),"Não Cadastrado")</f>
        <v>18009</v>
      </c>
      <c r="I377" s="315"/>
      <c r="J377" s="46" t="s">
        <v>3929</v>
      </c>
      <c r="K377" s="314" t="s">
        <v>216</v>
      </c>
      <c r="L377" s="314" t="s">
        <v>3278</v>
      </c>
      <c r="M377" s="458" t="s">
        <v>4319</v>
      </c>
      <c r="N377" s="321"/>
      <c r="O377" s="321" t="s">
        <v>3951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199</v>
      </c>
      <c r="U377" s="314" t="s">
        <v>3988</v>
      </c>
      <c r="V377" s="314" t="s">
        <v>114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3066</v>
      </c>
      <c r="BE377" s="361" t="s">
        <v>3066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5050</v>
      </c>
      <c r="C378" s="412" t="s">
        <v>5051</v>
      </c>
      <c r="D378" s="321">
        <v>5655163</v>
      </c>
      <c r="E378" s="314" t="s">
        <v>19</v>
      </c>
      <c r="F378" s="314" t="s">
        <v>77</v>
      </c>
      <c r="G378" s="314" t="s">
        <v>99</v>
      </c>
      <c r="H378" s="314" t="str">
        <f>IFERROR(VLOOKUP(G378,'Cadastro de assessores'!A:B,2,FALSE),"Não Cadastrado")</f>
        <v>18009</v>
      </c>
      <c r="I378" s="314"/>
      <c r="J378" s="46" t="s">
        <v>195</v>
      </c>
      <c r="K378" s="314" t="s">
        <v>3935</v>
      </c>
      <c r="L378" s="409"/>
      <c r="M378" s="409">
        <v>44369</v>
      </c>
      <c r="N378" s="469">
        <v>44545</v>
      </c>
      <c r="O378" s="321" t="s">
        <v>3951</v>
      </c>
      <c r="P378" s="410">
        <v>2.5000000000000001E-2</v>
      </c>
      <c r="Q378" s="462" t="s">
        <v>5052</v>
      </c>
      <c r="R378" s="439"/>
      <c r="S378" s="314" t="str">
        <f t="shared" si="39"/>
        <v>Não Qualificado</v>
      </c>
      <c r="T378" s="314" t="s">
        <v>199</v>
      </c>
      <c r="U378" s="329" t="s">
        <v>5053</v>
      </c>
      <c r="V378" s="314" t="s">
        <v>114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3066</v>
      </c>
      <c r="BE378" s="361" t="s">
        <v>3066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3940</v>
      </c>
      <c r="BT378" s="129"/>
    </row>
    <row r="379" spans="1:72" ht="15.75" customHeight="1">
      <c r="A379" s="141" t="s">
        <v>67</v>
      </c>
      <c r="B379" s="123" t="s">
        <v>5054</v>
      </c>
      <c r="C379" s="463" t="s">
        <v>5055</v>
      </c>
      <c r="D379" s="448">
        <v>7048589</v>
      </c>
      <c r="E379" s="315" t="s">
        <v>19</v>
      </c>
      <c r="F379" s="315" t="s">
        <v>77</v>
      </c>
      <c r="G379" s="315" t="s">
        <v>340</v>
      </c>
      <c r="H379" s="315" t="str">
        <f>IFERROR(VLOOKUP(G379,'Cadastro de assessores'!A:B,2,FALSE),"Não Cadastrado")</f>
        <v>17831</v>
      </c>
      <c r="I379" s="315"/>
      <c r="J379" s="46" t="s">
        <v>3929</v>
      </c>
      <c r="K379" s="314" t="s">
        <v>205</v>
      </c>
      <c r="L379" s="437">
        <v>44508</v>
      </c>
      <c r="M379" s="437">
        <v>44508</v>
      </c>
      <c r="N379" s="321"/>
      <c r="O379" s="321" t="s">
        <v>3947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199</v>
      </c>
      <c r="U379" s="314" t="s">
        <v>4109</v>
      </c>
      <c r="V379" s="314" t="s">
        <v>77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5056</v>
      </c>
      <c r="C380" s="463" t="s">
        <v>5057</v>
      </c>
      <c r="D380" s="315">
        <v>3502759</v>
      </c>
      <c r="E380" s="315" t="s">
        <v>19</v>
      </c>
      <c r="F380" s="315" t="s">
        <v>77</v>
      </c>
      <c r="G380" s="315" t="s">
        <v>215</v>
      </c>
      <c r="H380" s="315"/>
      <c r="I380" s="315"/>
      <c r="J380" s="46" t="s">
        <v>3929</v>
      </c>
      <c r="K380" s="314"/>
      <c r="L380" s="438"/>
      <c r="M380" s="315"/>
      <c r="N380" s="321"/>
      <c r="O380" s="321" t="s">
        <v>3936</v>
      </c>
      <c r="P380" s="410">
        <v>1.4999999999999999E-2</v>
      </c>
      <c r="Q380" s="190"/>
      <c r="R380" s="439"/>
      <c r="S380" s="314"/>
      <c r="T380" s="314"/>
      <c r="U380" s="321"/>
      <c r="V380" s="314" t="s">
        <v>77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3940</v>
      </c>
      <c r="BT380" s="129"/>
    </row>
    <row r="381" spans="1:72" ht="15.75" customHeight="1">
      <c r="A381" s="141" t="s">
        <v>67</v>
      </c>
      <c r="B381" s="123" t="s">
        <v>5058</v>
      </c>
      <c r="C381" s="463" t="s">
        <v>5059</v>
      </c>
      <c r="D381" s="315">
        <v>9281869</v>
      </c>
      <c r="E381" s="315" t="s">
        <v>19</v>
      </c>
      <c r="F381" s="315" t="s">
        <v>20</v>
      </c>
      <c r="G381" s="315" t="s">
        <v>5060</v>
      </c>
      <c r="H381" s="315">
        <f>IFERROR(VLOOKUP(G381,'Cadastro de assessores'!A:B,2,FALSE),"Não Cadastrado")</f>
        <v>12360</v>
      </c>
      <c r="I381" s="315"/>
      <c r="J381" s="46" t="s">
        <v>195</v>
      </c>
      <c r="K381" s="314"/>
      <c r="L381" s="438">
        <v>44831</v>
      </c>
      <c r="M381" s="438">
        <v>44831</v>
      </c>
      <c r="N381" s="321"/>
      <c r="O381" s="321" t="s">
        <v>3951</v>
      </c>
      <c r="P381" s="410">
        <v>2.5000000000000001E-2</v>
      </c>
      <c r="Q381" s="190" t="s">
        <v>5061</v>
      </c>
      <c r="R381" s="439"/>
      <c r="S381" s="314"/>
      <c r="T381" s="314"/>
      <c r="U381" s="321"/>
      <c r="V381" s="314" t="s">
        <v>77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3940</v>
      </c>
      <c r="BT381" s="129"/>
    </row>
    <row r="382" spans="1:72" ht="15.75" customHeight="1">
      <c r="A382" s="141" t="s">
        <v>67</v>
      </c>
      <c r="B382" s="123" t="s">
        <v>2194</v>
      </c>
      <c r="C382" s="463" t="s">
        <v>2192</v>
      </c>
      <c r="D382" s="315">
        <v>4006849</v>
      </c>
      <c r="E382" s="315" t="s">
        <v>19</v>
      </c>
      <c r="F382" s="315" t="s">
        <v>77</v>
      </c>
      <c r="G382" s="315" t="s">
        <v>99</v>
      </c>
      <c r="H382" s="315" t="str">
        <f>IFERROR(VLOOKUP(G382,'Cadastro de assessores'!A:B,2,FALSE),"Não Cadastrado")</f>
        <v>18009</v>
      </c>
      <c r="I382" s="315"/>
      <c r="J382" s="46" t="s">
        <v>3929</v>
      </c>
      <c r="K382" s="314" t="s">
        <v>205</v>
      </c>
      <c r="L382" s="438">
        <v>44517</v>
      </c>
      <c r="M382" s="438">
        <v>44517</v>
      </c>
      <c r="N382" s="321"/>
      <c r="O382" s="321" t="s">
        <v>3936</v>
      </c>
      <c r="P382" s="410">
        <v>1.4999999999999999E-2</v>
      </c>
      <c r="Q382" s="190" t="s">
        <v>4218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199</v>
      </c>
      <c r="U382" s="321" t="s">
        <v>4219</v>
      </c>
      <c r="V382" s="314" t="s">
        <v>77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3940</v>
      </c>
      <c r="BT382" s="129"/>
    </row>
    <row r="383" spans="1:72" ht="15.75" customHeight="1">
      <c r="A383" s="141" t="s">
        <v>67</v>
      </c>
      <c r="B383" s="123" t="s">
        <v>5062</v>
      </c>
      <c r="C383" s="141" t="s">
        <v>5063</v>
      </c>
      <c r="D383" s="314">
        <v>4017894</v>
      </c>
      <c r="E383" s="314" t="s">
        <v>19</v>
      </c>
      <c r="F383" s="314" t="s">
        <v>68</v>
      </c>
      <c r="G383" s="314" t="s">
        <v>4443</v>
      </c>
      <c r="H383" s="314" t="str">
        <f>IFERROR(VLOOKUP(G383,'Cadastro de assessores'!A:B,2,FALSE),"Não Cadastrado")</f>
        <v>12846</v>
      </c>
      <c r="I383" s="314"/>
      <c r="J383" s="46" t="s">
        <v>195</v>
      </c>
      <c r="K383" s="314" t="s">
        <v>3935</v>
      </c>
      <c r="L383" s="409"/>
      <c r="M383" s="409">
        <v>44291</v>
      </c>
      <c r="N383" s="409">
        <v>44378</v>
      </c>
      <c r="O383" s="314" t="s">
        <v>3951</v>
      </c>
      <c r="P383" s="410">
        <v>0.01</v>
      </c>
      <c r="Q383" s="442" t="s">
        <v>4444</v>
      </c>
      <c r="R383" s="439"/>
      <c r="S383" s="314" t="str">
        <f t="shared" si="40"/>
        <v>Não Qualificado</v>
      </c>
      <c r="T383" s="314" t="s">
        <v>199</v>
      </c>
      <c r="U383" s="314" t="s">
        <v>4109</v>
      </c>
      <c r="V383" s="314" t="s">
        <v>77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3066</v>
      </c>
      <c r="BE383" s="361" t="s">
        <v>3066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3940</v>
      </c>
      <c r="BT383" s="129"/>
    </row>
    <row r="384" spans="1:72" ht="15.75" customHeight="1">
      <c r="A384" s="141" t="s">
        <v>67</v>
      </c>
      <c r="B384" s="123" t="s">
        <v>3212</v>
      </c>
      <c r="C384" s="141" t="s">
        <v>5064</v>
      </c>
      <c r="D384" s="314">
        <v>2172838</v>
      </c>
      <c r="E384" s="314" t="s">
        <v>19</v>
      </c>
      <c r="F384" s="314" t="s">
        <v>68</v>
      </c>
      <c r="G384" s="314" t="s">
        <v>3205</v>
      </c>
      <c r="H384" s="314" t="str">
        <f>IFERROR(VLOOKUP(G384,'Cadastro de assessores'!A:B,2,FALSE),"Não Cadastrado")</f>
        <v>18236</v>
      </c>
      <c r="I384" s="314"/>
      <c r="J384" s="46" t="s">
        <v>195</v>
      </c>
      <c r="K384" s="314" t="s">
        <v>3935</v>
      </c>
      <c r="L384" s="409"/>
      <c r="M384" s="409">
        <v>43671</v>
      </c>
      <c r="N384" s="314" t="s">
        <v>4033</v>
      </c>
      <c r="O384" s="314" t="s">
        <v>3951</v>
      </c>
      <c r="P384" s="410">
        <v>1E-4</v>
      </c>
      <c r="Q384" s="190" t="s">
        <v>4034</v>
      </c>
      <c r="R384" s="439"/>
      <c r="S384" s="314" t="str">
        <f t="shared" si="40"/>
        <v>Não Qualificado</v>
      </c>
      <c r="T384" s="314" t="s">
        <v>242</v>
      </c>
      <c r="U384" s="314" t="s">
        <v>3953</v>
      </c>
      <c r="V384" s="314" t="s">
        <v>68</v>
      </c>
      <c r="W384" s="440" t="s">
        <v>5065</v>
      </c>
      <c r="X384" s="440"/>
      <c r="Y384" s="440" t="s">
        <v>5066</v>
      </c>
      <c r="Z384" s="440" t="s">
        <v>3939</v>
      </c>
      <c r="AA384" s="440" t="s">
        <v>3939</v>
      </c>
      <c r="AB384" s="440" t="s">
        <v>3939</v>
      </c>
      <c r="AC384" s="440" t="s">
        <v>3939</v>
      </c>
      <c r="AD384" s="440" t="s">
        <v>3939</v>
      </c>
      <c r="AE384" s="440" t="s">
        <v>3939</v>
      </c>
      <c r="AF384" s="440" t="s">
        <v>3939</v>
      </c>
      <c r="AG384" s="440" t="s">
        <v>3939</v>
      </c>
      <c r="AH384" s="440"/>
      <c r="AI384" s="440" t="s">
        <v>3939</v>
      </c>
      <c r="AJ384" s="440"/>
      <c r="AK384" s="361"/>
      <c r="AL384" s="361"/>
      <c r="AM384" s="361" t="s">
        <v>3278</v>
      </c>
      <c r="AN384" s="361" t="s">
        <v>3278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3066</v>
      </c>
      <c r="BE384" s="361" t="s">
        <v>3066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3940</v>
      </c>
      <c r="BT384" s="129"/>
    </row>
    <row r="385" spans="1:72" ht="15.75" customHeight="1">
      <c r="A385" s="141" t="s">
        <v>67</v>
      </c>
      <c r="B385" s="123" t="s">
        <v>5067</v>
      </c>
      <c r="C385" s="141" t="s">
        <v>5068</v>
      </c>
      <c r="D385" s="314">
        <v>6683617</v>
      </c>
      <c r="E385" s="314" t="s">
        <v>19</v>
      </c>
      <c r="F385" s="314" t="s">
        <v>77</v>
      </c>
      <c r="G385" s="314" t="s">
        <v>99</v>
      </c>
      <c r="H385" s="314" t="str">
        <f>IFERROR(VLOOKUP(G385,'Cadastro de assessores'!A:B,2,FALSE),"Não Cadastrado")</f>
        <v>18009</v>
      </c>
      <c r="I385" s="314"/>
      <c r="J385" s="46" t="s">
        <v>195</v>
      </c>
      <c r="K385" s="314" t="s">
        <v>3935</v>
      </c>
      <c r="L385" s="409"/>
      <c r="M385" s="409">
        <v>44463</v>
      </c>
      <c r="N385" s="409">
        <v>44678</v>
      </c>
      <c r="O385" s="314" t="s">
        <v>4161</v>
      </c>
      <c r="P385" s="410">
        <v>0.02</v>
      </c>
      <c r="Q385" s="190" t="s">
        <v>5069</v>
      </c>
      <c r="R385" s="439"/>
      <c r="S385" s="314" t="str">
        <f t="shared" si="40"/>
        <v>Não Qualificado</v>
      </c>
      <c r="T385" s="314" t="s">
        <v>199</v>
      </c>
      <c r="U385" s="321" t="s">
        <v>5070</v>
      </c>
      <c r="V385" s="314" t="s">
        <v>4026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3066</v>
      </c>
      <c r="BE385" s="361" t="s">
        <v>3066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3940</v>
      </c>
      <c r="BT385" s="129"/>
    </row>
    <row r="386" spans="1:72" ht="15.75" customHeight="1">
      <c r="A386" s="141" t="s">
        <v>67</v>
      </c>
      <c r="B386" s="123" t="s">
        <v>2213</v>
      </c>
      <c r="C386" s="141" t="s">
        <v>5071</v>
      </c>
      <c r="D386" s="314">
        <v>2587496</v>
      </c>
      <c r="E386" s="314" t="s">
        <v>19</v>
      </c>
      <c r="F386" s="314" t="s">
        <v>77</v>
      </c>
      <c r="G386" s="314" t="s">
        <v>340</v>
      </c>
      <c r="H386" s="314"/>
      <c r="I386" s="314"/>
      <c r="J386" s="46" t="s">
        <v>195</v>
      </c>
      <c r="K386" s="314"/>
      <c r="L386" s="409"/>
      <c r="M386" s="409">
        <v>44861</v>
      </c>
      <c r="N386" s="409"/>
      <c r="O386" s="314" t="s">
        <v>5072</v>
      </c>
      <c r="P386" s="410">
        <v>0.01</v>
      </c>
      <c r="Q386" s="442"/>
      <c r="R386" s="439"/>
      <c r="S386" s="314"/>
      <c r="T386" s="314"/>
      <c r="U386" s="321"/>
      <c r="V386" s="314" t="s">
        <v>77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3940</v>
      </c>
      <c r="BT386" s="129"/>
    </row>
    <row r="387" spans="1:72" ht="15.75" customHeight="1">
      <c r="A387" s="141" t="s">
        <v>67</v>
      </c>
      <c r="B387" s="123" t="s">
        <v>5073</v>
      </c>
      <c r="C387" s="141" t="s">
        <v>5074</v>
      </c>
      <c r="D387" s="314">
        <v>4742129</v>
      </c>
      <c r="E387" s="314" t="s">
        <v>19</v>
      </c>
      <c r="F387" s="314" t="s">
        <v>2171</v>
      </c>
      <c r="G387" s="314" t="s">
        <v>99</v>
      </c>
      <c r="H387" s="314" t="str">
        <f>IFERROR(VLOOKUP(G387,'Cadastro de assessores'!A:B,2,FALSE),"Não Cadastrado")</f>
        <v>18009</v>
      </c>
      <c r="I387" s="314"/>
      <c r="J387" s="46" t="s">
        <v>195</v>
      </c>
      <c r="K387" s="314" t="s">
        <v>3935</v>
      </c>
      <c r="L387" s="409"/>
      <c r="M387" s="409">
        <v>44207</v>
      </c>
      <c r="N387" s="409">
        <v>44648</v>
      </c>
      <c r="O387" s="314" t="s">
        <v>4152</v>
      </c>
      <c r="P387" s="410">
        <v>0.02</v>
      </c>
      <c r="Q387" s="442" t="s">
        <v>5075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199</v>
      </c>
      <c r="U387" s="321" t="s">
        <v>3988</v>
      </c>
      <c r="V387" s="314" t="s">
        <v>114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3066</v>
      </c>
      <c r="BE387" s="361" t="s">
        <v>3066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3940</v>
      </c>
      <c r="BT387" s="129"/>
    </row>
    <row r="388" spans="1:72" ht="15.75" customHeight="1">
      <c r="A388" s="141" t="s">
        <v>67</v>
      </c>
      <c r="B388" s="123" t="s">
        <v>5073</v>
      </c>
      <c r="C388" s="141" t="s">
        <v>5074</v>
      </c>
      <c r="D388" s="314">
        <v>4782053</v>
      </c>
      <c r="E388" s="314" t="s">
        <v>19</v>
      </c>
      <c r="F388" s="314" t="s">
        <v>2171</v>
      </c>
      <c r="G388" s="314" t="s">
        <v>99</v>
      </c>
      <c r="H388" s="314" t="str">
        <f>IFERROR(VLOOKUP(G388,'Cadastro de assessores'!A:B,2,FALSE),"Não Cadastrado")</f>
        <v>18009</v>
      </c>
      <c r="I388" s="314"/>
      <c r="J388" s="46" t="s">
        <v>195</v>
      </c>
      <c r="K388" s="314" t="s">
        <v>3935</v>
      </c>
      <c r="L388" s="409"/>
      <c r="M388" s="409">
        <v>44216</v>
      </c>
      <c r="N388" s="409">
        <v>44648</v>
      </c>
      <c r="O388" s="314" t="s">
        <v>3984</v>
      </c>
      <c r="P388" s="410">
        <v>8.0000000000000002E-3</v>
      </c>
      <c r="Q388" s="442" t="s">
        <v>5076</v>
      </c>
      <c r="R388" s="439"/>
      <c r="S388" s="314" t="str">
        <f t="shared" si="41"/>
        <v/>
      </c>
      <c r="T388" s="314" t="s">
        <v>199</v>
      </c>
      <c r="U388" s="321" t="s">
        <v>3988</v>
      </c>
      <c r="V388" s="314" t="s">
        <v>114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3066</v>
      </c>
      <c r="BE388" s="361" t="s">
        <v>3066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3940</v>
      </c>
      <c r="BT388" s="129"/>
    </row>
    <row r="389" spans="1:72" ht="15.75" customHeight="1">
      <c r="A389" s="141" t="s">
        <v>67</v>
      </c>
      <c r="B389" s="123" t="s">
        <v>2232</v>
      </c>
      <c r="C389" s="141" t="s">
        <v>5077</v>
      </c>
      <c r="D389" s="315">
        <v>5663320</v>
      </c>
      <c r="E389" s="315" t="s">
        <v>19</v>
      </c>
      <c r="F389" s="315" t="s">
        <v>68</v>
      </c>
      <c r="G389" s="315" t="s">
        <v>5078</v>
      </c>
      <c r="H389" s="315">
        <f>IFERROR(VLOOKUP(G389,'Cadastro de assessores'!A:B,2,FALSE),"Não Cadastrado")</f>
        <v>12338</v>
      </c>
      <c r="I389" s="315"/>
      <c r="J389" s="46" t="s">
        <v>3929</v>
      </c>
      <c r="K389" s="315" t="s">
        <v>205</v>
      </c>
      <c r="L389" s="437">
        <v>44385</v>
      </c>
      <c r="M389" s="437">
        <v>44385</v>
      </c>
      <c r="N389" s="321"/>
      <c r="O389" s="321" t="s">
        <v>3984</v>
      </c>
      <c r="P389" s="410">
        <v>8.0000000000000002E-3</v>
      </c>
      <c r="Q389" s="333" t="s">
        <v>5079</v>
      </c>
      <c r="R389" s="439"/>
      <c r="S389" s="314" t="str">
        <f t="shared" si="41"/>
        <v>Não Qualificado</v>
      </c>
      <c r="T389" s="314" t="s">
        <v>199</v>
      </c>
      <c r="U389" s="321" t="s">
        <v>3958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2232</v>
      </c>
      <c r="C390" s="141" t="s">
        <v>5077</v>
      </c>
      <c r="D390" s="314">
        <v>2660830</v>
      </c>
      <c r="E390" s="315" t="s">
        <v>19</v>
      </c>
      <c r="F390" s="315" t="s">
        <v>68</v>
      </c>
      <c r="G390" s="315" t="s">
        <v>289</v>
      </c>
      <c r="H390" s="315">
        <f>IFERROR(VLOOKUP(G390,'Cadastro de assessores'!A:B,2,FALSE),"Não Cadastrado")</f>
        <v>12344</v>
      </c>
      <c r="I390" s="315"/>
      <c r="J390" s="46" t="s">
        <v>3929</v>
      </c>
      <c r="K390" s="315" t="s">
        <v>205</v>
      </c>
      <c r="L390" s="437">
        <v>43741</v>
      </c>
      <c r="M390" s="437">
        <v>43741</v>
      </c>
      <c r="N390" s="314"/>
      <c r="O390" s="314" t="s">
        <v>4636</v>
      </c>
      <c r="P390" s="410">
        <v>7.0000000000000001E-3</v>
      </c>
      <c r="Q390" s="333" t="s">
        <v>5079</v>
      </c>
      <c r="R390" s="439"/>
      <c r="S390" s="314" t="str">
        <f t="shared" si="41"/>
        <v>Não Qualificado</v>
      </c>
      <c r="T390" s="314" t="s">
        <v>199</v>
      </c>
      <c r="U390" s="321" t="s">
        <v>3958</v>
      </c>
      <c r="V390" s="314" t="s">
        <v>68</v>
      </c>
      <c r="W390" s="440" t="s">
        <v>5080</v>
      </c>
      <c r="X390" s="372"/>
      <c r="Y390" s="440" t="s">
        <v>5081</v>
      </c>
      <c r="Z390" s="440" t="s">
        <v>5082</v>
      </c>
      <c r="AA390" s="440" t="s">
        <v>5083</v>
      </c>
      <c r="AB390" s="440" t="s">
        <v>5084</v>
      </c>
      <c r="AC390" s="440" t="s">
        <v>5085</v>
      </c>
      <c r="AD390" s="440" t="s">
        <v>5086</v>
      </c>
      <c r="AE390" s="440" t="s">
        <v>5087</v>
      </c>
      <c r="AF390" s="440" t="s">
        <v>5088</v>
      </c>
      <c r="AG390" s="440" t="s">
        <v>5089</v>
      </c>
      <c r="AH390" s="440" t="s">
        <v>5090</v>
      </c>
      <c r="AI390" s="440" t="s">
        <v>5091</v>
      </c>
      <c r="AJ390" s="440" t="s">
        <v>5092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2232</v>
      </c>
      <c r="C391" s="141" t="s">
        <v>5077</v>
      </c>
      <c r="D391" s="444">
        <v>7878590</v>
      </c>
      <c r="E391" s="315" t="s">
        <v>19</v>
      </c>
      <c r="F391" s="315" t="s">
        <v>68</v>
      </c>
      <c r="G391" s="315" t="s">
        <v>289</v>
      </c>
      <c r="H391" s="315">
        <f>IFERROR(VLOOKUP(G391,'Cadastro de assessores'!A:B,2,FALSE),"Não Cadastrado")</f>
        <v>12344</v>
      </c>
      <c r="I391" s="315"/>
      <c r="J391" s="46" t="s">
        <v>3929</v>
      </c>
      <c r="K391" s="314" t="s">
        <v>216</v>
      </c>
      <c r="L391" s="314" t="s">
        <v>3278</v>
      </c>
      <c r="M391" s="458" t="s">
        <v>4319</v>
      </c>
      <c r="N391" s="321"/>
      <c r="O391" s="321" t="s">
        <v>5093</v>
      </c>
      <c r="P391" s="410">
        <v>0.01</v>
      </c>
      <c r="Q391" s="333" t="s">
        <v>5079</v>
      </c>
      <c r="R391" s="439"/>
      <c r="S391" s="314" t="str">
        <f t="shared" si="41"/>
        <v>Não Qualificado</v>
      </c>
      <c r="T391" s="314" t="s">
        <v>199</v>
      </c>
      <c r="U391" s="321" t="s">
        <v>3958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3066</v>
      </c>
      <c r="BE391" s="361" t="s">
        <v>3066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3940</v>
      </c>
      <c r="BT391" s="129"/>
    </row>
    <row r="392" spans="1:72" ht="15.75" customHeight="1">
      <c r="A392" s="141" t="s">
        <v>67</v>
      </c>
      <c r="B392" s="123" t="s">
        <v>2238</v>
      </c>
      <c r="C392" s="463" t="s">
        <v>5094</v>
      </c>
      <c r="D392" s="448">
        <v>7273700</v>
      </c>
      <c r="E392" s="315" t="s">
        <v>19</v>
      </c>
      <c r="F392" s="315" t="s">
        <v>77</v>
      </c>
      <c r="G392" s="448" t="s">
        <v>99</v>
      </c>
      <c r="H392" s="315" t="str">
        <f>IFERROR(VLOOKUP(G392,'Cadastro de assessores'!A:B,2,FALSE),"Não Cadastrado")</f>
        <v>18009</v>
      </c>
      <c r="I392" s="315"/>
      <c r="J392" s="46" t="s">
        <v>3929</v>
      </c>
      <c r="K392" s="315" t="s">
        <v>205</v>
      </c>
      <c r="L392" s="437">
        <v>44532</v>
      </c>
      <c r="M392" s="437">
        <v>44536</v>
      </c>
      <c r="N392" s="448"/>
      <c r="O392" s="448" t="s">
        <v>3944</v>
      </c>
      <c r="P392" s="410">
        <v>7.0000000000000001E-3</v>
      </c>
      <c r="Q392" s="190" t="s">
        <v>5095</v>
      </c>
      <c r="R392" s="439"/>
      <c r="S392" s="314" t="str">
        <f t="shared" si="41"/>
        <v/>
      </c>
      <c r="T392" s="314" t="s">
        <v>242</v>
      </c>
      <c r="U392" s="321" t="s">
        <v>4609</v>
      </c>
      <c r="V392" s="314" t="s">
        <v>77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5096</v>
      </c>
      <c r="C393" s="141" t="s">
        <v>5097</v>
      </c>
      <c r="D393" s="314">
        <v>4461414</v>
      </c>
      <c r="E393" s="314" t="s">
        <v>109</v>
      </c>
      <c r="F393" s="314" t="s">
        <v>68</v>
      </c>
      <c r="G393" s="314" t="s">
        <v>3774</v>
      </c>
      <c r="H393" s="314" t="str">
        <f>IFERROR(VLOOKUP(G393,'Cadastro de assessores'!A:B,2,FALSE),"Não Cadastrado")</f>
        <v>14574</v>
      </c>
      <c r="I393" s="314"/>
      <c r="J393" s="46" t="s">
        <v>195</v>
      </c>
      <c r="K393" s="314" t="s">
        <v>3935</v>
      </c>
      <c r="L393" s="409">
        <v>44090</v>
      </c>
      <c r="M393" s="409">
        <v>44090</v>
      </c>
      <c r="N393" s="409">
        <v>44408</v>
      </c>
      <c r="O393" s="314" t="s">
        <v>3947</v>
      </c>
      <c r="P393" s="410">
        <v>1.2E-2</v>
      </c>
      <c r="Q393" s="462" t="s">
        <v>5098</v>
      </c>
      <c r="R393" s="439"/>
      <c r="S393" s="314" t="str">
        <f t="shared" si="41"/>
        <v/>
      </c>
      <c r="T393" s="314" t="s">
        <v>242</v>
      </c>
      <c r="U393" s="314" t="s">
        <v>3945</v>
      </c>
      <c r="V393" s="314" t="s">
        <v>68</v>
      </c>
      <c r="W393" s="440" t="s">
        <v>3939</v>
      </c>
      <c r="X393" s="440" t="s">
        <v>3939</v>
      </c>
      <c r="Y393" s="440" t="s">
        <v>3939</v>
      </c>
      <c r="Z393" s="440" t="s">
        <v>3939</v>
      </c>
      <c r="AA393" s="440" t="s">
        <v>3939</v>
      </c>
      <c r="AB393" s="440" t="s">
        <v>3939</v>
      </c>
      <c r="AC393" s="440" t="s">
        <v>3939</v>
      </c>
      <c r="AD393" s="440" t="s">
        <v>3939</v>
      </c>
      <c r="AE393" s="440" t="s">
        <v>3939</v>
      </c>
      <c r="AF393" s="440" t="s">
        <v>3939</v>
      </c>
      <c r="AG393" s="440" t="s">
        <v>3939</v>
      </c>
      <c r="AH393" s="440" t="s">
        <v>5099</v>
      </c>
      <c r="AI393" s="440" t="s">
        <v>5100</v>
      </c>
      <c r="AJ393" s="440" t="s">
        <v>5101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3066</v>
      </c>
      <c r="BE393" s="361" t="s">
        <v>3066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3940</v>
      </c>
      <c r="BT393" s="129"/>
    </row>
    <row r="394" spans="1:72" ht="18" customHeight="1">
      <c r="A394" s="141" t="s">
        <v>67</v>
      </c>
      <c r="B394" s="123" t="s">
        <v>2262</v>
      </c>
      <c r="C394" s="463" t="s">
        <v>2258</v>
      </c>
      <c r="D394" s="444">
        <v>3428496</v>
      </c>
      <c r="E394" s="315" t="s">
        <v>19</v>
      </c>
      <c r="F394" s="315" t="s">
        <v>77</v>
      </c>
      <c r="G394" s="315" t="s">
        <v>215</v>
      </c>
      <c r="H394" s="315">
        <f>IFERROR(VLOOKUP(G394,'Cadastro de assessores'!A:B,2,FALSE),"Não Cadastrado")</f>
        <v>12331</v>
      </c>
      <c r="I394" s="315"/>
      <c r="J394" s="46" t="s">
        <v>3929</v>
      </c>
      <c r="K394" s="315" t="s">
        <v>205</v>
      </c>
      <c r="L394" s="445">
        <v>44613</v>
      </c>
      <c r="M394" s="445">
        <v>44613</v>
      </c>
      <c r="N394" s="328"/>
      <c r="O394" s="448" t="s">
        <v>4158</v>
      </c>
      <c r="P394" s="410">
        <v>1.2E-2</v>
      </c>
      <c r="Q394" s="190" t="s">
        <v>5102</v>
      </c>
      <c r="R394" s="439"/>
      <c r="S394" s="314" t="str">
        <f t="shared" si="41"/>
        <v/>
      </c>
      <c r="T394" s="314" t="s">
        <v>199</v>
      </c>
      <c r="U394" s="314" t="s">
        <v>3983</v>
      </c>
      <c r="V394" s="314" t="s">
        <v>77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2262</v>
      </c>
      <c r="C395" s="412" t="s">
        <v>2258</v>
      </c>
      <c r="D395" s="495">
        <v>8088158</v>
      </c>
      <c r="E395" s="314" t="s">
        <v>19</v>
      </c>
      <c r="F395" s="314" t="s">
        <v>77</v>
      </c>
      <c r="G395" s="314" t="s">
        <v>215</v>
      </c>
      <c r="H395" s="314">
        <f>IFERROR(VLOOKUP(G395,'Cadastro de assessores'!A:B,2,FALSE),"Não Cadastrado")</f>
        <v>12331</v>
      </c>
      <c r="I395" s="314"/>
      <c r="J395" s="46" t="s">
        <v>205</v>
      </c>
      <c r="K395" s="314" t="s">
        <v>205</v>
      </c>
      <c r="L395" s="496">
        <v>44682</v>
      </c>
      <c r="M395" s="496">
        <v>44682</v>
      </c>
      <c r="N395" s="314"/>
      <c r="O395" s="314" t="s">
        <v>4053</v>
      </c>
      <c r="P395" s="410">
        <v>8.0000000000000002E-3</v>
      </c>
      <c r="Q395" s="190" t="s">
        <v>5103</v>
      </c>
      <c r="R395" s="439"/>
      <c r="S395" s="314" t="str">
        <f t="shared" si="41"/>
        <v/>
      </c>
      <c r="T395" s="314" t="s">
        <v>199</v>
      </c>
      <c r="U395" s="314" t="s">
        <v>3983</v>
      </c>
      <c r="V395" s="314" t="s">
        <v>77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2265</v>
      </c>
      <c r="C396" s="412" t="s">
        <v>5104</v>
      </c>
      <c r="D396" s="315">
        <v>5682953</v>
      </c>
      <c r="E396" s="315" t="s">
        <v>19</v>
      </c>
      <c r="F396" s="315" t="s">
        <v>68</v>
      </c>
      <c r="G396" s="315" t="s">
        <v>3781</v>
      </c>
      <c r="H396" s="315" t="str">
        <f>IFERROR(VLOOKUP(G396,'Cadastro de assessores'!A:B,2,FALSE),"Não Cadastrado")</f>
        <v>14739</v>
      </c>
      <c r="I396" s="315"/>
      <c r="J396" s="46" t="s">
        <v>205</v>
      </c>
      <c r="K396" s="315" t="s">
        <v>205</v>
      </c>
      <c r="L396" s="437">
        <v>44453</v>
      </c>
      <c r="M396" s="437">
        <v>44424</v>
      </c>
      <c r="N396" s="314"/>
      <c r="O396" s="314" t="s">
        <v>3947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199</v>
      </c>
      <c r="U396" s="321" t="s">
        <v>4001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5105</v>
      </c>
      <c r="C397" s="141" t="s">
        <v>5106</v>
      </c>
      <c r="D397" s="314">
        <v>4719236</v>
      </c>
      <c r="E397" s="314" t="s">
        <v>19</v>
      </c>
      <c r="F397" s="314" t="s">
        <v>68</v>
      </c>
      <c r="G397" s="314" t="s">
        <v>3934</v>
      </c>
      <c r="H397" s="314" t="str">
        <f>IFERROR(VLOOKUP(G397,'Cadastro de assessores'!A:B,2,FALSE),"Não Cadastrado")</f>
        <v>17679</v>
      </c>
      <c r="I397" s="314"/>
      <c r="J397" s="46" t="s">
        <v>195</v>
      </c>
      <c r="K397" s="314" t="s">
        <v>3935</v>
      </c>
      <c r="L397" s="441">
        <v>44196</v>
      </c>
      <c r="M397" s="441">
        <v>44196</v>
      </c>
      <c r="N397" s="409">
        <v>44428</v>
      </c>
      <c r="O397" s="314" t="s">
        <v>3944</v>
      </c>
      <c r="P397" s="410">
        <v>7.0000000000000001E-3</v>
      </c>
      <c r="Q397" s="442" t="s">
        <v>5107</v>
      </c>
      <c r="R397" s="439"/>
      <c r="S397" s="314" t="str">
        <f t="shared" si="41"/>
        <v>Não Qualificado</v>
      </c>
      <c r="T397" s="314" t="s">
        <v>199</v>
      </c>
      <c r="U397" s="314" t="s">
        <v>4365</v>
      </c>
      <c r="V397" s="314" t="s">
        <v>3787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3066</v>
      </c>
      <c r="BE397" s="361" t="s">
        <v>3066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3940</v>
      </c>
      <c r="BT397" s="129"/>
    </row>
    <row r="398" spans="1:72" ht="15.75" customHeight="1">
      <c r="A398" s="141" t="s">
        <v>67</v>
      </c>
      <c r="B398" s="123" t="s">
        <v>5108</v>
      </c>
      <c r="C398" s="141" t="s">
        <v>5109</v>
      </c>
      <c r="D398" s="314">
        <v>2749522</v>
      </c>
      <c r="E398" s="314" t="s">
        <v>109</v>
      </c>
      <c r="F398" s="314" t="s">
        <v>68</v>
      </c>
      <c r="G398" s="314" t="s">
        <v>3989</v>
      </c>
      <c r="H398" s="314" t="str">
        <f>IFERROR(VLOOKUP(G398,'Cadastro de assessores'!A:B,2,FALSE),"Não Cadastrado")</f>
        <v>12624</v>
      </c>
      <c r="I398" s="314"/>
      <c r="J398" s="46" t="s">
        <v>205</v>
      </c>
      <c r="K398" s="314" t="s">
        <v>205</v>
      </c>
      <c r="L398" s="441">
        <v>44771</v>
      </c>
      <c r="M398" s="441">
        <v>44771</v>
      </c>
      <c r="N398" s="409"/>
      <c r="O398" s="314" t="s">
        <v>3944</v>
      </c>
      <c r="P398" s="410">
        <v>7.0000000000000001E-3</v>
      </c>
      <c r="Q398" s="442"/>
      <c r="R398" s="439"/>
      <c r="S398" s="314"/>
      <c r="T398" s="314" t="s">
        <v>199</v>
      </c>
      <c r="U398" s="314" t="s">
        <v>4320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5110</v>
      </c>
      <c r="C399" s="412" t="s">
        <v>5111</v>
      </c>
      <c r="D399" s="314">
        <v>5606475</v>
      </c>
      <c r="E399" s="314" t="s">
        <v>19</v>
      </c>
      <c r="F399" s="314" t="s">
        <v>77</v>
      </c>
      <c r="G399" s="321" t="s">
        <v>4938</v>
      </c>
      <c r="H399" s="321" t="str">
        <f>IFERROR(VLOOKUP(G399,'Cadastro de assessores'!A:B,2,FALSE),"Não Cadastrado")</f>
        <v>1275</v>
      </c>
      <c r="I399" s="321"/>
      <c r="J399" s="46" t="s">
        <v>195</v>
      </c>
      <c r="K399" s="314" t="s">
        <v>3935</v>
      </c>
      <c r="L399" s="409">
        <v>44364</v>
      </c>
      <c r="M399" s="409">
        <v>44364</v>
      </c>
      <c r="N399" s="409">
        <v>44803</v>
      </c>
      <c r="O399" s="314" t="s">
        <v>3936</v>
      </c>
      <c r="P399" s="410">
        <v>1.4999999999999999E-2</v>
      </c>
      <c r="Q399" s="190" t="s">
        <v>4259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199</v>
      </c>
      <c r="U399" s="321" t="s">
        <v>5112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3940</v>
      </c>
      <c r="BT399" s="129"/>
    </row>
    <row r="400" spans="1:72" ht="15.75" customHeight="1">
      <c r="A400" s="141" t="s">
        <v>67</v>
      </c>
      <c r="B400" s="123" t="s">
        <v>5113</v>
      </c>
      <c r="C400" s="141" t="s">
        <v>5114</v>
      </c>
      <c r="D400" s="314">
        <v>2214585</v>
      </c>
      <c r="E400" s="315" t="s">
        <v>109</v>
      </c>
      <c r="F400" s="315" t="s">
        <v>68</v>
      </c>
      <c r="G400" s="315" t="s">
        <v>4115</v>
      </c>
      <c r="H400" s="315" t="str">
        <f>IFERROR(VLOOKUP(G400,'Cadastro de assessores'!A:B,2,FALSE),"Não Cadastrado")</f>
        <v>16459</v>
      </c>
      <c r="I400" s="315"/>
      <c r="J400" s="46" t="s">
        <v>3929</v>
      </c>
      <c r="K400" s="314" t="s">
        <v>205</v>
      </c>
      <c r="L400" s="437">
        <v>44085</v>
      </c>
      <c r="M400" s="437">
        <v>44085</v>
      </c>
      <c r="N400" s="314"/>
      <c r="O400" s="314" t="s">
        <v>3930</v>
      </c>
      <c r="P400" s="410">
        <v>0.02</v>
      </c>
      <c r="Q400" s="190"/>
      <c r="R400" s="439"/>
      <c r="S400" s="314" t="str">
        <f t="shared" si="42"/>
        <v/>
      </c>
      <c r="T400" s="314" t="s">
        <v>199</v>
      </c>
      <c r="U400" s="314" t="s">
        <v>4071</v>
      </c>
      <c r="V400" s="314" t="s">
        <v>68</v>
      </c>
      <c r="W400" s="440" t="s">
        <v>3939</v>
      </c>
      <c r="X400" s="440" t="s">
        <v>3939</v>
      </c>
      <c r="Y400" s="440" t="s">
        <v>3939</v>
      </c>
      <c r="Z400" s="440" t="s">
        <v>3939</v>
      </c>
      <c r="AA400" s="440" t="s">
        <v>3939</v>
      </c>
      <c r="AB400" s="440" t="s">
        <v>3939</v>
      </c>
      <c r="AC400" s="440" t="s">
        <v>3939</v>
      </c>
      <c r="AD400" s="440" t="s">
        <v>3939</v>
      </c>
      <c r="AE400" s="440" t="s">
        <v>3939</v>
      </c>
      <c r="AF400" s="440" t="s">
        <v>3939</v>
      </c>
      <c r="AG400" s="440" t="s">
        <v>3939</v>
      </c>
      <c r="AH400" s="440" t="s">
        <v>5115</v>
      </c>
      <c r="AI400" s="440" t="s">
        <v>5116</v>
      </c>
      <c r="AJ400" s="440" t="s">
        <v>5117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5118</v>
      </c>
      <c r="C401" s="141" t="s">
        <v>5119</v>
      </c>
      <c r="D401" s="314">
        <v>4911406</v>
      </c>
      <c r="E401" s="315" t="s">
        <v>109</v>
      </c>
      <c r="F401" s="315" t="s">
        <v>68</v>
      </c>
      <c r="G401" s="315" t="s">
        <v>3774</v>
      </c>
      <c r="H401" s="315" t="str">
        <f>IFERROR(VLOOKUP(G401,'Cadastro de assessores'!A:B,2,FALSE),"Não Cadastrado")</f>
        <v>14574</v>
      </c>
      <c r="I401" s="315"/>
      <c r="J401" s="46" t="s">
        <v>3929</v>
      </c>
      <c r="K401" s="314" t="s">
        <v>216</v>
      </c>
      <c r="L401" s="314" t="s">
        <v>3278</v>
      </c>
      <c r="M401" s="458" t="s">
        <v>3778</v>
      </c>
      <c r="N401" s="321"/>
      <c r="O401" s="321" t="s">
        <v>3984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199</v>
      </c>
      <c r="U401" s="314" t="s">
        <v>4071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3278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3066</v>
      </c>
      <c r="BE401" s="361" t="s">
        <v>3066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5118</v>
      </c>
      <c r="C402" s="141" t="s">
        <v>5119</v>
      </c>
      <c r="D402" s="314">
        <v>4886679</v>
      </c>
      <c r="E402" s="314" t="s">
        <v>109</v>
      </c>
      <c r="F402" s="314" t="s">
        <v>68</v>
      </c>
      <c r="G402" s="314" t="s">
        <v>3774</v>
      </c>
      <c r="H402" s="314" t="str">
        <f>IFERROR(VLOOKUP(G402,'Cadastro de assessores'!A:B,2,FALSE),"Não Cadastrado")</f>
        <v>14574</v>
      </c>
      <c r="I402" s="314"/>
      <c r="J402" s="46" t="s">
        <v>195</v>
      </c>
      <c r="K402" s="314" t="s">
        <v>3935</v>
      </c>
      <c r="L402" s="409">
        <v>44256</v>
      </c>
      <c r="M402" s="409">
        <v>44256</v>
      </c>
      <c r="N402" s="409">
        <v>44691</v>
      </c>
      <c r="O402" s="314" t="s">
        <v>3936</v>
      </c>
      <c r="P402" s="410">
        <v>1.4999999999999999E-2</v>
      </c>
      <c r="Q402" s="190" t="s">
        <v>5120</v>
      </c>
      <c r="R402" s="439"/>
      <c r="S402" s="314" t="str">
        <f t="shared" si="42"/>
        <v/>
      </c>
      <c r="T402" s="314" t="s">
        <v>199</v>
      </c>
      <c r="U402" s="314" t="s">
        <v>4071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3066</v>
      </c>
      <c r="BE402" s="361" t="s">
        <v>3066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3940</v>
      </c>
      <c r="BT402" s="129"/>
    </row>
    <row r="403" spans="1:72" ht="15.75" customHeight="1">
      <c r="A403" s="141" t="s">
        <v>67</v>
      </c>
      <c r="B403" s="123" t="s">
        <v>2304</v>
      </c>
      <c r="C403" s="412" t="s">
        <v>2301</v>
      </c>
      <c r="D403" s="321">
        <v>6675462</v>
      </c>
      <c r="E403" s="315" t="s">
        <v>19</v>
      </c>
      <c r="F403" s="315" t="s">
        <v>77</v>
      </c>
      <c r="G403" s="321" t="s">
        <v>123</v>
      </c>
      <c r="H403" s="315" t="str">
        <f>IFERROR(VLOOKUP(G403,'Cadastro de assessores'!A:B,2,FALSE),"Não Cadastrado")</f>
        <v>18890</v>
      </c>
      <c r="I403" s="315"/>
      <c r="J403" s="46" t="s">
        <v>3929</v>
      </c>
      <c r="K403" s="314" t="s">
        <v>205</v>
      </c>
      <c r="L403" s="437">
        <v>44684</v>
      </c>
      <c r="M403" s="437">
        <v>44686</v>
      </c>
      <c r="N403" s="321"/>
      <c r="O403" s="321" t="s">
        <v>3947</v>
      </c>
      <c r="P403" s="410">
        <v>1.2E-2</v>
      </c>
      <c r="Q403" s="190" t="s">
        <v>4050</v>
      </c>
      <c r="R403" s="439"/>
      <c r="S403" s="314" t="str">
        <f t="shared" si="42"/>
        <v>Não Qualificado</v>
      </c>
      <c r="T403" s="314" t="s">
        <v>199</v>
      </c>
      <c r="U403" s="314" t="s">
        <v>3983</v>
      </c>
      <c r="V403" s="314" t="s">
        <v>77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3544</v>
      </c>
      <c r="C404" s="141" t="s">
        <v>3543</v>
      </c>
      <c r="D404" s="314">
        <v>4457777</v>
      </c>
      <c r="E404" s="314" t="s">
        <v>3057</v>
      </c>
      <c r="F404" s="314" t="s">
        <v>68</v>
      </c>
      <c r="G404" s="314" t="s">
        <v>3057</v>
      </c>
      <c r="H404" s="314" t="str">
        <f>IFERROR(VLOOKUP(G404,'Cadastro de assessores'!A:B,2,FALSE),"Não Cadastrado")</f>
        <v>18986</v>
      </c>
      <c r="I404" s="314"/>
      <c r="J404" s="46" t="s">
        <v>195</v>
      </c>
      <c r="K404" s="314" t="s">
        <v>3935</v>
      </c>
      <c r="L404" s="441">
        <v>44151</v>
      </c>
      <c r="M404" s="441">
        <v>44151</v>
      </c>
      <c r="N404" s="441">
        <v>44543</v>
      </c>
      <c r="O404" s="314" t="s">
        <v>3936</v>
      </c>
      <c r="P404" s="410">
        <v>1.4999999999999999E-2</v>
      </c>
      <c r="Q404" s="190" t="s">
        <v>5121</v>
      </c>
      <c r="R404" s="439"/>
      <c r="S404" s="314" t="str">
        <f t="shared" si="42"/>
        <v>Não Qualificado</v>
      </c>
      <c r="T404" s="314" t="s">
        <v>199</v>
      </c>
      <c r="U404" s="314" t="s">
        <v>3931</v>
      </c>
      <c r="V404" s="314" t="s">
        <v>77</v>
      </c>
      <c r="W404" s="440" t="s">
        <v>3939</v>
      </c>
      <c r="X404" s="440" t="s">
        <v>3939</v>
      </c>
      <c r="Y404" s="440" t="s">
        <v>3939</v>
      </c>
      <c r="Z404" s="440" t="s">
        <v>3939</v>
      </c>
      <c r="AA404" s="440" t="s">
        <v>3939</v>
      </c>
      <c r="AB404" s="440" t="s">
        <v>3939</v>
      </c>
      <c r="AC404" s="440" t="s">
        <v>3939</v>
      </c>
      <c r="AD404" s="440" t="s">
        <v>3939</v>
      </c>
      <c r="AE404" s="440" t="s">
        <v>3939</v>
      </c>
      <c r="AF404" s="440" t="s">
        <v>3939</v>
      </c>
      <c r="AG404" s="440" t="s">
        <v>3939</v>
      </c>
      <c r="AH404" s="440" t="s">
        <v>3939</v>
      </c>
      <c r="AI404" s="440" t="s">
        <v>3939</v>
      </c>
      <c r="AJ404" s="440" t="s">
        <v>5122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3066</v>
      </c>
      <c r="BE404" s="361" t="s">
        <v>3066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3940</v>
      </c>
      <c r="BT404" s="129"/>
    </row>
    <row r="405" spans="1:72" ht="15.75" customHeight="1">
      <c r="A405" s="141" t="s">
        <v>67</v>
      </c>
      <c r="B405" s="123" t="s">
        <v>2323</v>
      </c>
      <c r="C405" s="463" t="s">
        <v>5123</v>
      </c>
      <c r="D405" s="321">
        <v>7514118</v>
      </c>
      <c r="E405" s="315" t="s">
        <v>19</v>
      </c>
      <c r="F405" s="315" t="s">
        <v>77</v>
      </c>
      <c r="G405" s="448" t="s">
        <v>99</v>
      </c>
      <c r="H405" s="321" t="str">
        <f>IFERROR(VLOOKUP(G405,'Cadastro de assessores'!A:B,2,FALSE),"Não Cadastrado")</f>
        <v>18009</v>
      </c>
      <c r="I405" s="321"/>
      <c r="J405" s="46" t="s">
        <v>3929</v>
      </c>
      <c r="K405" s="314" t="s">
        <v>205</v>
      </c>
      <c r="L405" s="437">
        <v>44564</v>
      </c>
      <c r="M405" s="437">
        <v>44572</v>
      </c>
      <c r="N405" s="321"/>
      <c r="O405" s="321" t="s">
        <v>3944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242</v>
      </c>
      <c r="U405" s="314" t="s">
        <v>3983</v>
      </c>
      <c r="V405" s="314" t="s">
        <v>77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2323</v>
      </c>
      <c r="C406" s="412" t="s">
        <v>5123</v>
      </c>
      <c r="D406" s="444">
        <v>7605641</v>
      </c>
      <c r="E406" s="315" t="s">
        <v>19</v>
      </c>
      <c r="F406" s="315" t="s">
        <v>77</v>
      </c>
      <c r="G406" s="448" t="s">
        <v>99</v>
      </c>
      <c r="H406" s="321" t="str">
        <f>IFERROR(VLOOKUP(G406,'Cadastro de assessores'!A:B,2,FALSE),"Não Cadastrado")</f>
        <v>18009</v>
      </c>
      <c r="I406" s="321"/>
      <c r="J406" s="46" t="s">
        <v>3929</v>
      </c>
      <c r="K406" s="314" t="s">
        <v>205</v>
      </c>
      <c r="L406" s="445">
        <v>44669</v>
      </c>
      <c r="M406" s="445">
        <v>44669</v>
      </c>
      <c r="N406" s="321"/>
      <c r="O406" s="321" t="s">
        <v>3944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242</v>
      </c>
      <c r="U406" s="314" t="s">
        <v>3983</v>
      </c>
      <c r="V406" s="314" t="s">
        <v>77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5124</v>
      </c>
      <c r="C407" s="412" t="s">
        <v>5125</v>
      </c>
      <c r="D407" s="321">
        <v>515215</v>
      </c>
      <c r="E407" s="315" t="s">
        <v>19</v>
      </c>
      <c r="F407" s="315" t="s">
        <v>77</v>
      </c>
      <c r="G407" s="315" t="s">
        <v>99</v>
      </c>
      <c r="H407" s="321" t="str">
        <f>IFERROR(VLOOKUP(G407,'Cadastro de assessores'!A:B,2,FALSE),"Não Cadastrado")</f>
        <v>18009</v>
      </c>
      <c r="I407" s="321"/>
      <c r="J407" s="46" t="s">
        <v>3929</v>
      </c>
      <c r="K407" s="314" t="s">
        <v>216</v>
      </c>
      <c r="L407" s="437">
        <v>44349</v>
      </c>
      <c r="M407" s="437">
        <v>44349</v>
      </c>
      <c r="N407" s="314"/>
      <c r="O407" s="314" t="s">
        <v>4152</v>
      </c>
      <c r="P407" s="410">
        <v>0.02</v>
      </c>
      <c r="Q407" s="190" t="s">
        <v>5126</v>
      </c>
      <c r="R407" s="439"/>
      <c r="S407" s="314" t="str">
        <f t="shared" si="42"/>
        <v/>
      </c>
      <c r="T407" s="321" t="s">
        <v>199</v>
      </c>
      <c r="U407" s="321" t="s">
        <v>4236</v>
      </c>
      <c r="V407" s="321" t="s">
        <v>114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3066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5127</v>
      </c>
      <c r="C408" s="412" t="s">
        <v>5128</v>
      </c>
      <c r="D408" s="321">
        <v>6403193</v>
      </c>
      <c r="E408" s="314" t="s">
        <v>19</v>
      </c>
      <c r="F408" s="314" t="s">
        <v>68</v>
      </c>
      <c r="G408" s="314" t="s">
        <v>4485</v>
      </c>
      <c r="H408" s="314" t="str">
        <f>IFERROR(VLOOKUP(G408,'Cadastro de assessores'!A:B,2,FALSE),"Não Cadastrado")</f>
        <v>16130</v>
      </c>
      <c r="I408" s="314"/>
      <c r="J408" s="46" t="s">
        <v>195</v>
      </c>
      <c r="K408" s="314" t="s">
        <v>3935</v>
      </c>
      <c r="L408" s="413">
        <v>44434</v>
      </c>
      <c r="M408" s="413">
        <v>44434</v>
      </c>
      <c r="N408" s="413">
        <v>44764</v>
      </c>
      <c r="O408" s="321" t="s">
        <v>3944</v>
      </c>
      <c r="P408" s="410">
        <v>7.0000000000000001E-3</v>
      </c>
      <c r="Q408" s="190" t="s">
        <v>5129</v>
      </c>
      <c r="R408" s="439"/>
      <c r="S408" s="314" t="str">
        <f t="shared" si="42"/>
        <v>Qualificado</v>
      </c>
      <c r="T408" s="321" t="s">
        <v>199</v>
      </c>
      <c r="U408" s="321" t="s">
        <v>3974</v>
      </c>
      <c r="V408" s="314" t="s">
        <v>77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3940</v>
      </c>
      <c r="BT408" s="129"/>
    </row>
    <row r="409" spans="1:72" ht="15.75" customHeight="1">
      <c r="A409" s="141" t="s">
        <v>67</v>
      </c>
      <c r="B409" s="123" t="s">
        <v>3547</v>
      </c>
      <c r="C409" s="141" t="s">
        <v>3545</v>
      </c>
      <c r="D409" s="314">
        <v>490973</v>
      </c>
      <c r="E409" s="315" t="s">
        <v>19</v>
      </c>
      <c r="F409" s="315" t="s">
        <v>68</v>
      </c>
      <c r="G409" s="315" t="s">
        <v>879</v>
      </c>
      <c r="H409" s="315" t="str">
        <f>IFERROR(VLOOKUP(G409,'Cadastro de assessores'!A:B,2,FALSE),"Não Cadastrado")</f>
        <v>18467</v>
      </c>
      <c r="I409" s="315"/>
      <c r="J409" s="46" t="s">
        <v>3929</v>
      </c>
      <c r="K409" s="314" t="s">
        <v>205</v>
      </c>
      <c r="L409" s="437">
        <v>43685</v>
      </c>
      <c r="M409" s="437">
        <v>43690</v>
      </c>
      <c r="N409" s="314"/>
      <c r="O409" s="314" t="s">
        <v>3930</v>
      </c>
      <c r="P409" s="410">
        <v>0.02</v>
      </c>
      <c r="Q409" s="442" t="s">
        <v>5130</v>
      </c>
      <c r="R409" s="439"/>
      <c r="S409" s="314" t="str">
        <f t="shared" si="42"/>
        <v/>
      </c>
      <c r="T409" s="314" t="s">
        <v>199</v>
      </c>
      <c r="U409" s="314" t="s">
        <v>4109</v>
      </c>
      <c r="V409" s="314" t="s">
        <v>77</v>
      </c>
      <c r="W409" s="440" t="s">
        <v>5131</v>
      </c>
      <c r="X409" s="440"/>
      <c r="Y409" s="440" t="s">
        <v>5132</v>
      </c>
      <c r="Z409" s="440" t="s">
        <v>5133</v>
      </c>
      <c r="AA409" s="440" t="s">
        <v>5134</v>
      </c>
      <c r="AB409" s="440" t="s">
        <v>5135</v>
      </c>
      <c r="AC409" s="440" t="s">
        <v>5136</v>
      </c>
      <c r="AD409" s="440" t="s">
        <v>5137</v>
      </c>
      <c r="AE409" s="440" t="s">
        <v>5138</v>
      </c>
      <c r="AF409" s="440" t="s">
        <v>5139</v>
      </c>
      <c r="AG409" s="440" t="s">
        <v>5140</v>
      </c>
      <c r="AH409" s="440" t="s">
        <v>5141</v>
      </c>
      <c r="AI409" s="440" t="s">
        <v>5142</v>
      </c>
      <c r="AJ409" s="440" t="s">
        <v>5143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5144</v>
      </c>
      <c r="C410" s="141" t="s">
        <v>5145</v>
      </c>
      <c r="D410" s="321">
        <v>3318900</v>
      </c>
      <c r="E410" s="315" t="s">
        <v>3057</v>
      </c>
      <c r="F410" s="315" t="s">
        <v>68</v>
      </c>
      <c r="G410" s="315" t="s">
        <v>3057</v>
      </c>
      <c r="H410" s="315" t="str">
        <f>IFERROR(VLOOKUP(G410,'Cadastro de assessores'!A:B,2,FALSE),"Não Cadastrado")</f>
        <v>18986</v>
      </c>
      <c r="I410" s="315"/>
      <c r="J410" s="46" t="s">
        <v>3929</v>
      </c>
      <c r="K410" s="314" t="s">
        <v>205</v>
      </c>
      <c r="L410" s="437">
        <v>44449</v>
      </c>
      <c r="M410" s="437">
        <v>44452</v>
      </c>
      <c r="N410" s="321"/>
      <c r="O410" s="321" t="s">
        <v>3936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199</v>
      </c>
      <c r="U410" s="321" t="s">
        <v>3965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2338</v>
      </c>
      <c r="C411" s="141" t="s">
        <v>5146</v>
      </c>
      <c r="D411" s="314">
        <v>4634086</v>
      </c>
      <c r="E411" s="315" t="s">
        <v>109</v>
      </c>
      <c r="F411" s="315" t="s">
        <v>68</v>
      </c>
      <c r="G411" s="315" t="s">
        <v>1777</v>
      </c>
      <c r="H411" s="315" t="str">
        <f>IFERROR(VLOOKUP(G411,'Cadastro de assessores'!A:B,2,FALSE),"Não Cadastrado")</f>
        <v>17243</v>
      </c>
      <c r="I411" s="315"/>
      <c r="J411" s="46" t="s">
        <v>3929</v>
      </c>
      <c r="K411" s="314" t="s">
        <v>205</v>
      </c>
      <c r="L411" s="437">
        <v>44167</v>
      </c>
      <c r="M411" s="437">
        <v>44167</v>
      </c>
      <c r="N411" s="314"/>
      <c r="O411" s="314" t="s">
        <v>3947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199</v>
      </c>
      <c r="U411" s="328" t="s">
        <v>3938</v>
      </c>
      <c r="V411" s="314" t="s">
        <v>68</v>
      </c>
      <c r="W411" s="440" t="s">
        <v>3939</v>
      </c>
      <c r="X411" s="440" t="s">
        <v>3939</v>
      </c>
      <c r="Y411" s="440" t="s">
        <v>3939</v>
      </c>
      <c r="Z411" s="440" t="s">
        <v>3939</v>
      </c>
      <c r="AA411" s="440" t="s">
        <v>3939</v>
      </c>
      <c r="AB411" s="440" t="s">
        <v>3939</v>
      </c>
      <c r="AC411" s="440" t="s">
        <v>3939</v>
      </c>
      <c r="AD411" s="440" t="s">
        <v>3939</v>
      </c>
      <c r="AE411" s="440" t="s">
        <v>3939</v>
      </c>
      <c r="AF411" s="440" t="s">
        <v>3939</v>
      </c>
      <c r="AG411" s="440" t="s">
        <v>3939</v>
      </c>
      <c r="AH411" s="440" t="s">
        <v>3939</v>
      </c>
      <c r="AI411" s="440" t="s">
        <v>3939</v>
      </c>
      <c r="AJ411" s="440" t="s">
        <v>3939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2346</v>
      </c>
      <c r="C412" s="105" t="s">
        <v>2343</v>
      </c>
      <c r="D412" s="448">
        <v>7047969</v>
      </c>
      <c r="E412" s="315" t="s">
        <v>19</v>
      </c>
      <c r="F412" s="315" t="s">
        <v>68</v>
      </c>
      <c r="G412" s="315" t="s">
        <v>2345</v>
      </c>
      <c r="H412" s="315">
        <f>IFERROR(VLOOKUP(G412,'Cadastro de assessores'!A:B,2,FALSE),"Não Cadastrado")</f>
        <v>12343</v>
      </c>
      <c r="I412" s="315"/>
      <c r="J412" s="46" t="s">
        <v>3929</v>
      </c>
      <c r="K412" s="314" t="s">
        <v>205</v>
      </c>
      <c r="L412" s="438">
        <v>44510</v>
      </c>
      <c r="M412" s="438">
        <v>44511</v>
      </c>
      <c r="N412" s="321"/>
      <c r="O412" s="321" t="s">
        <v>3944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199</v>
      </c>
      <c r="U412" s="329" t="s">
        <v>3958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3940</v>
      </c>
      <c r="BT412" s="129"/>
    </row>
    <row r="413" spans="1:72" ht="15.75" customHeight="1">
      <c r="A413" s="141" t="s">
        <v>67</v>
      </c>
      <c r="B413" s="123" t="s">
        <v>3564</v>
      </c>
      <c r="C413" s="141" t="s">
        <v>3562</v>
      </c>
      <c r="D413" s="314">
        <v>4679169</v>
      </c>
      <c r="E413" s="315" t="s">
        <v>19</v>
      </c>
      <c r="F413" s="315" t="s">
        <v>68</v>
      </c>
      <c r="G413" s="315" t="s">
        <v>3205</v>
      </c>
      <c r="H413" s="315" t="str">
        <f>IFERROR(VLOOKUP(G413,'Cadastro de assessores'!A:B,2,FALSE),"Não Cadastrado")</f>
        <v>18236</v>
      </c>
      <c r="I413" s="315"/>
      <c r="J413" s="46" t="s">
        <v>3929</v>
      </c>
      <c r="K413" s="314" t="s">
        <v>216</v>
      </c>
      <c r="L413" s="314" t="s">
        <v>3278</v>
      </c>
      <c r="M413" s="458" t="s">
        <v>4319</v>
      </c>
      <c r="N413" s="321"/>
      <c r="O413" s="321" t="s">
        <v>3984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199</v>
      </c>
      <c r="U413" s="314" t="s">
        <v>3938</v>
      </c>
      <c r="V413" s="314" t="s">
        <v>68</v>
      </c>
      <c r="W413" s="440" t="s">
        <v>3939</v>
      </c>
      <c r="X413" s="440" t="s">
        <v>3939</v>
      </c>
      <c r="Y413" s="440" t="s">
        <v>3939</v>
      </c>
      <c r="Z413" s="440" t="s">
        <v>3939</v>
      </c>
      <c r="AA413" s="440" t="s">
        <v>3939</v>
      </c>
      <c r="AB413" s="440" t="s">
        <v>3939</v>
      </c>
      <c r="AC413" s="440" t="s">
        <v>3939</v>
      </c>
      <c r="AD413" s="440" t="s">
        <v>3939</v>
      </c>
      <c r="AE413" s="440" t="s">
        <v>3939</v>
      </c>
      <c r="AF413" s="440" t="s">
        <v>3939</v>
      </c>
      <c r="AG413" s="440" t="s">
        <v>3939</v>
      </c>
      <c r="AH413" s="440" t="s">
        <v>3939</v>
      </c>
      <c r="AI413" s="440" t="s">
        <v>3939</v>
      </c>
      <c r="AJ413" s="440" t="s">
        <v>3939</v>
      </c>
      <c r="AK413" s="361" t="s">
        <v>3278</v>
      </c>
      <c r="AL413" s="361"/>
      <c r="AM413" s="361" t="s">
        <v>3278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3066</v>
      </c>
      <c r="BE413" s="361" t="s">
        <v>3066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3564</v>
      </c>
      <c r="C414" s="141" t="s">
        <v>3562</v>
      </c>
      <c r="D414" s="314">
        <v>2096281</v>
      </c>
      <c r="E414" s="315" t="s">
        <v>19</v>
      </c>
      <c r="F414" s="315" t="s">
        <v>68</v>
      </c>
      <c r="G414" s="315" t="s">
        <v>3205</v>
      </c>
      <c r="H414" s="315" t="str">
        <f>IFERROR(VLOOKUP(G414,'Cadastro de assessores'!A:B,2,FALSE),"Não Cadastrado")</f>
        <v>18236</v>
      </c>
      <c r="I414" s="315"/>
      <c r="J414" s="46" t="s">
        <v>205</v>
      </c>
      <c r="K414" s="314" t="s">
        <v>205</v>
      </c>
      <c r="L414" s="437">
        <v>44294</v>
      </c>
      <c r="M414" s="437">
        <v>44294</v>
      </c>
      <c r="N414" s="314"/>
      <c r="O414" s="314" t="s">
        <v>3951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199</v>
      </c>
      <c r="U414" s="314" t="s">
        <v>3938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2382</v>
      </c>
      <c r="C415" s="141" t="s">
        <v>2380</v>
      </c>
      <c r="D415" s="314">
        <v>6199853</v>
      </c>
      <c r="E415" s="314" t="s">
        <v>19</v>
      </c>
      <c r="F415" s="314" t="s">
        <v>77</v>
      </c>
      <c r="G415" s="314" t="s">
        <v>215</v>
      </c>
      <c r="H415" s="315">
        <f>IFERROR(VLOOKUP(G415,'Cadastro de assessores'!A:B,2,FALSE),"Não Cadastrado")</f>
        <v>12331</v>
      </c>
      <c r="I415" s="314"/>
      <c r="J415" s="46" t="s">
        <v>3929</v>
      </c>
      <c r="K415" s="314"/>
      <c r="L415" s="441"/>
      <c r="M415" s="441">
        <v>44851</v>
      </c>
      <c r="N415" s="409"/>
      <c r="O415" s="314" t="s">
        <v>3936</v>
      </c>
      <c r="P415" s="410">
        <v>1.4999999999999999E-2</v>
      </c>
      <c r="Q415" s="442" t="s">
        <v>4221</v>
      </c>
      <c r="R415" s="439"/>
      <c r="S415" s="314"/>
      <c r="T415" s="314"/>
      <c r="U415" s="314"/>
      <c r="V415" s="314" t="s">
        <v>77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5147</v>
      </c>
      <c r="C416" s="141" t="s">
        <v>5148</v>
      </c>
      <c r="D416" s="314">
        <v>528568</v>
      </c>
      <c r="E416" s="314" t="s">
        <v>109</v>
      </c>
      <c r="F416" s="314" t="s">
        <v>68</v>
      </c>
      <c r="G416" s="314" t="s">
        <v>403</v>
      </c>
      <c r="H416" s="314" t="str">
        <f>IFERROR(VLOOKUP(G416,'Cadastro de assessores'!A:B,2,FALSE),"Não Cadastrado")</f>
        <v>17896</v>
      </c>
      <c r="I416" s="314"/>
      <c r="J416" s="46" t="s">
        <v>195</v>
      </c>
      <c r="K416" s="314" t="s">
        <v>3935</v>
      </c>
      <c r="L416" s="441">
        <v>44183</v>
      </c>
      <c r="M416" s="441">
        <v>44183</v>
      </c>
      <c r="N416" s="409">
        <v>44315</v>
      </c>
      <c r="O416" s="314" t="s">
        <v>3930</v>
      </c>
      <c r="P416" s="410">
        <v>0.02</v>
      </c>
      <c r="Q416" s="442" t="s">
        <v>5149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199</v>
      </c>
      <c r="U416" s="314" t="s">
        <v>3938</v>
      </c>
      <c r="V416" s="314" t="s">
        <v>68</v>
      </c>
      <c r="W416" s="440" t="s">
        <v>3939</v>
      </c>
      <c r="X416" s="440" t="s">
        <v>3939</v>
      </c>
      <c r="Y416" s="440" t="s">
        <v>3939</v>
      </c>
      <c r="Z416" s="440" t="s">
        <v>3939</v>
      </c>
      <c r="AA416" s="440" t="s">
        <v>3939</v>
      </c>
      <c r="AB416" s="440" t="s">
        <v>3939</v>
      </c>
      <c r="AC416" s="440" t="s">
        <v>3939</v>
      </c>
      <c r="AD416" s="440" t="s">
        <v>3939</v>
      </c>
      <c r="AE416" s="440" t="s">
        <v>3939</v>
      </c>
      <c r="AF416" s="440" t="s">
        <v>3939</v>
      </c>
      <c r="AG416" s="440" t="s">
        <v>3939</v>
      </c>
      <c r="AH416" s="440" t="s">
        <v>3939</v>
      </c>
      <c r="AI416" s="440" t="s">
        <v>3939</v>
      </c>
      <c r="AJ416" s="440" t="s">
        <v>3939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3066</v>
      </c>
      <c r="BE416" s="361" t="s">
        <v>3066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3940</v>
      </c>
      <c r="BT416" s="129"/>
    </row>
    <row r="417" spans="1:72" ht="15.75" customHeight="1">
      <c r="A417" s="141" t="s">
        <v>67</v>
      </c>
      <c r="B417" s="123" t="s">
        <v>5150</v>
      </c>
      <c r="C417" s="412" t="s">
        <v>5151</v>
      </c>
      <c r="D417" s="321">
        <v>7388997</v>
      </c>
      <c r="E417" s="315" t="s">
        <v>19</v>
      </c>
      <c r="F417" s="315" t="s">
        <v>68</v>
      </c>
      <c r="G417" s="448" t="s">
        <v>1028</v>
      </c>
      <c r="H417" s="315">
        <f>IFERROR(VLOOKUP(G417,'Cadastro de assessores'!A:B,2,FALSE),"Não Cadastrado")</f>
        <v>12342</v>
      </c>
      <c r="I417" s="315"/>
      <c r="J417" s="46" t="s">
        <v>195</v>
      </c>
      <c r="K417" s="314" t="s">
        <v>205</v>
      </c>
      <c r="L417" s="438">
        <v>44539</v>
      </c>
      <c r="M417" s="438">
        <v>44543</v>
      </c>
      <c r="N417" s="448"/>
      <c r="O417" s="448" t="s">
        <v>3944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199</v>
      </c>
      <c r="U417" s="314" t="s">
        <v>4191</v>
      </c>
      <c r="V417" s="314" t="s">
        <v>135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3940</v>
      </c>
      <c r="BT417" s="129"/>
    </row>
    <row r="418" spans="1:72" ht="15.75" customHeight="1">
      <c r="A418" s="141" t="s">
        <v>67</v>
      </c>
      <c r="B418" s="123" t="s">
        <v>5152</v>
      </c>
      <c r="C418" s="141" t="s">
        <v>5153</v>
      </c>
      <c r="D418" s="314">
        <v>3445098</v>
      </c>
      <c r="E418" s="315" t="s">
        <v>3057</v>
      </c>
      <c r="F418" s="315" t="s">
        <v>68</v>
      </c>
      <c r="G418" s="315" t="s">
        <v>3057</v>
      </c>
      <c r="H418" s="315" t="str">
        <f>IFERROR(VLOOKUP(G418,'Cadastro de assessores'!A:B,2,FALSE),"Não Cadastrado")</f>
        <v>18986</v>
      </c>
      <c r="I418" s="315"/>
      <c r="J418" s="46" t="s">
        <v>3929</v>
      </c>
      <c r="K418" s="314" t="s">
        <v>216</v>
      </c>
      <c r="L418" s="437">
        <v>44036</v>
      </c>
      <c r="M418" s="437">
        <v>44043</v>
      </c>
      <c r="N418" s="314"/>
      <c r="O418" s="314" t="s">
        <v>3936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199</v>
      </c>
      <c r="U418" s="314" t="s">
        <v>4109</v>
      </c>
      <c r="V418" s="314" t="s">
        <v>77</v>
      </c>
      <c r="W418" s="440" t="s">
        <v>3939</v>
      </c>
      <c r="X418" s="440" t="s">
        <v>3939</v>
      </c>
      <c r="Y418" s="440" t="s">
        <v>3939</v>
      </c>
      <c r="Z418" s="440" t="s">
        <v>3939</v>
      </c>
      <c r="AA418" s="440" t="s">
        <v>3939</v>
      </c>
      <c r="AB418" s="440" t="s">
        <v>3939</v>
      </c>
      <c r="AC418" s="440" t="s">
        <v>3939</v>
      </c>
      <c r="AD418" s="440" t="s">
        <v>3939</v>
      </c>
      <c r="AE418" s="440" t="s">
        <v>3939</v>
      </c>
      <c r="AF418" s="440" t="s">
        <v>5154</v>
      </c>
      <c r="AG418" s="440" t="s">
        <v>5155</v>
      </c>
      <c r="AH418" s="440" t="s">
        <v>5156</v>
      </c>
      <c r="AI418" s="440" t="s">
        <v>5157</v>
      </c>
      <c r="AJ418" s="440" t="s">
        <v>5158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5159</v>
      </c>
      <c r="C419" s="412" t="s">
        <v>5160</v>
      </c>
      <c r="D419" s="454">
        <v>7709062</v>
      </c>
      <c r="E419" s="314" t="s">
        <v>19</v>
      </c>
      <c r="F419" s="314" t="s">
        <v>77</v>
      </c>
      <c r="G419" s="314" t="s">
        <v>5161</v>
      </c>
      <c r="H419" s="314" t="str">
        <f>IFERROR(VLOOKUP(G419,'Cadastro de assessores'!A:B,2,FALSE),"Não Cadastrado")</f>
        <v>15544</v>
      </c>
      <c r="I419" s="314"/>
      <c r="J419" s="46" t="s">
        <v>195</v>
      </c>
      <c r="K419" s="314" t="s">
        <v>216</v>
      </c>
      <c r="L419" s="409">
        <v>44615</v>
      </c>
      <c r="M419" s="409">
        <v>44623</v>
      </c>
      <c r="N419" s="413">
        <v>44820</v>
      </c>
      <c r="O419" s="321" t="s">
        <v>4292</v>
      </c>
      <c r="P419" s="410">
        <v>0.01</v>
      </c>
      <c r="Q419" s="442" t="s">
        <v>5162</v>
      </c>
      <c r="R419" s="439"/>
      <c r="S419" s="314" t="str">
        <f t="shared" si="43"/>
        <v>Não Qualificado</v>
      </c>
      <c r="T419" s="314" t="s">
        <v>199</v>
      </c>
      <c r="U419" s="314" t="s">
        <v>3983</v>
      </c>
      <c r="V419" s="314" t="s">
        <v>77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3940</v>
      </c>
      <c r="BT419" s="129"/>
    </row>
    <row r="420" spans="1:72" ht="15.75" customHeight="1">
      <c r="A420" s="141" t="s">
        <v>67</v>
      </c>
      <c r="B420" s="123" t="s">
        <v>5163</v>
      </c>
      <c r="C420" s="412" t="s">
        <v>5164</v>
      </c>
      <c r="D420" s="341">
        <v>5577</v>
      </c>
      <c r="E420" s="315" t="s">
        <v>19</v>
      </c>
      <c r="F420" s="315" t="s">
        <v>68</v>
      </c>
      <c r="G420" s="315" t="s">
        <v>289</v>
      </c>
      <c r="H420" s="315">
        <f>IFERROR(VLOOKUP(G420,'Cadastro de assessores'!A:B,2,FALSE),"Não Cadastrado")</f>
        <v>12344</v>
      </c>
      <c r="I420" s="315"/>
      <c r="J420" s="46" t="s">
        <v>3929</v>
      </c>
      <c r="K420" s="315" t="s">
        <v>205</v>
      </c>
      <c r="L420" s="445">
        <v>44760</v>
      </c>
      <c r="M420" s="445">
        <v>44764</v>
      </c>
      <c r="N420" s="321"/>
      <c r="O420" s="321" t="s">
        <v>3947</v>
      </c>
      <c r="P420" s="410">
        <v>1.2E-2</v>
      </c>
      <c r="Q420" s="190"/>
      <c r="R420" s="439"/>
      <c r="S420" s="314"/>
      <c r="T420" s="314" t="s">
        <v>199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2397</v>
      </c>
      <c r="C421" s="412" t="s">
        <v>5165</v>
      </c>
      <c r="D421" s="444">
        <v>2284049</v>
      </c>
      <c r="E421" s="315" t="s">
        <v>19</v>
      </c>
      <c r="F421" s="315" t="s">
        <v>68</v>
      </c>
      <c r="G421" s="315" t="s">
        <v>289</v>
      </c>
      <c r="H421" s="315">
        <f>IFERROR(VLOOKUP(G421,'Cadastro de assessores'!A:B,2,FALSE),"Não Cadastrado")</f>
        <v>12344</v>
      </c>
      <c r="I421" s="315"/>
      <c r="J421" s="46" t="s">
        <v>3929</v>
      </c>
      <c r="K421" s="315" t="s">
        <v>205</v>
      </c>
      <c r="L421" s="445">
        <v>44636</v>
      </c>
      <c r="M421" s="445">
        <v>44645</v>
      </c>
      <c r="N421" s="321"/>
      <c r="O421" s="321" t="s">
        <v>3944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199</v>
      </c>
      <c r="U421" s="321" t="s">
        <v>4803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5166</v>
      </c>
      <c r="C422" s="412" t="s">
        <v>5167</v>
      </c>
      <c r="D422" s="321">
        <v>5603037</v>
      </c>
      <c r="E422" s="314" t="s">
        <v>3057</v>
      </c>
      <c r="F422" s="314" t="s">
        <v>68</v>
      </c>
      <c r="G422" s="321" t="s">
        <v>3057</v>
      </c>
      <c r="H422" s="321" t="str">
        <f>IFERROR(VLOOKUP(G422,'Cadastro de assessores'!A:B,2,FALSE),"Não Cadastrado")</f>
        <v>18986</v>
      </c>
      <c r="I422" s="321"/>
      <c r="J422" s="46" t="s">
        <v>195</v>
      </c>
      <c r="K422" s="497" t="s">
        <v>205</v>
      </c>
      <c r="L422" s="409">
        <v>44358</v>
      </c>
      <c r="M422" s="409">
        <v>44361</v>
      </c>
      <c r="N422" s="409">
        <v>44831</v>
      </c>
      <c r="O422" s="314" t="s">
        <v>3947</v>
      </c>
      <c r="P422" s="410">
        <v>1.2E-2</v>
      </c>
      <c r="Q422" s="190" t="s">
        <v>5168</v>
      </c>
      <c r="R422" s="439"/>
      <c r="S422" s="314" t="str">
        <f t="shared" si="44"/>
        <v/>
      </c>
      <c r="T422" s="314" t="s">
        <v>199</v>
      </c>
      <c r="U422" s="321" t="s">
        <v>4320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3940</v>
      </c>
      <c r="BT422" s="129"/>
    </row>
    <row r="423" spans="1:72" ht="15.75" customHeight="1">
      <c r="A423" s="141" t="s">
        <v>67</v>
      </c>
      <c r="B423" s="123" t="s">
        <v>5169</v>
      </c>
      <c r="C423" s="412" t="s">
        <v>5170</v>
      </c>
      <c r="D423" s="314">
        <v>5646446</v>
      </c>
      <c r="E423" s="314" t="s">
        <v>109</v>
      </c>
      <c r="F423" s="314" t="s">
        <v>68</v>
      </c>
      <c r="G423" s="314" t="s">
        <v>2933</v>
      </c>
      <c r="H423" s="315">
        <f>IFERROR(VLOOKUP(G423,'Cadastro de assessores'!A:B,2,FALSE),"Não Cadastrado")</f>
        <v>12347</v>
      </c>
      <c r="I423" s="315"/>
      <c r="J423" s="46" t="s">
        <v>3929</v>
      </c>
      <c r="K423" s="315" t="s">
        <v>205</v>
      </c>
      <c r="L423" s="437">
        <v>44361</v>
      </c>
      <c r="M423" s="437">
        <v>44361</v>
      </c>
      <c r="N423" s="314"/>
      <c r="O423" s="314" t="s">
        <v>3947</v>
      </c>
      <c r="P423" s="410">
        <v>1.2E-2</v>
      </c>
      <c r="Q423" s="443" t="s">
        <v>5171</v>
      </c>
      <c r="R423" s="439"/>
      <c r="S423" s="314" t="str">
        <f t="shared" si="44"/>
        <v/>
      </c>
      <c r="T423" s="314" t="s">
        <v>199</v>
      </c>
      <c r="U423" s="321" t="s">
        <v>4351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3569</v>
      </c>
      <c r="C424" s="141" t="s">
        <v>5172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3929</v>
      </c>
      <c r="K424" s="315" t="s">
        <v>205</v>
      </c>
      <c r="L424" s="438">
        <v>44138</v>
      </c>
      <c r="M424" s="438">
        <v>44151</v>
      </c>
      <c r="N424" s="321"/>
      <c r="O424" s="321" t="s">
        <v>3984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199</v>
      </c>
      <c r="U424" s="314" t="s">
        <v>4191</v>
      </c>
      <c r="V424" s="314" t="s">
        <v>135</v>
      </c>
      <c r="W424" s="440" t="s">
        <v>3939</v>
      </c>
      <c r="X424" s="440" t="s">
        <v>3939</v>
      </c>
      <c r="Y424" s="440" t="s">
        <v>3939</v>
      </c>
      <c r="Z424" s="440" t="s">
        <v>3939</v>
      </c>
      <c r="AA424" s="440" t="s">
        <v>3939</v>
      </c>
      <c r="AB424" s="440" t="s">
        <v>3939</v>
      </c>
      <c r="AC424" s="440" t="s">
        <v>3939</v>
      </c>
      <c r="AD424" s="440" t="s">
        <v>3939</v>
      </c>
      <c r="AE424" s="440" t="s">
        <v>3939</v>
      </c>
      <c r="AF424" s="440" t="s">
        <v>3939</v>
      </c>
      <c r="AG424" s="440" t="s">
        <v>3939</v>
      </c>
      <c r="AH424" s="440" t="s">
        <v>3939</v>
      </c>
      <c r="AI424" s="440" t="s">
        <v>3939</v>
      </c>
      <c r="AJ424" s="440" t="s">
        <v>5173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3569</v>
      </c>
      <c r="C425" s="141" t="s">
        <v>5172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3929</v>
      </c>
      <c r="K425" s="315" t="s">
        <v>205</v>
      </c>
      <c r="L425" s="438">
        <v>44151</v>
      </c>
      <c r="M425" s="438">
        <v>44151</v>
      </c>
      <c r="N425" s="314"/>
      <c r="O425" s="314" t="s">
        <v>3951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199</v>
      </c>
      <c r="U425" s="314" t="s">
        <v>4191</v>
      </c>
      <c r="V425" s="314" t="s">
        <v>135</v>
      </c>
      <c r="W425" s="440" t="s">
        <v>3939</v>
      </c>
      <c r="X425" s="440" t="s">
        <v>3939</v>
      </c>
      <c r="Y425" s="440" t="s">
        <v>3939</v>
      </c>
      <c r="Z425" s="440" t="s">
        <v>3939</v>
      </c>
      <c r="AA425" s="440" t="s">
        <v>3939</v>
      </c>
      <c r="AB425" s="440" t="s">
        <v>3939</v>
      </c>
      <c r="AC425" s="440" t="s">
        <v>3939</v>
      </c>
      <c r="AD425" s="440" t="s">
        <v>3939</v>
      </c>
      <c r="AE425" s="440" t="s">
        <v>3939</v>
      </c>
      <c r="AF425" s="440" t="s">
        <v>3939</v>
      </c>
      <c r="AG425" s="440" t="s">
        <v>3939</v>
      </c>
      <c r="AH425" s="440" t="s">
        <v>3939</v>
      </c>
      <c r="AI425" s="440" t="s">
        <v>3939</v>
      </c>
      <c r="AJ425" s="440" t="s">
        <v>5174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5175</v>
      </c>
      <c r="C426" s="412" t="s">
        <v>5176</v>
      </c>
      <c r="D426" s="321">
        <v>5563710</v>
      </c>
      <c r="E426" s="314" t="s">
        <v>19</v>
      </c>
      <c r="F426" s="314" t="s">
        <v>77</v>
      </c>
      <c r="G426" s="314" t="s">
        <v>99</v>
      </c>
      <c r="H426" s="314" t="str">
        <f>IFERROR(VLOOKUP(G426,'Cadastro de assessores'!A:B,2,FALSE),"Não Cadastrado")</f>
        <v>18009</v>
      </c>
      <c r="I426" s="314"/>
      <c r="J426" s="46" t="s">
        <v>195</v>
      </c>
      <c r="K426" s="314" t="s">
        <v>3935</v>
      </c>
      <c r="L426" s="409">
        <v>44362</v>
      </c>
      <c r="M426" s="409">
        <v>44362</v>
      </c>
      <c r="N426" s="413">
        <v>44714</v>
      </c>
      <c r="O426" s="321" t="s">
        <v>3930</v>
      </c>
      <c r="P426" s="410">
        <v>0.02</v>
      </c>
      <c r="Q426" s="442" t="s">
        <v>4905</v>
      </c>
      <c r="R426" s="439"/>
      <c r="S426" s="314" t="str">
        <f t="shared" si="44"/>
        <v>Não Qualificado</v>
      </c>
      <c r="T426" s="314" t="s">
        <v>199</v>
      </c>
      <c r="U426" s="314" t="s">
        <v>3988</v>
      </c>
      <c r="V426" s="314" t="s">
        <v>114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3066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3940</v>
      </c>
      <c r="BT426" s="129"/>
    </row>
    <row r="427" spans="1:72" ht="15.75" customHeight="1">
      <c r="A427" s="141" t="s">
        <v>67</v>
      </c>
      <c r="B427" s="123" t="s">
        <v>5177</v>
      </c>
      <c r="C427" s="141" t="s">
        <v>5178</v>
      </c>
      <c r="D427" s="314">
        <v>5709377</v>
      </c>
      <c r="E427" s="314" t="s">
        <v>19</v>
      </c>
      <c r="F427" s="314" t="s">
        <v>68</v>
      </c>
      <c r="G427" s="314" t="s">
        <v>5179</v>
      </c>
      <c r="H427" s="314" t="str">
        <f>IFERROR(VLOOKUP(G427,'Cadastro de assessores'!A:B,2,FALSE),"Não Cadastrado")</f>
        <v>17109</v>
      </c>
      <c r="I427" s="314"/>
      <c r="J427" s="46" t="s">
        <v>195</v>
      </c>
      <c r="K427" s="314" t="s">
        <v>3935</v>
      </c>
      <c r="L427" s="314" t="s">
        <v>3278</v>
      </c>
      <c r="M427" s="314" t="s">
        <v>3278</v>
      </c>
      <c r="N427" s="409">
        <v>44384</v>
      </c>
      <c r="O427" s="314" t="s">
        <v>3947</v>
      </c>
      <c r="P427" s="410">
        <v>1.2E-2</v>
      </c>
      <c r="Q427" s="442" t="s">
        <v>5180</v>
      </c>
      <c r="R427" s="439"/>
      <c r="S427" s="314" t="str">
        <f t="shared" si="44"/>
        <v>Não Qualificado</v>
      </c>
      <c r="T427" s="314" t="s">
        <v>199</v>
      </c>
      <c r="U427" s="314"/>
      <c r="V427" s="314" t="s">
        <v>3278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3066</v>
      </c>
      <c r="BE427" s="361" t="s">
        <v>3066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3940</v>
      </c>
      <c r="BT427" s="129"/>
    </row>
    <row r="428" spans="1:72" ht="15.75" customHeight="1">
      <c r="A428" s="141" t="s">
        <v>67</v>
      </c>
      <c r="B428" s="123" t="s">
        <v>5181</v>
      </c>
      <c r="C428" s="412" t="s">
        <v>5182</v>
      </c>
      <c r="D428" s="321">
        <v>2545354</v>
      </c>
      <c r="E428" s="315" t="s">
        <v>19</v>
      </c>
      <c r="F428" s="315" t="s">
        <v>77</v>
      </c>
      <c r="G428" s="315" t="s">
        <v>99</v>
      </c>
      <c r="H428" s="315" t="str">
        <f>IFERROR(VLOOKUP(G428,'Cadastro de assessores'!A:B,2,FALSE),"Não Cadastrado")</f>
        <v>18009</v>
      </c>
      <c r="I428" s="315"/>
      <c r="J428" s="46" t="s">
        <v>3929</v>
      </c>
      <c r="K428" s="321" t="s">
        <v>205</v>
      </c>
      <c r="L428" s="498">
        <v>44355</v>
      </c>
      <c r="M428" s="498">
        <v>44355</v>
      </c>
      <c r="N428" s="479"/>
      <c r="O428" s="314" t="s">
        <v>3936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199</v>
      </c>
      <c r="U428" s="321" t="s">
        <v>4236</v>
      </c>
      <c r="V428" s="321" t="s">
        <v>114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2449</v>
      </c>
      <c r="C429" s="463" t="s">
        <v>5183</v>
      </c>
      <c r="D429" s="444">
        <v>2751241</v>
      </c>
      <c r="E429" s="315" t="s">
        <v>19</v>
      </c>
      <c r="F429" s="315" t="s">
        <v>77</v>
      </c>
      <c r="G429" s="315" t="s">
        <v>215</v>
      </c>
      <c r="H429" s="315">
        <f>IFERROR(VLOOKUP(G429,'Cadastro de assessores'!A:B,2,FALSE),"Não Cadastrado")</f>
        <v>12331</v>
      </c>
      <c r="I429" s="315"/>
      <c r="J429" s="46" t="s">
        <v>205</v>
      </c>
      <c r="K429" s="321"/>
      <c r="L429" s="499"/>
      <c r="M429" s="499">
        <v>44851</v>
      </c>
      <c r="N429" s="483"/>
      <c r="O429" s="315" t="s">
        <v>3936</v>
      </c>
      <c r="P429" s="450">
        <v>1.4999999999999999E-2</v>
      </c>
      <c r="Q429" s="500" t="s">
        <v>5184</v>
      </c>
      <c r="R429" s="439"/>
      <c r="S429" s="314"/>
      <c r="T429" s="314"/>
      <c r="U429" s="314"/>
      <c r="V429" s="314" t="s">
        <v>77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2456</v>
      </c>
      <c r="C430" s="463" t="s">
        <v>2454</v>
      </c>
      <c r="D430" s="444">
        <v>6029791</v>
      </c>
      <c r="E430" s="315" t="s">
        <v>19</v>
      </c>
      <c r="F430" s="315" t="s">
        <v>77</v>
      </c>
      <c r="G430" s="315" t="s">
        <v>123</v>
      </c>
      <c r="H430" s="315" t="str">
        <f>IFERROR(VLOOKUP(G430,'Cadastro de assessores'!A:B,2,FALSE),"Não Cadastrado")</f>
        <v>18890</v>
      </c>
      <c r="I430" s="315"/>
      <c r="J430" s="46" t="s">
        <v>3929</v>
      </c>
      <c r="K430" s="321" t="s">
        <v>205</v>
      </c>
      <c r="L430" s="413">
        <v>44600</v>
      </c>
      <c r="M430" s="413">
        <v>44605</v>
      </c>
      <c r="N430" s="315"/>
      <c r="O430" s="315" t="s">
        <v>3944</v>
      </c>
      <c r="P430" s="450">
        <v>7.0000000000000001E-3</v>
      </c>
      <c r="Q430" s="190" t="s">
        <v>4050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199</v>
      </c>
      <c r="U430" s="314" t="s">
        <v>3983</v>
      </c>
      <c r="V430" s="314" t="s">
        <v>77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2462</v>
      </c>
      <c r="C431" s="141" t="s">
        <v>5185</v>
      </c>
      <c r="D431" s="314">
        <v>8698050</v>
      </c>
      <c r="E431" s="314" t="s">
        <v>19</v>
      </c>
      <c r="F431" s="314" t="s">
        <v>77</v>
      </c>
      <c r="G431" s="314" t="s">
        <v>340</v>
      </c>
      <c r="H431" s="314" t="s">
        <v>5186</v>
      </c>
      <c r="I431" s="314"/>
      <c r="J431" s="46" t="s">
        <v>3929</v>
      </c>
      <c r="K431" s="314" t="s">
        <v>205</v>
      </c>
      <c r="L431" s="409">
        <v>44715</v>
      </c>
      <c r="M431" s="409">
        <v>44719</v>
      </c>
      <c r="N431" s="409"/>
      <c r="O431" s="314" t="s">
        <v>4607</v>
      </c>
      <c r="P431" s="410">
        <v>1.2E-2</v>
      </c>
      <c r="Q431" s="190" t="s">
        <v>5187</v>
      </c>
      <c r="R431" s="439"/>
      <c r="S431" s="314"/>
      <c r="T431" s="314" t="s">
        <v>199</v>
      </c>
      <c r="U431" s="314" t="s">
        <v>4109</v>
      </c>
      <c r="V431" s="314" t="s">
        <v>77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3066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2469</v>
      </c>
      <c r="C432" s="455" t="s">
        <v>5188</v>
      </c>
      <c r="D432" s="456">
        <v>495561</v>
      </c>
      <c r="E432" s="314" t="s">
        <v>19</v>
      </c>
      <c r="F432" s="314" t="s">
        <v>68</v>
      </c>
      <c r="G432" s="314" t="s">
        <v>255</v>
      </c>
      <c r="H432" s="314"/>
      <c r="I432" s="314"/>
      <c r="J432" s="46" t="s">
        <v>205</v>
      </c>
      <c r="K432" s="314"/>
      <c r="L432" s="441"/>
      <c r="M432" s="441">
        <v>44918</v>
      </c>
      <c r="N432" s="409"/>
      <c r="O432" s="314" t="s">
        <v>3947</v>
      </c>
      <c r="P432" s="410">
        <v>8.0000000000000002E-3</v>
      </c>
      <c r="Q432" s="502" t="s">
        <v>5189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5190</v>
      </c>
      <c r="C433" s="141" t="s">
        <v>5191</v>
      </c>
      <c r="D433" s="314">
        <v>3520517</v>
      </c>
      <c r="E433" s="314" t="s">
        <v>3057</v>
      </c>
      <c r="F433" s="314" t="s">
        <v>68</v>
      </c>
      <c r="G433" s="314" t="s">
        <v>3057</v>
      </c>
      <c r="H433" s="314" t="str">
        <f>IFERROR(VLOOKUP(G433,'Cadastro de assessores'!A:B,2,FALSE),"Não Cadastrado")</f>
        <v>18986</v>
      </c>
      <c r="I433" s="314"/>
      <c r="J433" s="46" t="s">
        <v>195</v>
      </c>
      <c r="K433" s="314" t="s">
        <v>3935</v>
      </c>
      <c r="L433" s="441">
        <v>43749</v>
      </c>
      <c r="M433" s="441">
        <v>43749</v>
      </c>
      <c r="N433" s="409">
        <v>44305</v>
      </c>
      <c r="O433" s="314" t="s">
        <v>4330</v>
      </c>
      <c r="P433" s="410">
        <v>0.01</v>
      </c>
      <c r="Q433" s="190" t="s">
        <v>5192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199</v>
      </c>
      <c r="U433" s="314" t="s">
        <v>4071</v>
      </c>
      <c r="V433" s="314" t="s">
        <v>68</v>
      </c>
      <c r="W433" s="440" t="s">
        <v>5193</v>
      </c>
      <c r="X433" s="440"/>
      <c r="Y433" s="440" t="s">
        <v>5194</v>
      </c>
      <c r="Z433" s="440" t="s">
        <v>5195</v>
      </c>
      <c r="AA433" s="440" t="s">
        <v>5196</v>
      </c>
      <c r="AB433" s="440" t="s">
        <v>5197</v>
      </c>
      <c r="AC433" s="440" t="s">
        <v>5198</v>
      </c>
      <c r="AD433" s="440" t="s">
        <v>5199</v>
      </c>
      <c r="AE433" s="440" t="s">
        <v>5200</v>
      </c>
      <c r="AF433" s="440" t="s">
        <v>5201</v>
      </c>
      <c r="AG433" s="440" t="s">
        <v>5202</v>
      </c>
      <c r="AH433" s="440" t="s">
        <v>5203</v>
      </c>
      <c r="AI433" s="440" t="s">
        <v>5204</v>
      </c>
      <c r="AJ433" s="440" t="s">
        <v>5205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3066</v>
      </c>
      <c r="BE433" s="361" t="s">
        <v>3066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3940</v>
      </c>
      <c r="BT433" s="129"/>
    </row>
    <row r="434" spans="1:72" ht="15.75" customHeight="1">
      <c r="A434" s="141" t="s">
        <v>67</v>
      </c>
      <c r="B434" s="123" t="s">
        <v>2484</v>
      </c>
      <c r="C434" s="463" t="s">
        <v>5206</v>
      </c>
      <c r="D434" s="315">
        <v>6579987</v>
      </c>
      <c r="E434" s="315" t="s">
        <v>19</v>
      </c>
      <c r="F434" s="315" t="s">
        <v>77</v>
      </c>
      <c r="G434" s="315" t="s">
        <v>99</v>
      </c>
      <c r="H434" s="315" t="str">
        <f>IFERROR(VLOOKUP(G434,'Cadastro de assessores'!A:B,2,FALSE),"Não Cadastrado")</f>
        <v>18009</v>
      </c>
      <c r="I434" s="315"/>
      <c r="J434" s="46" t="s">
        <v>195</v>
      </c>
      <c r="K434" s="315" t="s">
        <v>205</v>
      </c>
      <c r="L434" s="437">
        <v>44452</v>
      </c>
      <c r="M434" s="437">
        <v>44469</v>
      </c>
      <c r="N434" s="413">
        <v>44960</v>
      </c>
      <c r="O434" s="321" t="s">
        <v>3930</v>
      </c>
      <c r="P434" s="450">
        <v>0.02</v>
      </c>
      <c r="Q434" s="190" t="s">
        <v>5207</v>
      </c>
      <c r="R434" s="439"/>
      <c r="S434" s="314" t="str">
        <f t="shared" si="45"/>
        <v/>
      </c>
      <c r="T434" s="314" t="s">
        <v>199</v>
      </c>
      <c r="U434" s="314" t="s">
        <v>4075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3940</v>
      </c>
      <c r="BT434" s="129"/>
    </row>
    <row r="435" spans="1:72" ht="15.75" customHeight="1">
      <c r="A435" s="141" t="s">
        <v>67</v>
      </c>
      <c r="B435" s="123" t="s">
        <v>2488</v>
      </c>
      <c r="C435" s="141" t="s">
        <v>5208</v>
      </c>
      <c r="D435" s="314">
        <v>306126</v>
      </c>
      <c r="E435" s="315" t="s">
        <v>3057</v>
      </c>
      <c r="F435" s="315" t="s">
        <v>68</v>
      </c>
      <c r="G435" s="315" t="s">
        <v>3057</v>
      </c>
      <c r="H435" s="315" t="str">
        <f>IFERROR(VLOOKUP(G435,'Cadastro de assessores'!A:B,2,FALSE),"Não Cadastrado")</f>
        <v>18986</v>
      </c>
      <c r="I435" s="315"/>
      <c r="J435" s="46" t="s">
        <v>3929</v>
      </c>
      <c r="K435" s="315" t="s">
        <v>205</v>
      </c>
      <c r="L435" s="437">
        <v>44172</v>
      </c>
      <c r="M435" s="437">
        <v>44210</v>
      </c>
      <c r="N435" s="321"/>
      <c r="O435" s="321" t="s">
        <v>3930</v>
      </c>
      <c r="P435" s="450">
        <v>0.02</v>
      </c>
      <c r="Q435" s="442"/>
      <c r="R435" s="439"/>
      <c r="S435" s="314" t="str">
        <f t="shared" si="45"/>
        <v/>
      </c>
      <c r="T435" s="314" t="s">
        <v>199</v>
      </c>
      <c r="U435" s="314" t="s">
        <v>3938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3940</v>
      </c>
      <c r="BT435" s="129"/>
    </row>
    <row r="436" spans="1:72" ht="15.75" customHeight="1">
      <c r="A436" s="141" t="s">
        <v>67</v>
      </c>
      <c r="B436" s="123" t="s">
        <v>2506</v>
      </c>
      <c r="C436" s="412" t="s">
        <v>5209</v>
      </c>
      <c r="D436" s="321">
        <v>2997463</v>
      </c>
      <c r="E436" s="315" t="s">
        <v>19</v>
      </c>
      <c r="F436" s="315" t="s">
        <v>68</v>
      </c>
      <c r="G436" s="315" t="s">
        <v>255</v>
      </c>
      <c r="H436" s="315">
        <f>IFERROR(VLOOKUP(G436,'Cadastro de assessores'!A:B,2,FALSE),"Não Cadastrado")</f>
        <v>12332</v>
      </c>
      <c r="I436" s="315"/>
      <c r="J436" s="46" t="s">
        <v>3929</v>
      </c>
      <c r="K436" s="321" t="s">
        <v>205</v>
      </c>
      <c r="L436" s="437">
        <v>44496</v>
      </c>
      <c r="M436" s="437">
        <v>44503</v>
      </c>
      <c r="N436" s="321"/>
      <c r="O436" s="321" t="s">
        <v>3944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199</v>
      </c>
      <c r="U436" s="321" t="s">
        <v>3974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2506</v>
      </c>
      <c r="C437" s="412" t="s">
        <v>5209</v>
      </c>
      <c r="D437" s="315">
        <v>9129986</v>
      </c>
      <c r="E437" s="315" t="s">
        <v>19</v>
      </c>
      <c r="F437" s="315" t="s">
        <v>68</v>
      </c>
      <c r="G437" s="315" t="s">
        <v>255</v>
      </c>
      <c r="H437" s="315">
        <f>IFERROR(VLOOKUP(G437,'Cadastro de assessores'!A:B,2,FALSE),"Não Cadastrado")</f>
        <v>12332</v>
      </c>
      <c r="I437" s="315"/>
      <c r="J437" s="46" t="s">
        <v>3929</v>
      </c>
      <c r="K437" s="314" t="s">
        <v>216</v>
      </c>
      <c r="L437" s="437">
        <v>44817</v>
      </c>
      <c r="M437" s="437">
        <v>44825</v>
      </c>
      <c r="N437" s="314"/>
      <c r="O437" s="314" t="s">
        <v>3951</v>
      </c>
      <c r="P437" s="450">
        <v>2.5000000000000001E-2</v>
      </c>
      <c r="Q437" s="326"/>
      <c r="R437" s="439"/>
      <c r="S437" s="314"/>
      <c r="T437" s="314"/>
      <c r="U437" s="314"/>
      <c r="V437" s="314" t="s">
        <v>3278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5210</v>
      </c>
      <c r="C438" s="141" t="s">
        <v>5211</v>
      </c>
      <c r="D438" s="315">
        <v>4837612</v>
      </c>
      <c r="E438" s="315" t="s">
        <v>109</v>
      </c>
      <c r="F438" s="315" t="s">
        <v>68</v>
      </c>
      <c r="G438" s="315" t="s">
        <v>403</v>
      </c>
      <c r="H438" s="315" t="str">
        <f>IFERROR(VLOOKUP(G438,'Cadastro de assessores'!A:B,2,FALSE),"Não Cadastrado")</f>
        <v>17896</v>
      </c>
      <c r="I438" s="315"/>
      <c r="J438" s="46" t="s">
        <v>195</v>
      </c>
      <c r="K438" s="315" t="s">
        <v>205</v>
      </c>
      <c r="L438" s="437">
        <v>44232</v>
      </c>
      <c r="M438" s="437">
        <v>44250</v>
      </c>
      <c r="N438" s="409">
        <v>44984</v>
      </c>
      <c r="O438" s="314" t="s">
        <v>3936</v>
      </c>
      <c r="P438" s="450">
        <v>1.4999999999999999E-2</v>
      </c>
      <c r="Q438" s="326" t="s">
        <v>5212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199</v>
      </c>
      <c r="U438" s="314" t="s">
        <v>4075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3940</v>
      </c>
      <c r="BT438" s="129"/>
    </row>
    <row r="439" spans="1:72" ht="15.75" customHeight="1">
      <c r="A439" s="141" t="s">
        <v>67</v>
      </c>
      <c r="B439" s="123" t="s">
        <v>5213</v>
      </c>
      <c r="C439" s="141" t="s">
        <v>5214</v>
      </c>
      <c r="D439" s="314">
        <v>4617147</v>
      </c>
      <c r="E439" s="314" t="s">
        <v>19</v>
      </c>
      <c r="F439" s="314" t="s">
        <v>68</v>
      </c>
      <c r="G439" s="314" t="s">
        <v>3934</v>
      </c>
      <c r="H439" s="314" t="str">
        <f>IFERROR(VLOOKUP(G439,'Cadastro de assessores'!A:B,2,FALSE),"Não Cadastrado")</f>
        <v>17679</v>
      </c>
      <c r="I439" s="314"/>
      <c r="J439" s="46" t="s">
        <v>195</v>
      </c>
      <c r="K439" s="314" t="s">
        <v>3935</v>
      </c>
      <c r="L439" s="409">
        <v>44166</v>
      </c>
      <c r="M439" s="409">
        <v>44166</v>
      </c>
      <c r="N439" s="409">
        <v>44390</v>
      </c>
      <c r="O439" s="314" t="s">
        <v>3936</v>
      </c>
      <c r="P439" s="410">
        <v>1.4999999999999999E-2</v>
      </c>
      <c r="Q439" s="442" t="s">
        <v>5215</v>
      </c>
      <c r="R439" s="439"/>
      <c r="S439" s="314" t="str">
        <f t="shared" si="46"/>
        <v>Não Qualificado</v>
      </c>
      <c r="T439" s="314" t="s">
        <v>199</v>
      </c>
      <c r="U439" s="314" t="s">
        <v>4191</v>
      </c>
      <c r="V439" s="314" t="s">
        <v>135</v>
      </c>
      <c r="W439" s="440" t="s">
        <v>3939</v>
      </c>
      <c r="X439" s="440" t="s">
        <v>3939</v>
      </c>
      <c r="Y439" s="440" t="s">
        <v>3939</v>
      </c>
      <c r="Z439" s="440" t="s">
        <v>3939</v>
      </c>
      <c r="AA439" s="440" t="s">
        <v>3939</v>
      </c>
      <c r="AB439" s="440" t="s">
        <v>3939</v>
      </c>
      <c r="AC439" s="440" t="s">
        <v>3939</v>
      </c>
      <c r="AD439" s="440" t="s">
        <v>3939</v>
      </c>
      <c r="AE439" s="440" t="s">
        <v>3939</v>
      </c>
      <c r="AF439" s="440" t="s">
        <v>3939</v>
      </c>
      <c r="AG439" s="440" t="s">
        <v>3939</v>
      </c>
      <c r="AH439" s="440" t="s">
        <v>3939</v>
      </c>
      <c r="AI439" s="440" t="s">
        <v>3939</v>
      </c>
      <c r="AJ439" s="440" t="s">
        <v>3939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3066</v>
      </c>
      <c r="BE439" s="361" t="s">
        <v>3066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3940</v>
      </c>
      <c r="BT439" s="129"/>
    </row>
    <row r="440" spans="1:72" ht="15.75" customHeight="1">
      <c r="A440" s="141" t="s">
        <v>67</v>
      </c>
      <c r="B440" s="123" t="s">
        <v>5216</v>
      </c>
      <c r="C440" s="412" t="s">
        <v>5217</v>
      </c>
      <c r="D440" s="321">
        <v>355180</v>
      </c>
      <c r="E440" s="314" t="s">
        <v>19</v>
      </c>
      <c r="F440" s="314" t="s">
        <v>77</v>
      </c>
      <c r="G440" s="314" t="s">
        <v>99</v>
      </c>
      <c r="H440" s="314" t="str">
        <f>IFERROR(VLOOKUP(G440,'Cadastro de assessores'!A:B,2,FALSE),"Não Cadastrado")</f>
        <v>18009</v>
      </c>
      <c r="I440" s="314"/>
      <c r="J440" s="46" t="s">
        <v>195</v>
      </c>
      <c r="K440" s="314" t="s">
        <v>3935</v>
      </c>
      <c r="L440" s="409">
        <v>44362</v>
      </c>
      <c r="M440" s="409">
        <v>44362</v>
      </c>
      <c r="N440" s="469">
        <v>44489</v>
      </c>
      <c r="O440" s="321" t="s">
        <v>3930</v>
      </c>
      <c r="P440" s="410">
        <v>0.02</v>
      </c>
      <c r="Q440" s="442" t="s">
        <v>5218</v>
      </c>
      <c r="R440" s="439"/>
      <c r="S440" s="314" t="str">
        <f t="shared" si="46"/>
        <v>Não Qualificado</v>
      </c>
      <c r="T440" s="314" t="s">
        <v>199</v>
      </c>
      <c r="U440" s="321" t="s">
        <v>4693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3066</v>
      </c>
      <c r="BE440" s="361" t="s">
        <v>3066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3940</v>
      </c>
      <c r="BT440" s="129"/>
    </row>
    <row r="441" spans="1:72" ht="15.75" customHeight="1">
      <c r="A441" s="141" t="s">
        <v>67</v>
      </c>
      <c r="B441" s="123" t="s">
        <v>5219</v>
      </c>
      <c r="C441" s="141" t="s">
        <v>5220</v>
      </c>
      <c r="D441" s="315">
        <v>396107</v>
      </c>
      <c r="E441" s="315" t="s">
        <v>3057</v>
      </c>
      <c r="F441" s="315" t="s">
        <v>68</v>
      </c>
      <c r="G441" s="315" t="s">
        <v>3057</v>
      </c>
      <c r="H441" s="315" t="str">
        <f>IFERROR(VLOOKUP(G441,'Cadastro de assessores'!A:B,2,FALSE),"Não Cadastrado")</f>
        <v>18986</v>
      </c>
      <c r="I441" s="315"/>
      <c r="J441" s="46" t="s">
        <v>205</v>
      </c>
      <c r="K441" s="315" t="s">
        <v>205</v>
      </c>
      <c r="L441" s="437">
        <v>44193</v>
      </c>
      <c r="M441" s="437">
        <v>44250</v>
      </c>
      <c r="N441" s="314"/>
      <c r="O441" s="314" t="s">
        <v>3936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199</v>
      </c>
      <c r="U441" s="314" t="s">
        <v>4109</v>
      </c>
      <c r="V441" s="314" t="s">
        <v>77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5221</v>
      </c>
      <c r="C442" s="141" t="s">
        <v>5222</v>
      </c>
      <c r="D442" s="314">
        <v>4836917</v>
      </c>
      <c r="E442" s="314" t="s">
        <v>3057</v>
      </c>
      <c r="F442" s="314" t="s">
        <v>68</v>
      </c>
      <c r="G442" s="314" t="s">
        <v>3057</v>
      </c>
      <c r="H442" s="314" t="str">
        <f>IFERROR(VLOOKUP(G442,'Cadastro de assessores'!A:B,2,FALSE),"Não Cadastrado")</f>
        <v>18986</v>
      </c>
      <c r="I442" s="314"/>
      <c r="J442" s="46" t="s">
        <v>195</v>
      </c>
      <c r="K442" s="314" t="s">
        <v>3935</v>
      </c>
      <c r="L442" s="409">
        <v>44244</v>
      </c>
      <c r="M442" s="409">
        <v>44244</v>
      </c>
      <c r="N442" s="409">
        <v>44270</v>
      </c>
      <c r="O442" s="314" t="s">
        <v>3936</v>
      </c>
      <c r="P442" s="410">
        <v>1.4999999999999999E-2</v>
      </c>
      <c r="Q442" s="442" t="s">
        <v>4615</v>
      </c>
      <c r="R442" s="439"/>
      <c r="S442" s="314" t="str">
        <f t="shared" si="46"/>
        <v/>
      </c>
      <c r="T442" s="314" t="s">
        <v>199</v>
      </c>
      <c r="U442" s="321" t="s">
        <v>4351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3066</v>
      </c>
      <c r="BE442" s="361" t="s">
        <v>3066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3940</v>
      </c>
      <c r="BT442" s="129"/>
    </row>
    <row r="443" spans="1:72" ht="15.75" customHeight="1">
      <c r="A443" s="141" t="s">
        <v>67</v>
      </c>
      <c r="B443" s="123" t="s">
        <v>5223</v>
      </c>
      <c r="C443" s="141" t="s">
        <v>5224</v>
      </c>
      <c r="D443" s="314">
        <v>4425136</v>
      </c>
      <c r="E443" s="314" t="s">
        <v>19</v>
      </c>
      <c r="F443" s="314" t="s">
        <v>68</v>
      </c>
      <c r="G443" s="314" t="s">
        <v>3934</v>
      </c>
      <c r="H443" s="314" t="str">
        <f>IFERROR(VLOOKUP(G443,'Cadastro de assessores'!A:B,2,FALSE),"Não Cadastrado")</f>
        <v>17679</v>
      </c>
      <c r="I443" s="314"/>
      <c r="J443" s="46" t="s">
        <v>195</v>
      </c>
      <c r="K443" s="314" t="s">
        <v>3935</v>
      </c>
      <c r="L443" s="409">
        <v>44096</v>
      </c>
      <c r="M443" s="409">
        <v>44096</v>
      </c>
      <c r="N443" s="409">
        <v>44448</v>
      </c>
      <c r="O443" s="314" t="s">
        <v>3936</v>
      </c>
      <c r="P443" s="410">
        <v>1.4999999999999999E-2</v>
      </c>
      <c r="Q443" s="442" t="s">
        <v>5225</v>
      </c>
      <c r="R443" s="439"/>
      <c r="S443" s="314" t="str">
        <f t="shared" si="46"/>
        <v/>
      </c>
      <c r="T443" s="314" t="s">
        <v>199</v>
      </c>
      <c r="U443" s="314" t="s">
        <v>3965</v>
      </c>
      <c r="V443" s="314" t="s">
        <v>68</v>
      </c>
      <c r="W443" s="440" t="s">
        <v>3939</v>
      </c>
      <c r="X443" s="440" t="s">
        <v>3939</v>
      </c>
      <c r="Y443" s="440" t="s">
        <v>3939</v>
      </c>
      <c r="Z443" s="440" t="s">
        <v>3939</v>
      </c>
      <c r="AA443" s="440" t="s">
        <v>3939</v>
      </c>
      <c r="AB443" s="440" t="s">
        <v>3939</v>
      </c>
      <c r="AC443" s="440" t="s">
        <v>3939</v>
      </c>
      <c r="AD443" s="440" t="s">
        <v>3939</v>
      </c>
      <c r="AE443" s="440" t="s">
        <v>3939</v>
      </c>
      <c r="AF443" s="440" t="s">
        <v>3939</v>
      </c>
      <c r="AG443" s="440" t="s">
        <v>3939</v>
      </c>
      <c r="AH443" s="440" t="s">
        <v>5226</v>
      </c>
      <c r="AI443" s="440" t="s">
        <v>5227</v>
      </c>
      <c r="AJ443" s="440" t="s">
        <v>5228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3066</v>
      </c>
      <c r="BE443" s="361" t="s">
        <v>3066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3940</v>
      </c>
      <c r="BT443" s="129"/>
    </row>
    <row r="444" spans="1:72" ht="15.75" customHeight="1">
      <c r="A444" s="141" t="s">
        <v>67</v>
      </c>
      <c r="B444" s="123" t="s">
        <v>5229</v>
      </c>
      <c r="C444" s="141" t="s">
        <v>5230</v>
      </c>
      <c r="D444" s="314">
        <v>4655754</v>
      </c>
      <c r="E444" s="315" t="s">
        <v>109</v>
      </c>
      <c r="F444" s="315" t="s">
        <v>68</v>
      </c>
      <c r="G444" s="315" t="s">
        <v>4614</v>
      </c>
      <c r="H444" s="315" t="str">
        <f>IFERROR(VLOOKUP(G444,'Cadastro de assessores'!A:B,2,FALSE),"Não Cadastrado")</f>
        <v>14244</v>
      </c>
      <c r="I444" s="315"/>
      <c r="J444" s="46" t="s">
        <v>3929</v>
      </c>
      <c r="K444" s="315" t="s">
        <v>205</v>
      </c>
      <c r="L444" s="438">
        <v>44173</v>
      </c>
      <c r="M444" s="438">
        <v>44180</v>
      </c>
      <c r="N444" s="314"/>
      <c r="O444" s="314" t="s">
        <v>3936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199</v>
      </c>
      <c r="U444" s="314" t="s">
        <v>4071</v>
      </c>
      <c r="V444" s="314" t="s">
        <v>68</v>
      </c>
      <c r="W444" s="440" t="s">
        <v>3939</v>
      </c>
      <c r="X444" s="440" t="s">
        <v>3939</v>
      </c>
      <c r="Y444" s="440" t="s">
        <v>3939</v>
      </c>
      <c r="Z444" s="440" t="s">
        <v>3939</v>
      </c>
      <c r="AA444" s="440" t="s">
        <v>3939</v>
      </c>
      <c r="AB444" s="440" t="s">
        <v>3939</v>
      </c>
      <c r="AC444" s="440" t="s">
        <v>3939</v>
      </c>
      <c r="AD444" s="440" t="s">
        <v>3939</v>
      </c>
      <c r="AE444" s="440" t="s">
        <v>3939</v>
      </c>
      <c r="AF444" s="440" t="s">
        <v>3939</v>
      </c>
      <c r="AG444" s="440" t="s">
        <v>3939</v>
      </c>
      <c r="AH444" s="440" t="s">
        <v>3939</v>
      </c>
      <c r="AI444" s="440" t="s">
        <v>3939</v>
      </c>
      <c r="AJ444" s="440" t="s">
        <v>3939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5231</v>
      </c>
      <c r="C445" s="141" t="s">
        <v>5232</v>
      </c>
      <c r="D445" s="314">
        <v>7782720</v>
      </c>
      <c r="E445" s="315" t="s">
        <v>109</v>
      </c>
      <c r="F445" s="315" t="s">
        <v>68</v>
      </c>
      <c r="G445" s="315" t="s">
        <v>4409</v>
      </c>
      <c r="H445" s="315">
        <f>IFERROR(VLOOKUP(G445,'Cadastro de assessores'!A:B,2,FALSE),"Não Cadastrado")</f>
        <v>12330</v>
      </c>
      <c r="I445" s="315"/>
      <c r="J445" s="46" t="s">
        <v>3929</v>
      </c>
      <c r="K445" s="315" t="s">
        <v>205</v>
      </c>
      <c r="L445" s="445">
        <v>44588</v>
      </c>
      <c r="M445" s="445">
        <v>44595</v>
      </c>
      <c r="N445" s="314"/>
      <c r="O445" s="314" t="s">
        <v>3944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199</v>
      </c>
      <c r="U445" s="314" t="s">
        <v>4065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2528</v>
      </c>
      <c r="C446" s="141" t="s">
        <v>5233</v>
      </c>
      <c r="D446" s="314">
        <v>475798</v>
      </c>
      <c r="E446" s="314" t="s">
        <v>19</v>
      </c>
      <c r="F446" s="314" t="s">
        <v>77</v>
      </c>
      <c r="G446" s="314" t="s">
        <v>215</v>
      </c>
      <c r="H446" s="321">
        <v>12331</v>
      </c>
      <c r="I446" s="321"/>
      <c r="J446" s="46" t="s">
        <v>3929</v>
      </c>
      <c r="K446" s="314" t="s">
        <v>205</v>
      </c>
      <c r="L446" s="445">
        <v>44715</v>
      </c>
      <c r="M446" s="445">
        <v>44715</v>
      </c>
      <c r="N446" s="409"/>
      <c r="O446" s="314" t="s">
        <v>3947</v>
      </c>
      <c r="P446" s="410">
        <v>1.2E-2</v>
      </c>
      <c r="Q446" s="442" t="s">
        <v>4226</v>
      </c>
      <c r="R446" s="439"/>
      <c r="S446" s="314"/>
      <c r="T446" s="314" t="s">
        <v>199</v>
      </c>
      <c r="U446" s="314" t="s">
        <v>3983</v>
      </c>
      <c r="V446" s="314" t="s">
        <v>77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3066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3940</v>
      </c>
      <c r="BT446" s="129"/>
    </row>
    <row r="447" spans="1:72" ht="15.75" customHeight="1">
      <c r="A447" s="141" t="s">
        <v>67</v>
      </c>
      <c r="B447" s="123" t="s">
        <v>5234</v>
      </c>
      <c r="C447" s="141" t="s">
        <v>5235</v>
      </c>
      <c r="D447" s="314">
        <v>4493392</v>
      </c>
      <c r="E447" s="314" t="s">
        <v>19</v>
      </c>
      <c r="F447" s="314" t="s">
        <v>68</v>
      </c>
      <c r="G447" s="314" t="s">
        <v>3934</v>
      </c>
      <c r="H447" s="314" t="str">
        <f>IFERROR(VLOOKUP(G447,'Cadastro de assessores'!A:B,2,FALSE),"Não Cadastrado")</f>
        <v>17679</v>
      </c>
      <c r="I447" s="314"/>
      <c r="J447" s="46" t="s">
        <v>195</v>
      </c>
      <c r="K447" s="314" t="s">
        <v>3935</v>
      </c>
      <c r="L447" s="441">
        <v>44147</v>
      </c>
      <c r="M447" s="441">
        <v>44147</v>
      </c>
      <c r="N447" s="409">
        <v>44445</v>
      </c>
      <c r="O447" s="314" t="s">
        <v>3947</v>
      </c>
      <c r="P447" s="410">
        <v>1.2E-2</v>
      </c>
      <c r="Q447" s="442" t="s">
        <v>5236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199</v>
      </c>
      <c r="U447" s="314" t="s">
        <v>4365</v>
      </c>
      <c r="V447" s="314" t="s">
        <v>3787</v>
      </c>
      <c r="W447" s="440" t="s">
        <v>3939</v>
      </c>
      <c r="X447" s="440" t="s">
        <v>3939</v>
      </c>
      <c r="Y447" s="440" t="s">
        <v>3939</v>
      </c>
      <c r="Z447" s="440" t="s">
        <v>3939</v>
      </c>
      <c r="AA447" s="440" t="s">
        <v>3939</v>
      </c>
      <c r="AB447" s="440" t="s">
        <v>3939</v>
      </c>
      <c r="AC447" s="440" t="s">
        <v>3939</v>
      </c>
      <c r="AD447" s="440" t="s">
        <v>3939</v>
      </c>
      <c r="AE447" s="440" t="s">
        <v>3939</v>
      </c>
      <c r="AF447" s="440" t="s">
        <v>3939</v>
      </c>
      <c r="AG447" s="440" t="s">
        <v>3939</v>
      </c>
      <c r="AH447" s="440" t="s">
        <v>3939</v>
      </c>
      <c r="AI447" s="440" t="s">
        <v>3939</v>
      </c>
      <c r="AJ447" s="440" t="s">
        <v>5237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3066</v>
      </c>
      <c r="BE447" s="361" t="s">
        <v>3066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3940</v>
      </c>
      <c r="BT447" s="129"/>
    </row>
    <row r="448" spans="1:72" ht="15.75" customHeight="1">
      <c r="A448" s="141" t="s">
        <v>67</v>
      </c>
      <c r="B448" s="123" t="s">
        <v>5238</v>
      </c>
      <c r="C448" s="141" t="s">
        <v>5239</v>
      </c>
      <c r="D448" s="314">
        <v>4757223</v>
      </c>
      <c r="E448" s="315" t="s">
        <v>19</v>
      </c>
      <c r="F448" s="315" t="s">
        <v>77</v>
      </c>
      <c r="G448" s="315" t="s">
        <v>99</v>
      </c>
      <c r="H448" s="315" t="str">
        <f>IFERROR(VLOOKUP(G448,'Cadastro de assessores'!A:B,2,FALSE),"Não Cadastrado")</f>
        <v>18009</v>
      </c>
      <c r="I448" s="315"/>
      <c r="J448" s="46" t="s">
        <v>3929</v>
      </c>
      <c r="K448" s="315" t="s">
        <v>205</v>
      </c>
      <c r="L448" s="437">
        <v>44210</v>
      </c>
      <c r="M448" s="437">
        <v>44210</v>
      </c>
      <c r="N448" s="314"/>
      <c r="O448" s="314" t="s">
        <v>3936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199</v>
      </c>
      <c r="U448" s="314" t="s">
        <v>4191</v>
      </c>
      <c r="V448" s="314" t="s">
        <v>135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3940</v>
      </c>
      <c r="BT448" s="129"/>
    </row>
    <row r="449" spans="1:72" ht="15.75" customHeight="1">
      <c r="A449" s="141" t="s">
        <v>67</v>
      </c>
      <c r="B449" s="123" t="s">
        <v>5240</v>
      </c>
      <c r="C449" s="141" t="s">
        <v>5241</v>
      </c>
      <c r="D449" s="314">
        <v>4491063</v>
      </c>
      <c r="E449" s="314" t="s">
        <v>19</v>
      </c>
      <c r="F449" s="314" t="s">
        <v>68</v>
      </c>
      <c r="G449" s="314" t="s">
        <v>3934</v>
      </c>
      <c r="H449" s="314" t="str">
        <f>IFERROR(VLOOKUP(G449,'Cadastro de assessores'!A:B,2,FALSE),"Não Cadastrado")</f>
        <v>17679</v>
      </c>
      <c r="I449" s="314"/>
      <c r="J449" s="46" t="s">
        <v>195</v>
      </c>
      <c r="K449" s="314" t="s">
        <v>3935</v>
      </c>
      <c r="L449" s="441">
        <v>44120</v>
      </c>
      <c r="M449" s="441">
        <v>44120</v>
      </c>
      <c r="N449" s="409">
        <v>44452</v>
      </c>
      <c r="O449" s="314" t="s">
        <v>3936</v>
      </c>
      <c r="P449" s="410">
        <v>1.4999999999999999E-2</v>
      </c>
      <c r="Q449" s="442" t="s">
        <v>5242</v>
      </c>
      <c r="R449" s="439"/>
      <c r="S449" s="314" t="str">
        <f t="shared" si="47"/>
        <v>Não Qualificado</v>
      </c>
      <c r="T449" s="314" t="s">
        <v>199</v>
      </c>
      <c r="U449" s="314" t="s">
        <v>4071</v>
      </c>
      <c r="V449" s="314" t="s">
        <v>68</v>
      </c>
      <c r="W449" s="440" t="s">
        <v>3939</v>
      </c>
      <c r="X449" s="440" t="s">
        <v>3939</v>
      </c>
      <c r="Y449" s="440" t="s">
        <v>3939</v>
      </c>
      <c r="Z449" s="440" t="s">
        <v>3939</v>
      </c>
      <c r="AA449" s="440" t="s">
        <v>3939</v>
      </c>
      <c r="AB449" s="440" t="s">
        <v>3939</v>
      </c>
      <c r="AC449" s="440" t="s">
        <v>3939</v>
      </c>
      <c r="AD449" s="440" t="s">
        <v>3939</v>
      </c>
      <c r="AE449" s="440" t="s">
        <v>3939</v>
      </c>
      <c r="AF449" s="440" t="s">
        <v>3939</v>
      </c>
      <c r="AG449" s="440" t="s">
        <v>3939</v>
      </c>
      <c r="AH449" s="440" t="s">
        <v>3939</v>
      </c>
      <c r="AI449" s="440" t="s">
        <v>5243</v>
      </c>
      <c r="AJ449" s="440" t="s">
        <v>5244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3066</v>
      </c>
      <c r="BE449" s="361" t="s">
        <v>3066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3940</v>
      </c>
      <c r="BT449" s="129"/>
    </row>
    <row r="450" spans="1:72" ht="15.75" customHeight="1">
      <c r="A450" s="141" t="s">
        <v>67</v>
      </c>
      <c r="B450" s="123" t="s">
        <v>5245</v>
      </c>
      <c r="C450" s="412" t="s">
        <v>5246</v>
      </c>
      <c r="D450" s="321">
        <v>4740849</v>
      </c>
      <c r="E450" s="314" t="s">
        <v>109</v>
      </c>
      <c r="F450" s="314" t="s">
        <v>68</v>
      </c>
      <c r="G450" s="314" t="s">
        <v>4270</v>
      </c>
      <c r="H450" s="314" t="str">
        <f>IFERROR(VLOOKUP(G450,'Cadastro de assessores'!A:B,2,FALSE),"Não Cadastrado")</f>
        <v>17489</v>
      </c>
      <c r="I450" s="314"/>
      <c r="J450" s="46" t="s">
        <v>195</v>
      </c>
      <c r="K450" s="314" t="s">
        <v>3935</v>
      </c>
      <c r="L450" s="409">
        <v>44320</v>
      </c>
      <c r="M450" s="409">
        <v>44320</v>
      </c>
      <c r="N450" s="409">
        <v>44684</v>
      </c>
      <c r="O450" s="314" t="s">
        <v>3930</v>
      </c>
      <c r="P450" s="410">
        <v>0.02</v>
      </c>
      <c r="Q450" s="190" t="s">
        <v>5247</v>
      </c>
      <c r="R450" s="439"/>
      <c r="S450" s="314" t="str">
        <f t="shared" si="47"/>
        <v/>
      </c>
      <c r="T450" s="314" t="s">
        <v>199</v>
      </c>
      <c r="U450" s="321" t="s">
        <v>3958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3066</v>
      </c>
      <c r="BE450" s="361" t="s">
        <v>3066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3940</v>
      </c>
      <c r="BT450" s="129"/>
    </row>
    <row r="451" spans="1:72" ht="15.75" customHeight="1">
      <c r="A451" s="141" t="s">
        <v>67</v>
      </c>
      <c r="B451" s="123" t="s">
        <v>5248</v>
      </c>
      <c r="C451" s="141" t="s">
        <v>5249</v>
      </c>
      <c r="D451" s="314">
        <v>4441540</v>
      </c>
      <c r="E451" s="314" t="s">
        <v>19</v>
      </c>
      <c r="F451" s="314" t="s">
        <v>68</v>
      </c>
      <c r="G451" s="314" t="s">
        <v>3934</v>
      </c>
      <c r="H451" s="314" t="str">
        <f>IFERROR(VLOOKUP(G451,'Cadastro de assessores'!A:B,2,FALSE),"Não Cadastrado")</f>
        <v>17679</v>
      </c>
      <c r="I451" s="314"/>
      <c r="J451" s="46" t="s">
        <v>195</v>
      </c>
      <c r="K451" s="314" t="s">
        <v>3935</v>
      </c>
      <c r="L451" s="441">
        <v>44133</v>
      </c>
      <c r="M451" s="441">
        <v>44133</v>
      </c>
      <c r="N451" s="409">
        <v>44438</v>
      </c>
      <c r="O451" s="314" t="s">
        <v>3947</v>
      </c>
      <c r="P451" s="410">
        <v>1.2E-2</v>
      </c>
      <c r="Q451" s="442" t="s">
        <v>5250</v>
      </c>
      <c r="R451" s="439"/>
      <c r="S451" s="314" t="str">
        <f t="shared" si="47"/>
        <v>Não Qualificado</v>
      </c>
      <c r="T451" s="314" t="s">
        <v>199</v>
      </c>
      <c r="U451" s="314" t="s">
        <v>3988</v>
      </c>
      <c r="V451" s="314" t="s">
        <v>114</v>
      </c>
      <c r="W451" s="440" t="s">
        <v>3939</v>
      </c>
      <c r="X451" s="440" t="s">
        <v>3939</v>
      </c>
      <c r="Y451" s="440" t="s">
        <v>3939</v>
      </c>
      <c r="Z451" s="440" t="s">
        <v>3939</v>
      </c>
      <c r="AA451" s="440" t="s">
        <v>3939</v>
      </c>
      <c r="AB451" s="440" t="s">
        <v>3939</v>
      </c>
      <c r="AC451" s="440" t="s">
        <v>3939</v>
      </c>
      <c r="AD451" s="440" t="s">
        <v>3939</v>
      </c>
      <c r="AE451" s="440" t="s">
        <v>3939</v>
      </c>
      <c r="AF451" s="440" t="s">
        <v>3939</v>
      </c>
      <c r="AG451" s="440" t="s">
        <v>3939</v>
      </c>
      <c r="AH451" s="440" t="s">
        <v>3939</v>
      </c>
      <c r="AI451" s="440" t="s">
        <v>5251</v>
      </c>
      <c r="AJ451" s="440" t="s">
        <v>5252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3066</v>
      </c>
      <c r="BE451" s="361" t="s">
        <v>3066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3940</v>
      </c>
      <c r="BT451" s="129"/>
    </row>
    <row r="452" spans="1:72" ht="15.75" customHeight="1">
      <c r="A452" s="141" t="s">
        <v>67</v>
      </c>
      <c r="B452" s="123" t="s">
        <v>5253</v>
      </c>
      <c r="C452" s="141" t="s">
        <v>5254</v>
      </c>
      <c r="D452" s="314">
        <v>3615656</v>
      </c>
      <c r="E452" s="314" t="s">
        <v>3057</v>
      </c>
      <c r="F452" s="314" t="s">
        <v>68</v>
      </c>
      <c r="G452" s="314" t="s">
        <v>3057</v>
      </c>
      <c r="H452" s="314" t="str">
        <f>IFERROR(VLOOKUP(G452,'Cadastro de assessores'!A:B,2,FALSE),"Não Cadastrado")</f>
        <v>18986</v>
      </c>
      <c r="I452" s="314"/>
      <c r="J452" s="46" t="s">
        <v>195</v>
      </c>
      <c r="K452" s="314" t="s">
        <v>3935</v>
      </c>
      <c r="L452" s="409">
        <v>43859</v>
      </c>
      <c r="M452" s="409">
        <v>43859</v>
      </c>
      <c r="N452" s="409">
        <v>44305</v>
      </c>
      <c r="O452" s="314" t="s">
        <v>3936</v>
      </c>
      <c r="P452" s="410">
        <v>1.4999999999999999E-2</v>
      </c>
      <c r="Q452" s="442" t="s">
        <v>5192</v>
      </c>
      <c r="R452" s="439"/>
      <c r="S452" s="314" t="str">
        <f t="shared" si="47"/>
        <v>Não Qualificado</v>
      </c>
      <c r="T452" s="314" t="s">
        <v>199</v>
      </c>
      <c r="U452" s="314" t="s">
        <v>5255</v>
      </c>
      <c r="V452" s="314" t="s">
        <v>68</v>
      </c>
      <c r="W452" s="440" t="s">
        <v>3939</v>
      </c>
      <c r="X452" s="440" t="s">
        <v>3939</v>
      </c>
      <c r="Y452" s="440" t="s">
        <v>3939</v>
      </c>
      <c r="Z452" s="440" t="s">
        <v>5256</v>
      </c>
      <c r="AA452" s="440" t="s">
        <v>5257</v>
      </c>
      <c r="AB452" s="440" t="s">
        <v>5258</v>
      </c>
      <c r="AC452" s="440" t="s">
        <v>5259</v>
      </c>
      <c r="AD452" s="440" t="s">
        <v>5260</v>
      </c>
      <c r="AE452" s="440" t="s">
        <v>5261</v>
      </c>
      <c r="AF452" s="440" t="s">
        <v>5262</v>
      </c>
      <c r="AG452" s="440" t="s">
        <v>5263</v>
      </c>
      <c r="AH452" s="440" t="s">
        <v>5264</v>
      </c>
      <c r="AI452" s="440" t="s">
        <v>5265</v>
      </c>
      <c r="AJ452" s="440" t="s">
        <v>5266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3066</v>
      </c>
      <c r="BE452" s="361" t="s">
        <v>3066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3940</v>
      </c>
      <c r="BT452" s="129"/>
    </row>
    <row r="453" spans="1:72" ht="15.75" customHeight="1">
      <c r="A453" s="141" t="s">
        <v>67</v>
      </c>
      <c r="B453" s="123" t="s">
        <v>5267</v>
      </c>
      <c r="C453" s="412" t="s">
        <v>5268</v>
      </c>
      <c r="D453" s="314">
        <v>5892424</v>
      </c>
      <c r="E453" s="314" t="s">
        <v>19</v>
      </c>
      <c r="F453" s="314" t="s">
        <v>77</v>
      </c>
      <c r="G453" s="314" t="s">
        <v>4276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195</v>
      </c>
      <c r="K453" s="314" t="s">
        <v>3935</v>
      </c>
      <c r="L453" s="409">
        <v>44421</v>
      </c>
      <c r="M453" s="409">
        <v>44421</v>
      </c>
      <c r="N453" s="413">
        <v>44817</v>
      </c>
      <c r="O453" s="321" t="s">
        <v>3944</v>
      </c>
      <c r="P453" s="410">
        <v>7.0000000000000001E-3</v>
      </c>
      <c r="Q453" s="190" t="s">
        <v>5269</v>
      </c>
      <c r="R453" s="439"/>
      <c r="S453" s="314" t="str">
        <f t="shared" si="47"/>
        <v>Não Qualificado</v>
      </c>
      <c r="T453" s="314" t="s">
        <v>199</v>
      </c>
      <c r="U453" s="321" t="s">
        <v>5270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3940</v>
      </c>
      <c r="BT453" s="129"/>
    </row>
    <row r="454" spans="1:72" ht="15.75" customHeight="1">
      <c r="A454" s="141" t="s">
        <v>67</v>
      </c>
      <c r="B454" s="123" t="s">
        <v>5271</v>
      </c>
      <c r="C454" s="141" t="s">
        <v>5272</v>
      </c>
      <c r="D454" s="314">
        <v>4362832</v>
      </c>
      <c r="E454" s="314" t="s">
        <v>109</v>
      </c>
      <c r="F454" s="314" t="s">
        <v>68</v>
      </c>
      <c r="G454" s="314" t="s">
        <v>4115</v>
      </c>
      <c r="H454" s="314" t="str">
        <f>IFERROR(VLOOKUP(G454,'Cadastro de assessores'!A:B,2,FALSE),"Não Cadastrado")</f>
        <v>16459</v>
      </c>
      <c r="I454" s="314"/>
      <c r="J454" s="46" t="s">
        <v>195</v>
      </c>
      <c r="K454" s="314" t="s">
        <v>3935</v>
      </c>
      <c r="L454" s="409">
        <v>44078</v>
      </c>
      <c r="M454" s="409">
        <v>44078</v>
      </c>
      <c r="N454" s="413">
        <v>44424</v>
      </c>
      <c r="O454" s="321" t="s">
        <v>3930</v>
      </c>
      <c r="P454" s="410">
        <v>0.02</v>
      </c>
      <c r="Q454" s="442" t="s">
        <v>5273</v>
      </c>
      <c r="R454" s="439"/>
      <c r="S454" s="314" t="str">
        <f t="shared" si="47"/>
        <v>Não Qualificado</v>
      </c>
      <c r="T454" s="314" t="s">
        <v>199</v>
      </c>
      <c r="U454" s="314" t="s">
        <v>3953</v>
      </c>
      <c r="V454" s="314" t="s">
        <v>68</v>
      </c>
      <c r="W454" s="440" t="s">
        <v>3939</v>
      </c>
      <c r="X454" s="440" t="s">
        <v>3939</v>
      </c>
      <c r="Y454" s="440" t="s">
        <v>3939</v>
      </c>
      <c r="Z454" s="440" t="s">
        <v>3939</v>
      </c>
      <c r="AA454" s="440" t="s">
        <v>3939</v>
      </c>
      <c r="AB454" s="440" t="s">
        <v>3939</v>
      </c>
      <c r="AC454" s="440" t="s">
        <v>3939</v>
      </c>
      <c r="AD454" s="440" t="s">
        <v>3939</v>
      </c>
      <c r="AE454" s="440" t="s">
        <v>3939</v>
      </c>
      <c r="AF454" s="440" t="s">
        <v>3939</v>
      </c>
      <c r="AG454" s="440" t="s">
        <v>5274</v>
      </c>
      <c r="AH454" s="440" t="s">
        <v>5275</v>
      </c>
      <c r="AI454" s="440" t="s">
        <v>5276</v>
      </c>
      <c r="AJ454" s="440" t="s">
        <v>5277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3066</v>
      </c>
      <c r="BE454" s="361" t="s">
        <v>3066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3940</v>
      </c>
      <c r="BT454" s="129"/>
    </row>
    <row r="455" spans="1:72" ht="15.75" customHeight="1">
      <c r="A455" s="141" t="s">
        <v>67</v>
      </c>
      <c r="B455" s="123" t="s">
        <v>2580</v>
      </c>
      <c r="C455" s="141" t="s">
        <v>5278</v>
      </c>
      <c r="D455" s="314">
        <v>2365107</v>
      </c>
      <c r="E455" s="314" t="s">
        <v>19</v>
      </c>
      <c r="F455" s="314" t="s">
        <v>77</v>
      </c>
      <c r="G455" s="314" t="s">
        <v>2156</v>
      </c>
      <c r="H455" s="314">
        <f>IFERROR(VLOOKUP(G455,'Cadastro de assessores'!A:B,2,FALSE),"Não Cadastrado")</f>
        <v>12350</v>
      </c>
      <c r="I455" s="314"/>
      <c r="J455" s="46" t="s">
        <v>195</v>
      </c>
      <c r="K455" s="314" t="s">
        <v>216</v>
      </c>
      <c r="L455" s="409">
        <v>44817</v>
      </c>
      <c r="M455" s="409">
        <v>44824</v>
      </c>
      <c r="N455" s="413"/>
      <c r="O455" s="321" t="s">
        <v>3936</v>
      </c>
      <c r="P455" s="410">
        <v>1.4999999999999999E-2</v>
      </c>
      <c r="Q455" s="442" t="s">
        <v>5279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3940</v>
      </c>
      <c r="BT455" s="129"/>
    </row>
    <row r="456" spans="1:72" ht="15.75" customHeight="1">
      <c r="A456" s="141" t="s">
        <v>67</v>
      </c>
      <c r="B456" s="123" t="s">
        <v>2586</v>
      </c>
      <c r="C456" s="412" t="s">
        <v>2584</v>
      </c>
      <c r="D456" s="321">
        <v>2293219</v>
      </c>
      <c r="E456" s="315" t="s">
        <v>19</v>
      </c>
      <c r="F456" s="315" t="s">
        <v>68</v>
      </c>
      <c r="G456" s="315" t="s">
        <v>3205</v>
      </c>
      <c r="H456" s="315" t="str">
        <f>IFERROR(VLOOKUP(G456,'Cadastro de assessores'!A:B,2,FALSE),"Não Cadastrado")</f>
        <v>18236</v>
      </c>
      <c r="I456" s="315"/>
      <c r="J456" s="46" t="s">
        <v>3929</v>
      </c>
      <c r="K456" s="315" t="s">
        <v>205</v>
      </c>
      <c r="L456" s="437">
        <v>44210</v>
      </c>
      <c r="M456" s="437">
        <v>44293</v>
      </c>
      <c r="N456" s="321"/>
      <c r="O456" s="321" t="s">
        <v>3930</v>
      </c>
      <c r="P456" s="410">
        <v>0.02</v>
      </c>
      <c r="Q456" s="190" t="s">
        <v>5280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199</v>
      </c>
      <c r="U456" s="321" t="s">
        <v>5281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3940</v>
      </c>
      <c r="BT456" s="129"/>
    </row>
    <row r="457" spans="1:72" ht="15.75" customHeight="1">
      <c r="A457" s="141" t="s">
        <v>67</v>
      </c>
      <c r="B457" s="123" t="s">
        <v>5282</v>
      </c>
      <c r="C457" s="141" t="s">
        <v>5283</v>
      </c>
      <c r="D457" s="314">
        <v>2523005</v>
      </c>
      <c r="E457" s="315" t="s">
        <v>19</v>
      </c>
      <c r="F457" s="314" t="s">
        <v>77</v>
      </c>
      <c r="G457" s="314" t="s">
        <v>2156</v>
      </c>
      <c r="H457" s="315">
        <f>IFERROR(VLOOKUP(G457,'Cadastro de assessores'!A:B,2,FALSE),"Não Cadastrado")</f>
        <v>12350</v>
      </c>
      <c r="I457" s="314"/>
      <c r="J457" s="46" t="s">
        <v>3929</v>
      </c>
      <c r="K457" s="314"/>
      <c r="L457" s="409"/>
      <c r="M457" s="409">
        <v>44834</v>
      </c>
      <c r="N457" s="441"/>
      <c r="O457" s="314" t="s">
        <v>3944</v>
      </c>
      <c r="P457" s="410">
        <v>0.01</v>
      </c>
      <c r="Q457" s="442" t="s">
        <v>5284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5285</v>
      </c>
      <c r="C458" s="141" t="s">
        <v>5286</v>
      </c>
      <c r="D458" s="314">
        <v>4860067</v>
      </c>
      <c r="E458" s="314" t="s">
        <v>19</v>
      </c>
      <c r="F458" s="314" t="s">
        <v>77</v>
      </c>
      <c r="G458" s="314" t="s">
        <v>99</v>
      </c>
      <c r="H458" s="314" t="str">
        <f>IFERROR(VLOOKUP(G458,'Cadastro de assessores'!A:B,2,FALSE),"Não Cadastrado")</f>
        <v>18009</v>
      </c>
      <c r="I458" s="314"/>
      <c r="J458" s="46" t="s">
        <v>195</v>
      </c>
      <c r="K458" s="314" t="s">
        <v>3935</v>
      </c>
      <c r="L458" s="409">
        <v>44259</v>
      </c>
      <c r="M458" s="409">
        <v>44259</v>
      </c>
      <c r="N458" s="441">
        <v>44516</v>
      </c>
      <c r="O458" s="314" t="s">
        <v>3951</v>
      </c>
      <c r="P458" s="410">
        <v>2.5000000000000001E-2</v>
      </c>
      <c r="Q458" s="442" t="s">
        <v>5287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199</v>
      </c>
      <c r="U458" s="314" t="s">
        <v>3988</v>
      </c>
      <c r="V458" s="314" t="s">
        <v>114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3278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3066</v>
      </c>
      <c r="BE458" s="361" t="s">
        <v>3066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3940</v>
      </c>
      <c r="BT458" s="129"/>
    </row>
    <row r="459" spans="1:72" ht="15.75" customHeight="1">
      <c r="A459" s="141" t="s">
        <v>67</v>
      </c>
      <c r="B459" s="123" t="s">
        <v>5288</v>
      </c>
      <c r="C459" s="141" t="s">
        <v>5289</v>
      </c>
      <c r="D459" s="314">
        <v>4582050</v>
      </c>
      <c r="E459" s="315" t="s">
        <v>19</v>
      </c>
      <c r="F459" s="315" t="s">
        <v>68</v>
      </c>
      <c r="G459" s="315" t="s">
        <v>3934</v>
      </c>
      <c r="H459" s="315" t="str">
        <f>IFERROR(VLOOKUP(G459,'Cadastro de assessores'!A:B,2,FALSE),"Não Cadastrado")</f>
        <v>17679</v>
      </c>
      <c r="I459" s="315"/>
      <c r="J459" s="46" t="s">
        <v>3929</v>
      </c>
      <c r="K459" s="461" t="s">
        <v>216</v>
      </c>
      <c r="L459" s="314" t="s">
        <v>3278</v>
      </c>
      <c r="M459" s="458" t="s">
        <v>4319</v>
      </c>
      <c r="N459" s="314"/>
      <c r="O459" s="314" t="s">
        <v>3936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199</v>
      </c>
      <c r="U459" s="314" t="s">
        <v>4365</v>
      </c>
      <c r="V459" s="314" t="s">
        <v>3787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3278</v>
      </c>
      <c r="AN459" s="361" t="s">
        <v>3278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3066</v>
      </c>
      <c r="BE459" s="361" t="s">
        <v>3066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5290</v>
      </c>
      <c r="C460" s="412" t="s">
        <v>5291</v>
      </c>
      <c r="D460" s="321">
        <v>5080319</v>
      </c>
      <c r="E460" s="315" t="s">
        <v>19</v>
      </c>
      <c r="F460" s="315" t="s">
        <v>77</v>
      </c>
      <c r="G460" s="315" t="s">
        <v>99</v>
      </c>
      <c r="H460" s="315" t="str">
        <f>IFERROR(VLOOKUP(G460,'Cadastro de assessores'!A:B,2,FALSE),"Não Cadastrado")</f>
        <v>18009</v>
      </c>
      <c r="I460" s="315"/>
      <c r="J460" s="46" t="s">
        <v>3929</v>
      </c>
      <c r="K460" s="461" t="s">
        <v>205</v>
      </c>
      <c r="L460" s="437">
        <v>44298</v>
      </c>
      <c r="M460" s="437">
        <v>44298</v>
      </c>
      <c r="N460" s="314"/>
      <c r="O460" s="314" t="s">
        <v>3936</v>
      </c>
      <c r="P460" s="410">
        <v>1.4999999999999999E-2</v>
      </c>
      <c r="Q460" s="190" t="s">
        <v>4639</v>
      </c>
      <c r="R460" s="439"/>
      <c r="S460" s="314" t="str">
        <f t="shared" si="48"/>
        <v/>
      </c>
      <c r="T460" s="314" t="s">
        <v>199</v>
      </c>
      <c r="U460" s="314" t="s">
        <v>3988</v>
      </c>
      <c r="V460" s="314" t="s">
        <v>114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2618</v>
      </c>
      <c r="C461" s="463" t="s">
        <v>2616</v>
      </c>
      <c r="D461" s="448">
        <v>7336791</v>
      </c>
      <c r="E461" s="315" t="s">
        <v>19</v>
      </c>
      <c r="F461" s="315" t="s">
        <v>77</v>
      </c>
      <c r="G461" s="448" t="s">
        <v>340</v>
      </c>
      <c r="H461" s="315" t="str">
        <f>IFERROR(VLOOKUP(G461,'Cadastro de assessores'!A:B,2,FALSE),"Não Cadastrado")</f>
        <v>17831</v>
      </c>
      <c r="I461" s="315"/>
      <c r="J461" s="46" t="s">
        <v>3929</v>
      </c>
      <c r="K461" s="314" t="s">
        <v>205</v>
      </c>
      <c r="L461" s="438">
        <v>44543</v>
      </c>
      <c r="M461" s="438">
        <v>44544</v>
      </c>
      <c r="N461" s="448"/>
      <c r="O461" s="448" t="s">
        <v>3947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199</v>
      </c>
      <c r="U461" s="321" t="s">
        <v>4109</v>
      </c>
      <c r="V461" s="321" t="s">
        <v>77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5292</v>
      </c>
      <c r="C462" s="141" t="s">
        <v>5293</v>
      </c>
      <c r="D462" s="314">
        <v>4486837</v>
      </c>
      <c r="E462" s="314" t="s">
        <v>19</v>
      </c>
      <c r="F462" s="314" t="s">
        <v>68</v>
      </c>
      <c r="G462" s="314" t="s">
        <v>3934</v>
      </c>
      <c r="H462" s="314" t="str">
        <f>IFERROR(VLOOKUP(G462,'Cadastro de assessores'!A:B,2,FALSE),"Não Cadastrado")</f>
        <v>17679</v>
      </c>
      <c r="I462" s="314"/>
      <c r="J462" s="46" t="s">
        <v>195</v>
      </c>
      <c r="K462" s="314" t="s">
        <v>3935</v>
      </c>
      <c r="L462" s="441">
        <v>44148</v>
      </c>
      <c r="M462" s="441">
        <v>44148</v>
      </c>
      <c r="N462" s="409">
        <v>44425</v>
      </c>
      <c r="O462" s="314" t="s">
        <v>3936</v>
      </c>
      <c r="P462" s="410">
        <v>1.4999999999999999E-2</v>
      </c>
      <c r="Q462" s="442" t="s">
        <v>5294</v>
      </c>
      <c r="R462" s="439"/>
      <c r="S462" s="314" t="str">
        <f t="shared" si="48"/>
        <v>Não Qualificado</v>
      </c>
      <c r="T462" s="314" t="s">
        <v>199</v>
      </c>
      <c r="U462" s="314" t="s">
        <v>4075</v>
      </c>
      <c r="V462" s="314" t="s">
        <v>68</v>
      </c>
      <c r="W462" s="440" t="s">
        <v>3939</v>
      </c>
      <c r="X462" s="440" t="s">
        <v>3939</v>
      </c>
      <c r="Y462" s="440" t="s">
        <v>3939</v>
      </c>
      <c r="Z462" s="440" t="s">
        <v>3939</v>
      </c>
      <c r="AA462" s="440" t="s">
        <v>3939</v>
      </c>
      <c r="AB462" s="440" t="s">
        <v>3939</v>
      </c>
      <c r="AC462" s="440" t="s">
        <v>3939</v>
      </c>
      <c r="AD462" s="440" t="s">
        <v>3939</v>
      </c>
      <c r="AE462" s="440" t="s">
        <v>3939</v>
      </c>
      <c r="AF462" s="440" t="s">
        <v>3939</v>
      </c>
      <c r="AG462" s="440" t="s">
        <v>3939</v>
      </c>
      <c r="AH462" s="440" t="s">
        <v>3939</v>
      </c>
      <c r="AI462" s="440" t="s">
        <v>3939</v>
      </c>
      <c r="AJ462" s="440" t="s">
        <v>5295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3066</v>
      </c>
      <c r="BE462" s="361" t="s">
        <v>3066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3940</v>
      </c>
      <c r="BT462" s="129"/>
    </row>
    <row r="463" spans="1:72" ht="15.75" customHeight="1">
      <c r="A463" s="141" t="s">
        <v>67</v>
      </c>
      <c r="B463" s="123" t="s">
        <v>2629</v>
      </c>
      <c r="C463" s="412" t="s">
        <v>5296</v>
      </c>
      <c r="D463" s="321">
        <v>7518857</v>
      </c>
      <c r="E463" s="315" t="s">
        <v>19</v>
      </c>
      <c r="F463" s="315" t="s">
        <v>68</v>
      </c>
      <c r="G463" s="315" t="s">
        <v>438</v>
      </c>
      <c r="H463" s="314">
        <f>IFERROR(VLOOKUP(G463,'Cadastro de assessores'!A:B,2,FALSE),"Não Cadastrado")</f>
        <v>12359</v>
      </c>
      <c r="I463" s="314"/>
      <c r="J463" s="46" t="s">
        <v>3929</v>
      </c>
      <c r="K463" s="314" t="s">
        <v>205</v>
      </c>
      <c r="L463" s="437">
        <v>44791</v>
      </c>
      <c r="M463" s="437">
        <v>44792</v>
      </c>
      <c r="N463" s="321"/>
      <c r="O463" s="321" t="s">
        <v>3947</v>
      </c>
      <c r="P463" s="410">
        <v>1.2E-2</v>
      </c>
      <c r="Q463" s="468" t="s">
        <v>4537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2643</v>
      </c>
      <c r="C464" s="412" t="s">
        <v>2640</v>
      </c>
      <c r="D464" s="321">
        <v>5648950</v>
      </c>
      <c r="E464" s="315" t="s">
        <v>19</v>
      </c>
      <c r="F464" s="315" t="s">
        <v>68</v>
      </c>
      <c r="G464" s="315" t="s">
        <v>2642</v>
      </c>
      <c r="H464" s="315" t="str">
        <f>IFERROR(VLOOKUP(G464,'Cadastro de assessores'!A:B,2,FALSE),"Não Cadastrado")</f>
        <v>18256</v>
      </c>
      <c r="I464" s="315"/>
      <c r="J464" s="46" t="s">
        <v>3929</v>
      </c>
      <c r="K464" s="314" t="s">
        <v>205</v>
      </c>
      <c r="L464" s="437">
        <v>44365</v>
      </c>
      <c r="M464" s="437">
        <v>44365</v>
      </c>
      <c r="N464" s="321"/>
      <c r="O464" s="321" t="s">
        <v>3930</v>
      </c>
      <c r="P464" s="410">
        <v>1.9E-2</v>
      </c>
      <c r="Q464" s="190" t="s">
        <v>4020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199</v>
      </c>
      <c r="U464" s="321" t="s">
        <v>3958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5297</v>
      </c>
      <c r="C465" s="412" t="s">
        <v>5298</v>
      </c>
      <c r="D465" s="321">
        <v>6320705</v>
      </c>
      <c r="E465" s="315" t="s">
        <v>109</v>
      </c>
      <c r="F465" s="315" t="s">
        <v>68</v>
      </c>
      <c r="G465" s="315" t="s">
        <v>3989</v>
      </c>
      <c r="H465" s="315" t="str">
        <f>IFERROR(VLOOKUP(G465,'Cadastro de assessores'!A:B,2,FALSE),"Não Cadastrado")</f>
        <v>12624</v>
      </c>
      <c r="I465" s="315"/>
      <c r="J465" s="46" t="s">
        <v>3929</v>
      </c>
      <c r="K465" s="314" t="s">
        <v>205</v>
      </c>
      <c r="L465" s="437">
        <v>44421</v>
      </c>
      <c r="M465" s="437">
        <v>44421</v>
      </c>
      <c r="N465" s="321"/>
      <c r="O465" s="321" t="s">
        <v>3951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199</v>
      </c>
      <c r="U465" s="314" t="s">
        <v>4071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2649</v>
      </c>
      <c r="C466" s="412" t="s">
        <v>5299</v>
      </c>
      <c r="D466" s="403">
        <v>7263623</v>
      </c>
      <c r="E466" s="315" t="s">
        <v>19</v>
      </c>
      <c r="F466" s="315" t="s">
        <v>68</v>
      </c>
      <c r="G466" s="448" t="s">
        <v>289</v>
      </c>
      <c r="H466" s="315">
        <f>IFERROR(VLOOKUP(G466,'Cadastro de assessores'!A:B,2,FALSE),"Não Cadastrado")</f>
        <v>12344</v>
      </c>
      <c r="I466" s="315"/>
      <c r="J466" s="46" t="s">
        <v>3929</v>
      </c>
      <c r="K466" s="461" t="s">
        <v>216</v>
      </c>
      <c r="L466" s="314" t="s">
        <v>3278</v>
      </c>
      <c r="M466" s="458" t="s">
        <v>4319</v>
      </c>
      <c r="N466" s="448"/>
      <c r="O466" s="448" t="s">
        <v>3951</v>
      </c>
      <c r="P466" s="410">
        <v>2.5000000000000001E-2</v>
      </c>
      <c r="Q466" s="333" t="s">
        <v>5300</v>
      </c>
      <c r="R466" s="439"/>
      <c r="S466" s="314" t="str">
        <f t="shared" si="49"/>
        <v>Não Qualificado</v>
      </c>
      <c r="T466" s="314" t="s">
        <v>199</v>
      </c>
      <c r="U466" s="314" t="s">
        <v>4071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3066</v>
      </c>
      <c r="BE466" s="361" t="s">
        <v>3066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2649</v>
      </c>
      <c r="C467" s="412" t="s">
        <v>5299</v>
      </c>
      <c r="D467" s="321">
        <v>2004579</v>
      </c>
      <c r="E467" s="315" t="s">
        <v>19</v>
      </c>
      <c r="F467" s="315" t="s">
        <v>68</v>
      </c>
      <c r="G467" s="448" t="s">
        <v>289</v>
      </c>
      <c r="H467" s="315">
        <f>IFERROR(VLOOKUP(G467,'Cadastro de assessores'!A:B,2,FALSE),"Não Cadastrado")</f>
        <v>12344</v>
      </c>
      <c r="I467" s="315"/>
      <c r="J467" s="46" t="s">
        <v>205</v>
      </c>
      <c r="K467" s="314" t="s">
        <v>205</v>
      </c>
      <c r="L467" s="437">
        <v>44557</v>
      </c>
      <c r="M467" s="437">
        <v>44557</v>
      </c>
      <c r="N467" s="448"/>
      <c r="O467" s="448" t="s">
        <v>3944</v>
      </c>
      <c r="P467" s="410">
        <v>7.0000000000000001E-3</v>
      </c>
      <c r="Q467" s="333" t="s">
        <v>5300</v>
      </c>
      <c r="R467" s="439"/>
      <c r="S467" s="314" t="str">
        <f t="shared" si="49"/>
        <v>Não Qualificado</v>
      </c>
      <c r="T467" s="314" t="s">
        <v>199</v>
      </c>
      <c r="U467" s="314" t="s">
        <v>4071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5301</v>
      </c>
      <c r="C468" s="412" t="s">
        <v>5302</v>
      </c>
      <c r="D468" s="321">
        <v>4841428</v>
      </c>
      <c r="E468" s="315" t="s">
        <v>19</v>
      </c>
      <c r="F468" s="315" t="s">
        <v>68</v>
      </c>
      <c r="G468" s="315" t="s">
        <v>3290</v>
      </c>
      <c r="H468" s="315" t="str">
        <f>IFERROR(VLOOKUP(G468,'Cadastro de assessores'!A:B,2,FALSE),"Não Cadastrado")</f>
        <v>13444</v>
      </c>
      <c r="I468" s="315"/>
      <c r="J468" s="46" t="s">
        <v>3929</v>
      </c>
      <c r="K468" s="314" t="s">
        <v>205</v>
      </c>
      <c r="L468" s="437">
        <v>44370</v>
      </c>
      <c r="M468" s="437">
        <v>44372</v>
      </c>
      <c r="N468" s="321"/>
      <c r="O468" s="321" t="s">
        <v>4161</v>
      </c>
      <c r="P468" s="410">
        <v>0.02</v>
      </c>
      <c r="Q468" s="190"/>
      <c r="R468" s="439"/>
      <c r="S468" s="314" t="str">
        <f t="shared" si="49"/>
        <v/>
      </c>
      <c r="T468" s="314" t="s">
        <v>199</v>
      </c>
      <c r="U468" s="321" t="s">
        <v>4162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5303</v>
      </c>
      <c r="C469" s="141" t="s">
        <v>5304</v>
      </c>
      <c r="D469" s="314">
        <v>4681272</v>
      </c>
      <c r="E469" s="315" t="s">
        <v>109</v>
      </c>
      <c r="F469" s="315" t="s">
        <v>68</v>
      </c>
      <c r="G469" s="315" t="s">
        <v>3774</v>
      </c>
      <c r="H469" s="315" t="str">
        <f>IFERROR(VLOOKUP(G469,'Cadastro de assessores'!A:B,2,FALSE),"Não Cadastrado")</f>
        <v>14574</v>
      </c>
      <c r="I469" s="315"/>
      <c r="J469" s="46" t="s">
        <v>195</v>
      </c>
      <c r="K469" s="314" t="s">
        <v>205</v>
      </c>
      <c r="L469" s="438">
        <v>44186</v>
      </c>
      <c r="M469" s="438">
        <v>44186</v>
      </c>
      <c r="N469" s="413">
        <v>44901</v>
      </c>
      <c r="O469" s="321" t="s">
        <v>3930</v>
      </c>
      <c r="P469" s="410">
        <v>0.02</v>
      </c>
      <c r="Q469" s="442" t="s">
        <v>5305</v>
      </c>
      <c r="R469" s="439"/>
      <c r="S469" s="314" t="str">
        <f t="shared" si="49"/>
        <v>Não Qualificado</v>
      </c>
      <c r="T469" s="314" t="s">
        <v>199</v>
      </c>
      <c r="U469" s="314" t="s">
        <v>5306</v>
      </c>
      <c r="V469" s="314" t="s">
        <v>5307</v>
      </c>
      <c r="W469" s="440" t="s">
        <v>3939</v>
      </c>
      <c r="X469" s="440" t="s">
        <v>3939</v>
      </c>
      <c r="Y469" s="440" t="s">
        <v>3939</v>
      </c>
      <c r="Z469" s="440" t="s">
        <v>3939</v>
      </c>
      <c r="AA469" s="440" t="s">
        <v>3939</v>
      </c>
      <c r="AB469" s="440" t="s">
        <v>3939</v>
      </c>
      <c r="AC469" s="440" t="s">
        <v>3939</v>
      </c>
      <c r="AD469" s="440" t="s">
        <v>3939</v>
      </c>
      <c r="AE469" s="440" t="s">
        <v>3939</v>
      </c>
      <c r="AF469" s="440" t="s">
        <v>3939</v>
      </c>
      <c r="AG469" s="440" t="s">
        <v>3939</v>
      </c>
      <c r="AH469" s="440" t="s">
        <v>3939</v>
      </c>
      <c r="AI469" s="440" t="s">
        <v>3939</v>
      </c>
      <c r="AJ469" s="440" t="s">
        <v>3939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3940</v>
      </c>
      <c r="BT469" s="129"/>
    </row>
    <row r="470" spans="1:72" ht="15.75" customHeight="1">
      <c r="A470" s="141" t="s">
        <v>67</v>
      </c>
      <c r="B470" s="123" t="s">
        <v>2664</v>
      </c>
      <c r="C470" s="412" t="s">
        <v>5308</v>
      </c>
      <c r="D470" s="321">
        <v>3658320</v>
      </c>
      <c r="E470" s="315" t="s">
        <v>19</v>
      </c>
      <c r="F470" s="315" t="s">
        <v>68</v>
      </c>
      <c r="G470" s="321" t="s">
        <v>438</v>
      </c>
      <c r="H470" s="321">
        <f>IFERROR(VLOOKUP(G470,'Cadastro de assessores'!A:B,2,FALSE),"Não Cadastrado")</f>
        <v>12359</v>
      </c>
      <c r="I470" s="321"/>
      <c r="J470" s="46" t="s">
        <v>3929</v>
      </c>
      <c r="K470" s="314" t="s">
        <v>205</v>
      </c>
      <c r="L470" s="438">
        <v>44704</v>
      </c>
      <c r="M470" s="438">
        <v>44704</v>
      </c>
      <c r="N470" s="314"/>
      <c r="O470" s="314" t="s">
        <v>3947</v>
      </c>
      <c r="P470" s="410">
        <v>1.2E-2</v>
      </c>
      <c r="Q470" s="468" t="s">
        <v>4537</v>
      </c>
      <c r="R470" s="439"/>
      <c r="S470" s="314"/>
      <c r="T470" s="314" t="s">
        <v>199</v>
      </c>
      <c r="U470" s="314" t="s">
        <v>3958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2670</v>
      </c>
      <c r="C471" s="141" t="s">
        <v>2668</v>
      </c>
      <c r="D471" s="314">
        <v>4559307</v>
      </c>
      <c r="E471" s="315" t="s">
        <v>109</v>
      </c>
      <c r="F471" s="315" t="s">
        <v>68</v>
      </c>
      <c r="G471" s="315" t="s">
        <v>4004</v>
      </c>
      <c r="H471" s="315" t="str">
        <f>IFERROR(VLOOKUP(G471,'Cadastro de assessores'!A:B,2,FALSE),"Não Cadastrado")</f>
        <v>1298</v>
      </c>
      <c r="I471" s="315"/>
      <c r="J471" s="46" t="s">
        <v>3929</v>
      </c>
      <c r="K471" s="314" t="s">
        <v>205</v>
      </c>
      <c r="L471" s="438">
        <v>44151</v>
      </c>
      <c r="M471" s="438">
        <v>44151</v>
      </c>
      <c r="N471" s="314"/>
      <c r="O471" s="314" t="s">
        <v>3936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199</v>
      </c>
      <c r="U471" s="314" t="s">
        <v>3938</v>
      </c>
      <c r="V471" s="314" t="s">
        <v>68</v>
      </c>
      <c r="W471" s="440" t="s">
        <v>3939</v>
      </c>
      <c r="X471" s="440" t="s">
        <v>3939</v>
      </c>
      <c r="Y471" s="440" t="s">
        <v>3939</v>
      </c>
      <c r="Z471" s="440" t="s">
        <v>3939</v>
      </c>
      <c r="AA471" s="440" t="s">
        <v>3939</v>
      </c>
      <c r="AB471" s="440" t="s">
        <v>3939</v>
      </c>
      <c r="AC471" s="440" t="s">
        <v>3939</v>
      </c>
      <c r="AD471" s="440" t="s">
        <v>3939</v>
      </c>
      <c r="AE471" s="440" t="s">
        <v>3939</v>
      </c>
      <c r="AF471" s="440" t="s">
        <v>3939</v>
      </c>
      <c r="AG471" s="440" t="s">
        <v>3939</v>
      </c>
      <c r="AH471" s="440" t="s">
        <v>3939</v>
      </c>
      <c r="AI471" s="440" t="s">
        <v>3939</v>
      </c>
      <c r="AJ471" s="440" t="s">
        <v>5309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2681</v>
      </c>
      <c r="C472" s="412" t="s">
        <v>2678</v>
      </c>
      <c r="D472" s="321">
        <v>3677198</v>
      </c>
      <c r="E472" s="315" t="s">
        <v>19</v>
      </c>
      <c r="F472" s="315" t="s">
        <v>77</v>
      </c>
      <c r="G472" s="315" t="s">
        <v>215</v>
      </c>
      <c r="H472" s="315">
        <f>IFERROR(VLOOKUP(G472,'Cadastro de assessores'!A:B,2,FALSE),"Não Cadastrado")</f>
        <v>12331</v>
      </c>
      <c r="I472" s="315"/>
      <c r="J472" s="46" t="s">
        <v>3929</v>
      </c>
      <c r="K472" s="314" t="s">
        <v>205</v>
      </c>
      <c r="L472" s="438">
        <v>44784</v>
      </c>
      <c r="M472" s="438">
        <v>44784</v>
      </c>
      <c r="N472" s="314"/>
      <c r="O472" s="314" t="s">
        <v>3947</v>
      </c>
      <c r="P472" s="410">
        <v>1.2E-2</v>
      </c>
      <c r="Q472" s="442" t="s">
        <v>5310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3940</v>
      </c>
      <c r="BT472" s="129"/>
    </row>
    <row r="473" spans="1:72" ht="15.75" customHeight="1">
      <c r="A473" s="141" t="s">
        <v>67</v>
      </c>
      <c r="B473" s="123" t="s">
        <v>5311</v>
      </c>
      <c r="C473" s="141" t="s">
        <v>5312</v>
      </c>
      <c r="D473" s="314">
        <v>2645505</v>
      </c>
      <c r="E473" s="314" t="s">
        <v>3057</v>
      </c>
      <c r="F473" s="314" t="s">
        <v>68</v>
      </c>
      <c r="G473" s="314" t="s">
        <v>3057</v>
      </c>
      <c r="H473" s="314" t="str">
        <f>IFERROR(VLOOKUP(G473,'Cadastro de assessores'!A:B,2,FALSE),"Não Cadastrado")</f>
        <v>18986</v>
      </c>
      <c r="I473" s="314"/>
      <c r="J473" s="46" t="s">
        <v>195</v>
      </c>
      <c r="K473" s="314" t="s">
        <v>3935</v>
      </c>
      <c r="L473" s="409">
        <v>43684</v>
      </c>
      <c r="M473" s="409">
        <v>43684</v>
      </c>
      <c r="N473" s="409">
        <v>43924</v>
      </c>
      <c r="O473" s="314" t="s">
        <v>3936</v>
      </c>
      <c r="P473" s="410">
        <v>0.01</v>
      </c>
      <c r="Q473" s="442" t="s">
        <v>5313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199</v>
      </c>
      <c r="U473" s="314" t="s">
        <v>3953</v>
      </c>
      <c r="V473" s="314" t="s">
        <v>68</v>
      </c>
      <c r="W473" s="440" t="s">
        <v>5314</v>
      </c>
      <c r="X473" s="440"/>
      <c r="Y473" s="440" t="s">
        <v>5315</v>
      </c>
      <c r="Z473" s="440" t="s">
        <v>5316</v>
      </c>
      <c r="AA473" s="440" t="s">
        <v>5317</v>
      </c>
      <c r="AB473" s="440" t="s">
        <v>5318</v>
      </c>
      <c r="AC473" s="440" t="s">
        <v>3939</v>
      </c>
      <c r="AD473" s="440" t="s">
        <v>3939</v>
      </c>
      <c r="AE473" s="440" t="s">
        <v>3939</v>
      </c>
      <c r="AF473" s="440" t="s">
        <v>3939</v>
      </c>
      <c r="AG473" s="440" t="s">
        <v>3939</v>
      </c>
      <c r="AH473" s="440"/>
      <c r="AI473" s="440" t="s">
        <v>3939</v>
      </c>
      <c r="AJ473" s="440"/>
      <c r="AK473" s="361"/>
      <c r="AL473" s="361"/>
      <c r="AM473" s="361" t="s">
        <v>3278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3066</v>
      </c>
      <c r="BE473" s="361" t="s">
        <v>3066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3940</v>
      </c>
      <c r="BT473" s="129"/>
    </row>
    <row r="474" spans="1:72" ht="15.75" customHeight="1">
      <c r="A474" s="141" t="s">
        <v>67</v>
      </c>
      <c r="B474" s="123" t="s">
        <v>5319</v>
      </c>
      <c r="C474" s="141" t="s">
        <v>5320</v>
      </c>
      <c r="D474" s="314">
        <v>2289902</v>
      </c>
      <c r="E474" s="314" t="s">
        <v>19</v>
      </c>
      <c r="F474" s="314" t="s">
        <v>77</v>
      </c>
      <c r="G474" s="314" t="s">
        <v>123</v>
      </c>
      <c r="H474" s="314">
        <v>18890</v>
      </c>
      <c r="I474" s="314"/>
      <c r="J474" s="46" t="s">
        <v>3929</v>
      </c>
      <c r="K474" s="314" t="s">
        <v>216</v>
      </c>
      <c r="L474" s="314" t="s">
        <v>3278</v>
      </c>
      <c r="M474" s="409"/>
      <c r="N474" s="409"/>
      <c r="O474" s="314" t="s">
        <v>3947</v>
      </c>
      <c r="P474" s="410">
        <v>1.2E-2</v>
      </c>
      <c r="Q474" s="442" t="s">
        <v>5321</v>
      </c>
      <c r="R474" s="439"/>
      <c r="S474" s="314"/>
      <c r="T474" s="314" t="s">
        <v>199</v>
      </c>
      <c r="U474" s="314" t="s">
        <v>5322</v>
      </c>
      <c r="V474" s="314" t="s">
        <v>5323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3066</v>
      </c>
      <c r="BE474" s="361" t="s">
        <v>3066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5324</v>
      </c>
      <c r="C475" s="141" t="s">
        <v>5325</v>
      </c>
      <c r="D475" s="314">
        <v>4837403</v>
      </c>
      <c r="E475" s="314" t="s">
        <v>109</v>
      </c>
      <c r="F475" s="314" t="s">
        <v>68</v>
      </c>
      <c r="G475" s="314" t="s">
        <v>4200</v>
      </c>
      <c r="H475" s="314" t="str">
        <f>IFERROR(VLOOKUP(G475,'Cadastro de assessores'!A:B,2,FALSE),"Não Cadastrado")</f>
        <v>19634</v>
      </c>
      <c r="I475" s="314"/>
      <c r="J475" s="46" t="s">
        <v>195</v>
      </c>
      <c r="K475" s="314" t="s">
        <v>3935</v>
      </c>
      <c r="L475" s="409">
        <v>44250</v>
      </c>
      <c r="M475" s="409">
        <v>44250</v>
      </c>
      <c r="N475" s="413">
        <v>44452</v>
      </c>
      <c r="O475" s="321" t="s">
        <v>3984</v>
      </c>
      <c r="P475" s="410">
        <v>8.0000000000000002E-3</v>
      </c>
      <c r="Q475" s="442" t="s">
        <v>5242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199</v>
      </c>
      <c r="U475" s="314" t="s">
        <v>3953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3066</v>
      </c>
      <c r="BE475" s="361" t="s">
        <v>3066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3940</v>
      </c>
      <c r="BT475" s="129"/>
    </row>
    <row r="476" spans="1:72" ht="15.75" customHeight="1">
      <c r="A476" s="141" t="s">
        <v>67</v>
      </c>
      <c r="B476" s="123" t="s">
        <v>2684</v>
      </c>
      <c r="C476" s="141" t="s">
        <v>2682</v>
      </c>
      <c r="D476" s="314">
        <v>4903270</v>
      </c>
      <c r="E476" s="315" t="s">
        <v>109</v>
      </c>
      <c r="F476" s="315" t="s">
        <v>68</v>
      </c>
      <c r="G476" s="315" t="s">
        <v>289</v>
      </c>
      <c r="H476" s="315">
        <f>IFERROR(VLOOKUP(G476,'Cadastro de assessores'!A:B,2,FALSE),"Não Cadastrado")</f>
        <v>12344</v>
      </c>
      <c r="I476" s="315"/>
      <c r="J476" s="46" t="s">
        <v>3929</v>
      </c>
      <c r="K476" s="315" t="s">
        <v>205</v>
      </c>
      <c r="L476" s="437">
        <v>44257</v>
      </c>
      <c r="M476" s="437">
        <v>44257</v>
      </c>
      <c r="N476" s="321"/>
      <c r="O476" s="321" t="s">
        <v>3930</v>
      </c>
      <c r="P476" s="410">
        <v>0.02</v>
      </c>
      <c r="Q476" s="442" t="s">
        <v>5326</v>
      </c>
      <c r="R476" s="439"/>
      <c r="S476" s="314" t="str">
        <f t="shared" si="50"/>
        <v>Não Qualificado</v>
      </c>
      <c r="T476" s="314" t="s">
        <v>199</v>
      </c>
      <c r="U476" s="314" t="s">
        <v>4320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5327</v>
      </c>
      <c r="C477" s="141" t="s">
        <v>5328</v>
      </c>
      <c r="D477" s="314">
        <v>2405046</v>
      </c>
      <c r="E477" s="314" t="s">
        <v>19</v>
      </c>
      <c r="F477" s="314" t="s">
        <v>68</v>
      </c>
      <c r="G477" s="314" t="s">
        <v>5329</v>
      </c>
      <c r="H477" s="314" t="str">
        <f>IFERROR(VLOOKUP(G477,'Cadastro de assessores'!A:B,2,FALSE),"Não Cadastrado")</f>
        <v>14320</v>
      </c>
      <c r="I477" s="314"/>
      <c r="J477" s="46" t="s">
        <v>195</v>
      </c>
      <c r="K477" s="314" t="s">
        <v>3935</v>
      </c>
      <c r="L477" s="409">
        <v>43777</v>
      </c>
      <c r="M477" s="409">
        <v>43777</v>
      </c>
      <c r="N477" s="486">
        <v>44105</v>
      </c>
      <c r="O477" s="314" t="s">
        <v>4749</v>
      </c>
      <c r="P477" s="410">
        <v>0.02</v>
      </c>
      <c r="Q477" s="442" t="s">
        <v>5330</v>
      </c>
      <c r="R477" s="439"/>
      <c r="S477" s="314" t="str">
        <f t="shared" si="50"/>
        <v/>
      </c>
      <c r="T477" s="314" t="s">
        <v>199</v>
      </c>
      <c r="U477" s="314" t="s">
        <v>4133</v>
      </c>
      <c r="V477" s="314" t="s">
        <v>68</v>
      </c>
      <c r="W477" s="440" t="s">
        <v>5331</v>
      </c>
      <c r="X477" s="440"/>
      <c r="Y477" s="440" t="s">
        <v>5332</v>
      </c>
      <c r="Z477" s="440" t="s">
        <v>5333</v>
      </c>
      <c r="AA477" s="440" t="s">
        <v>5334</v>
      </c>
      <c r="AB477" s="440" t="s">
        <v>5335</v>
      </c>
      <c r="AC477" s="440" t="s">
        <v>5336</v>
      </c>
      <c r="AD477" s="440" t="s">
        <v>5337</v>
      </c>
      <c r="AE477" s="440" t="s">
        <v>5338</v>
      </c>
      <c r="AF477" s="440" t="s">
        <v>5339</v>
      </c>
      <c r="AG477" s="440" t="s">
        <v>5340</v>
      </c>
      <c r="AH477" s="440" t="s">
        <v>5341</v>
      </c>
      <c r="AI477" s="440" t="s">
        <v>5342</v>
      </c>
      <c r="AJ477" s="440"/>
      <c r="AK477" s="361"/>
      <c r="AL477" s="361"/>
      <c r="AM477" s="361" t="s">
        <v>3278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3066</v>
      </c>
      <c r="BE477" s="361" t="s">
        <v>3066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3940</v>
      </c>
      <c r="BT477" s="129"/>
    </row>
    <row r="478" spans="1:72" ht="15.75" customHeight="1">
      <c r="A478" s="141" t="s">
        <v>67</v>
      </c>
      <c r="B478" s="123" t="s">
        <v>5343</v>
      </c>
      <c r="C478" s="412" t="s">
        <v>5344</v>
      </c>
      <c r="D478" s="321">
        <v>4460007</v>
      </c>
      <c r="E478" s="315" t="s">
        <v>19</v>
      </c>
      <c r="F478" s="315" t="s">
        <v>68</v>
      </c>
      <c r="G478" s="315" t="s">
        <v>3290</v>
      </c>
      <c r="H478" s="315" t="str">
        <f>IFERROR(VLOOKUP(G478,'Cadastro de assessores'!A:B,2,FALSE),"Não Cadastrado")</f>
        <v>13444</v>
      </c>
      <c r="I478" s="315"/>
      <c r="J478" s="46" t="s">
        <v>3929</v>
      </c>
      <c r="K478" s="315" t="s">
        <v>205</v>
      </c>
      <c r="L478" s="437">
        <v>44372</v>
      </c>
      <c r="M478" s="437">
        <v>44372</v>
      </c>
      <c r="N478" s="321"/>
      <c r="O478" s="321" t="s">
        <v>4161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242</v>
      </c>
      <c r="U478" s="321" t="s">
        <v>4162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2690</v>
      </c>
      <c r="C479" s="412" t="s">
        <v>5345</v>
      </c>
      <c r="D479" s="321">
        <v>8419053</v>
      </c>
      <c r="E479" s="315" t="s">
        <v>19</v>
      </c>
      <c r="F479" s="315" t="s">
        <v>77</v>
      </c>
      <c r="G479" s="321" t="s">
        <v>340</v>
      </c>
      <c r="H479" s="321" t="str">
        <f>IFERROR(VLOOKUP(G479,'Cadastro de assessores'!A:B,2,FALSE),"Não Cadastrado")</f>
        <v>17831</v>
      </c>
      <c r="I479" s="321"/>
      <c r="J479" s="46" t="s">
        <v>3929</v>
      </c>
      <c r="K479" s="461" t="s">
        <v>216</v>
      </c>
      <c r="L479" s="314" t="s">
        <v>3278</v>
      </c>
      <c r="M479" s="458" t="s">
        <v>4319</v>
      </c>
      <c r="N479" s="321"/>
      <c r="O479" s="321" t="s">
        <v>3947</v>
      </c>
      <c r="P479" s="410">
        <v>1.2E-2</v>
      </c>
      <c r="Q479" s="442"/>
      <c r="R479" s="439"/>
      <c r="S479" s="314"/>
      <c r="T479" s="314" t="s">
        <v>199</v>
      </c>
      <c r="U479" s="314" t="s">
        <v>3983</v>
      </c>
      <c r="V479" s="314" t="s">
        <v>77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3066</v>
      </c>
      <c r="BE479" s="361" t="s">
        <v>3066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3940</v>
      </c>
      <c r="BT479" s="129"/>
    </row>
    <row r="480" spans="1:72" ht="15.75" customHeight="1">
      <c r="A480" s="141" t="s">
        <v>67</v>
      </c>
      <c r="B480" s="123" t="s">
        <v>5346</v>
      </c>
      <c r="C480" s="141" t="s">
        <v>5347</v>
      </c>
      <c r="D480" s="321">
        <v>8419053</v>
      </c>
      <c r="E480" s="314" t="s">
        <v>19</v>
      </c>
      <c r="F480" s="314" t="s">
        <v>68</v>
      </c>
      <c r="G480" s="314" t="s">
        <v>3934</v>
      </c>
      <c r="H480" s="314" t="str">
        <f>IFERROR(VLOOKUP(G480,'Cadastro de assessores'!A:B,2,FALSE),"Não Cadastrado")</f>
        <v>17679</v>
      </c>
      <c r="I480" s="314"/>
      <c r="J480" s="46" t="s">
        <v>195</v>
      </c>
      <c r="K480" s="314" t="s">
        <v>3935</v>
      </c>
      <c r="L480" s="409">
        <v>44272</v>
      </c>
      <c r="M480" s="409">
        <v>44272</v>
      </c>
      <c r="N480" s="441">
        <v>44498</v>
      </c>
      <c r="O480" s="314" t="s">
        <v>3947</v>
      </c>
      <c r="P480" s="410">
        <v>1.2E-2</v>
      </c>
      <c r="Q480" s="442" t="s">
        <v>5348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199</v>
      </c>
      <c r="U480" s="314" t="s">
        <v>3965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3066</v>
      </c>
      <c r="BE480" s="361" t="s">
        <v>3066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3940</v>
      </c>
      <c r="BT480" s="129"/>
    </row>
    <row r="481" spans="1:72" ht="15.75" customHeight="1">
      <c r="A481" s="141" t="s">
        <v>67</v>
      </c>
      <c r="B481" s="123" t="s">
        <v>5346</v>
      </c>
      <c r="C481" s="141" t="s">
        <v>5347</v>
      </c>
      <c r="D481" s="314">
        <v>4951699</v>
      </c>
      <c r="E481" s="314" t="s">
        <v>19</v>
      </c>
      <c r="F481" s="314" t="s">
        <v>68</v>
      </c>
      <c r="G481" s="314" t="s">
        <v>5349</v>
      </c>
      <c r="H481" s="314" t="str">
        <f>IFERROR(VLOOKUP(G481,'Cadastro de assessores'!A:B,2,FALSE),"Não Cadastrado")</f>
        <v>12305</v>
      </c>
      <c r="I481" s="314"/>
      <c r="J481" s="46" t="s">
        <v>195</v>
      </c>
      <c r="K481" s="314" t="s">
        <v>3935</v>
      </c>
      <c r="L481" s="409">
        <v>44271</v>
      </c>
      <c r="M481" s="409">
        <v>44271</v>
      </c>
      <c r="N481" s="441">
        <v>44498</v>
      </c>
      <c r="O481" s="321" t="s">
        <v>3984</v>
      </c>
      <c r="P481" s="410">
        <v>8.0000000000000002E-3</v>
      </c>
      <c r="Q481" s="442" t="s">
        <v>5348</v>
      </c>
      <c r="R481" s="439"/>
      <c r="S481" s="314" t="str">
        <f t="shared" si="51"/>
        <v>Qualificado</v>
      </c>
      <c r="T481" s="314" t="s">
        <v>199</v>
      </c>
      <c r="U481" s="314" t="s">
        <v>3965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3066</v>
      </c>
      <c r="BE481" s="361" t="s">
        <v>3066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3940</v>
      </c>
      <c r="BT481" s="129"/>
    </row>
    <row r="482" spans="1:72" ht="15.75" customHeight="1">
      <c r="A482" s="141" t="s">
        <v>67</v>
      </c>
      <c r="B482" s="123" t="s">
        <v>5350</v>
      </c>
      <c r="C482" s="412" t="s">
        <v>5351</v>
      </c>
      <c r="D482" s="321">
        <v>5900712</v>
      </c>
      <c r="E482" s="315" t="s">
        <v>19</v>
      </c>
      <c r="F482" s="315" t="s">
        <v>77</v>
      </c>
      <c r="G482" s="315" t="s">
        <v>99</v>
      </c>
      <c r="H482" s="321" t="str">
        <f>IFERROR(VLOOKUP(G482,'Cadastro de assessores'!A:B,2,FALSE),"Não Cadastrado")</f>
        <v>18009</v>
      </c>
      <c r="I482" s="321"/>
      <c r="J482" s="46" t="s">
        <v>195</v>
      </c>
      <c r="K482" s="315" t="s">
        <v>205</v>
      </c>
      <c r="L482" s="437">
        <v>44386</v>
      </c>
      <c r="M482" s="437">
        <v>44390</v>
      </c>
      <c r="N482" s="469">
        <v>44895</v>
      </c>
      <c r="O482" s="321" t="s">
        <v>3951</v>
      </c>
      <c r="P482" s="410">
        <v>2.5000000000000001E-2</v>
      </c>
      <c r="Q482" s="190" t="s">
        <v>5352</v>
      </c>
      <c r="R482" s="439"/>
      <c r="S482" s="314" t="str">
        <f t="shared" si="51"/>
        <v>Não Qualificado</v>
      </c>
      <c r="T482" s="314" t="s">
        <v>199</v>
      </c>
      <c r="U482" s="321" t="s">
        <v>3958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3940</v>
      </c>
      <c r="BT482" s="129"/>
    </row>
    <row r="483" spans="1:72" ht="16.5" customHeight="1">
      <c r="A483" s="141" t="s">
        <v>67</v>
      </c>
      <c r="B483" s="123" t="s">
        <v>2699</v>
      </c>
      <c r="C483" s="141" t="s">
        <v>2697</v>
      </c>
      <c r="D483" s="314">
        <v>3369465</v>
      </c>
      <c r="E483" s="315" t="s">
        <v>19</v>
      </c>
      <c r="F483" s="315" t="s">
        <v>68</v>
      </c>
      <c r="G483" s="315" t="s">
        <v>438</v>
      </c>
      <c r="H483" s="321">
        <f>IFERROR(VLOOKUP(G483,'Cadastro de assessores'!A:B,2,FALSE),"Não Cadastrado")</f>
        <v>12359</v>
      </c>
      <c r="I483" s="321"/>
      <c r="J483" s="46" t="s">
        <v>205</v>
      </c>
      <c r="K483" s="315" t="s">
        <v>205</v>
      </c>
      <c r="L483" s="445">
        <v>44618</v>
      </c>
      <c r="M483" s="445">
        <v>44618</v>
      </c>
      <c r="N483" s="321"/>
      <c r="O483" s="321" t="s">
        <v>3944</v>
      </c>
      <c r="P483" s="410">
        <v>7.0000000000000001E-3</v>
      </c>
      <c r="Q483" s="468" t="s">
        <v>4537</v>
      </c>
      <c r="R483" s="439"/>
      <c r="S483" s="314" t="str">
        <f t="shared" si="51"/>
        <v>Não Qualificado</v>
      </c>
      <c r="T483" s="314" t="s">
        <v>199</v>
      </c>
      <c r="U483" s="314" t="s">
        <v>3953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5353</v>
      </c>
      <c r="C484" s="141" t="s">
        <v>5354</v>
      </c>
      <c r="D484" s="314">
        <v>3730315</v>
      </c>
      <c r="E484" s="315" t="s">
        <v>109</v>
      </c>
      <c r="F484" s="315" t="s">
        <v>68</v>
      </c>
      <c r="G484" s="315" t="s">
        <v>4200</v>
      </c>
      <c r="H484" s="321" t="str">
        <f>IFERROR(VLOOKUP(G484,'Cadastro de assessores'!A:B,2,FALSE),"Não Cadastrado")</f>
        <v>19634</v>
      </c>
      <c r="I484" s="321"/>
      <c r="J484" s="46" t="s">
        <v>3929</v>
      </c>
      <c r="K484" s="315" t="s">
        <v>205</v>
      </c>
      <c r="L484" s="437">
        <v>44714</v>
      </c>
      <c r="M484" s="437">
        <v>44714</v>
      </c>
      <c r="N484" s="321"/>
      <c r="O484" s="321" t="s">
        <v>3947</v>
      </c>
      <c r="P484" s="410">
        <v>1.2E-2</v>
      </c>
      <c r="Q484" s="442" t="s">
        <v>5355</v>
      </c>
      <c r="R484" s="439"/>
      <c r="S484" s="314"/>
      <c r="T484" s="314" t="s">
        <v>242</v>
      </c>
      <c r="U484" s="314" t="s">
        <v>3965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3066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3940</v>
      </c>
      <c r="BT484" s="129"/>
    </row>
    <row r="485" spans="1:72" ht="15.75" customHeight="1">
      <c r="A485" s="141" t="s">
        <v>67</v>
      </c>
      <c r="B485" s="123" t="s">
        <v>5356</v>
      </c>
      <c r="C485" s="141" t="s">
        <v>5357</v>
      </c>
      <c r="D485" s="314">
        <v>5371919</v>
      </c>
      <c r="E485" s="315" t="s">
        <v>109</v>
      </c>
      <c r="F485" s="315" t="s">
        <v>68</v>
      </c>
      <c r="G485" s="315" t="s">
        <v>4200</v>
      </c>
      <c r="H485" s="321" t="str">
        <f>IFERROR(VLOOKUP(G485,'Cadastro de assessores'!A:B,2,FALSE),"Não Cadastrado")</f>
        <v>19634</v>
      </c>
      <c r="I485" s="321"/>
      <c r="J485" s="46" t="s">
        <v>3929</v>
      </c>
      <c r="K485" s="315" t="s">
        <v>205</v>
      </c>
      <c r="L485" s="437">
        <v>44711</v>
      </c>
      <c r="M485" s="437">
        <v>44714</v>
      </c>
      <c r="N485" s="321"/>
      <c r="O485" s="321" t="s">
        <v>3947</v>
      </c>
      <c r="P485" s="410">
        <v>1.2E-2</v>
      </c>
      <c r="Q485" s="442" t="s">
        <v>5358</v>
      </c>
      <c r="R485" s="439"/>
      <c r="S485" s="314"/>
      <c r="T485" s="314" t="s">
        <v>242</v>
      </c>
      <c r="U485" s="314" t="s">
        <v>3965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3066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3940</v>
      </c>
      <c r="BT485" s="129"/>
    </row>
    <row r="486" spans="1:72" ht="15.75" customHeight="1">
      <c r="A486" s="141" t="s">
        <v>67</v>
      </c>
      <c r="B486" s="123" t="s">
        <v>5359</v>
      </c>
      <c r="C486" s="141" t="s">
        <v>5360</v>
      </c>
      <c r="D486" s="314">
        <v>3102597</v>
      </c>
      <c r="E486" s="315" t="s">
        <v>19</v>
      </c>
      <c r="F486" s="315" t="s">
        <v>68</v>
      </c>
      <c r="G486" s="315" t="s">
        <v>438</v>
      </c>
      <c r="H486" s="315">
        <f>IFERROR(VLOOKUP(G486,'Cadastro de assessores'!A:B,2,FALSE),"Não Cadastrado")</f>
        <v>12359</v>
      </c>
      <c r="I486" s="315"/>
      <c r="J486" s="46" t="s">
        <v>3929</v>
      </c>
      <c r="K486" s="315" t="s">
        <v>205</v>
      </c>
      <c r="L486" s="437">
        <v>44249</v>
      </c>
      <c r="M486" s="437">
        <v>44249</v>
      </c>
      <c r="N486" s="321"/>
      <c r="O486" s="321" t="s">
        <v>3930</v>
      </c>
      <c r="P486" s="410">
        <v>0.02</v>
      </c>
      <c r="Q486" s="442" t="s">
        <v>4042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199</v>
      </c>
      <c r="U486" s="314" t="s">
        <v>3938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2718</v>
      </c>
      <c r="C487" s="141" t="s">
        <v>5361</v>
      </c>
      <c r="D487" s="314">
        <v>3457906</v>
      </c>
      <c r="E487" s="315" t="s">
        <v>19</v>
      </c>
      <c r="F487" s="315" t="s">
        <v>68</v>
      </c>
      <c r="G487" s="315" t="s">
        <v>328</v>
      </c>
      <c r="H487" s="315" t="str">
        <f>IFERROR(VLOOKUP(G487,'Cadastro de assessores'!A:B,2,FALSE),"Não Cadastrado")</f>
        <v>18993</v>
      </c>
      <c r="I487" s="315"/>
      <c r="J487" s="46" t="s">
        <v>3929</v>
      </c>
      <c r="K487" s="315" t="s">
        <v>205</v>
      </c>
      <c r="L487" s="437">
        <v>43693</v>
      </c>
      <c r="M487" s="437">
        <v>43693</v>
      </c>
      <c r="N487" s="314"/>
      <c r="O487" s="314" t="s">
        <v>5362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199</v>
      </c>
      <c r="U487" s="314" t="s">
        <v>3958</v>
      </c>
      <c r="V487" s="314" t="s">
        <v>68</v>
      </c>
      <c r="W487" s="440" t="s">
        <v>5363</v>
      </c>
      <c r="X487" s="440"/>
      <c r="Y487" s="440" t="s">
        <v>5364</v>
      </c>
      <c r="Z487" s="440" t="s">
        <v>5365</v>
      </c>
      <c r="AA487" s="440" t="s">
        <v>5366</v>
      </c>
      <c r="AB487" s="440" t="s">
        <v>5367</v>
      </c>
      <c r="AC487" s="440" t="s">
        <v>5368</v>
      </c>
      <c r="AD487" s="440" t="s">
        <v>5369</v>
      </c>
      <c r="AE487" s="440" t="s">
        <v>5370</v>
      </c>
      <c r="AF487" s="440" t="s">
        <v>5371</v>
      </c>
      <c r="AG487" s="440" t="s">
        <v>5372</v>
      </c>
      <c r="AH487" s="440" t="s">
        <v>5373</v>
      </c>
      <c r="AI487" s="440" t="s">
        <v>5374</v>
      </c>
      <c r="AJ487" s="440" t="s">
        <v>5375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5376</v>
      </c>
      <c r="C488" s="463" t="s">
        <v>5377</v>
      </c>
      <c r="D488" s="321">
        <v>5582661</v>
      </c>
      <c r="E488" s="315" t="s">
        <v>19</v>
      </c>
      <c r="F488" s="315" t="s">
        <v>77</v>
      </c>
      <c r="G488" s="315" t="s">
        <v>99</v>
      </c>
      <c r="H488" s="315" t="str">
        <f>IFERROR(VLOOKUP(G488,'Cadastro de assessores'!A:B,2,FALSE),"Não Cadastrado")</f>
        <v>18009</v>
      </c>
      <c r="I488" s="315"/>
      <c r="J488" s="46" t="s">
        <v>195</v>
      </c>
      <c r="K488" s="315" t="s">
        <v>205</v>
      </c>
      <c r="L488" s="437">
        <v>44340</v>
      </c>
      <c r="M488" s="437">
        <v>44340</v>
      </c>
      <c r="N488" s="409">
        <v>44896</v>
      </c>
      <c r="O488" s="314" t="s">
        <v>3951</v>
      </c>
      <c r="P488" s="410">
        <v>2.5000000000000001E-2</v>
      </c>
      <c r="Q488" s="190" t="s">
        <v>5378</v>
      </c>
      <c r="R488" s="439"/>
      <c r="S488" s="314" t="str">
        <f t="shared" si="52"/>
        <v/>
      </c>
      <c r="T488" s="314" t="s">
        <v>199</v>
      </c>
      <c r="U488" s="314" t="s">
        <v>3953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3940</v>
      </c>
      <c r="BT488" s="129"/>
    </row>
    <row r="489" spans="1:72" ht="15.75" customHeight="1">
      <c r="A489" s="141" t="s">
        <v>67</v>
      </c>
      <c r="B489" s="123" t="s">
        <v>5379</v>
      </c>
      <c r="C489" s="141" t="s">
        <v>5380</v>
      </c>
      <c r="D489" s="314">
        <v>4484307</v>
      </c>
      <c r="E489" s="314" t="s">
        <v>109</v>
      </c>
      <c r="F489" s="314" t="s">
        <v>68</v>
      </c>
      <c r="G489" s="314" t="s">
        <v>5381</v>
      </c>
      <c r="H489" s="314" t="str">
        <f>IFERROR(VLOOKUP(G489,'Cadastro de assessores'!A:B,2,FALSE),"Não Cadastrado")</f>
        <v>18061</v>
      </c>
      <c r="I489" s="314"/>
      <c r="J489" s="46" t="s">
        <v>195</v>
      </c>
      <c r="K489" s="314" t="s">
        <v>3935</v>
      </c>
      <c r="L489" s="409">
        <v>44105</v>
      </c>
      <c r="M489" s="409">
        <v>44105</v>
      </c>
      <c r="N489" s="441">
        <v>44482</v>
      </c>
      <c r="O489" s="314" t="s">
        <v>3951</v>
      </c>
      <c r="P489" s="410">
        <v>2.5000000000000001E-2</v>
      </c>
      <c r="Q489" s="442" t="s">
        <v>5382</v>
      </c>
      <c r="R489" s="439"/>
      <c r="S489" s="314" t="str">
        <f t="shared" si="52"/>
        <v>Não Qualificado</v>
      </c>
      <c r="T489" s="314" t="s">
        <v>199</v>
      </c>
      <c r="U489" s="314" t="s">
        <v>5383</v>
      </c>
      <c r="V489" s="314" t="s">
        <v>77</v>
      </c>
      <c r="W489" s="440" t="s">
        <v>3939</v>
      </c>
      <c r="X489" s="440" t="s">
        <v>3939</v>
      </c>
      <c r="Y489" s="440" t="s">
        <v>3939</v>
      </c>
      <c r="Z489" s="440" t="s">
        <v>3939</v>
      </c>
      <c r="AA489" s="440" t="s">
        <v>3939</v>
      </c>
      <c r="AB489" s="440" t="s">
        <v>3939</v>
      </c>
      <c r="AC489" s="440" t="s">
        <v>3939</v>
      </c>
      <c r="AD489" s="440" t="s">
        <v>3939</v>
      </c>
      <c r="AE489" s="440" t="s">
        <v>3939</v>
      </c>
      <c r="AF489" s="440" t="s">
        <v>3939</v>
      </c>
      <c r="AG489" s="440" t="s">
        <v>3939</v>
      </c>
      <c r="AH489" s="440" t="s">
        <v>3939</v>
      </c>
      <c r="AI489" s="440" t="s">
        <v>5384</v>
      </c>
      <c r="AJ489" s="440" t="s">
        <v>5385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3066</v>
      </c>
      <c r="BE489" s="361" t="s">
        <v>3066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3940</v>
      </c>
      <c r="BT489" s="129"/>
    </row>
    <row r="490" spans="1:72" ht="15.75" customHeight="1">
      <c r="A490" s="141" t="s">
        <v>67</v>
      </c>
      <c r="B490" s="123" t="s">
        <v>3736</v>
      </c>
      <c r="C490" s="141" t="s">
        <v>5386</v>
      </c>
      <c r="D490" s="314">
        <v>4598320</v>
      </c>
      <c r="E490" s="315" t="s">
        <v>19</v>
      </c>
      <c r="F490" s="315" t="s">
        <v>68</v>
      </c>
      <c r="G490" s="315" t="s">
        <v>328</v>
      </c>
      <c r="H490" s="315" t="str">
        <f>IFERROR(VLOOKUP(G490,'Cadastro de assessores'!A:B,2,FALSE),"Não Cadastrado")</f>
        <v>18993</v>
      </c>
      <c r="I490" s="315"/>
      <c r="J490" s="46" t="s">
        <v>3929</v>
      </c>
      <c r="K490" s="315" t="s">
        <v>205</v>
      </c>
      <c r="L490" s="438">
        <v>44148</v>
      </c>
      <c r="M490" s="438">
        <v>44148</v>
      </c>
      <c r="N490" s="314"/>
      <c r="O490" s="314" t="s">
        <v>3951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199</v>
      </c>
      <c r="U490" s="314" t="s">
        <v>4191</v>
      </c>
      <c r="V490" s="314" t="s">
        <v>135</v>
      </c>
      <c r="W490" s="440" t="s">
        <v>3939</v>
      </c>
      <c r="X490" s="440" t="s">
        <v>3939</v>
      </c>
      <c r="Y490" s="440" t="s">
        <v>3939</v>
      </c>
      <c r="Z490" s="440" t="s">
        <v>3939</v>
      </c>
      <c r="AA490" s="440" t="s">
        <v>3939</v>
      </c>
      <c r="AB490" s="440" t="s">
        <v>3939</v>
      </c>
      <c r="AC490" s="440" t="s">
        <v>3939</v>
      </c>
      <c r="AD490" s="440" t="s">
        <v>3939</v>
      </c>
      <c r="AE490" s="440" t="s">
        <v>3939</v>
      </c>
      <c r="AF490" s="440" t="s">
        <v>3939</v>
      </c>
      <c r="AG490" s="440" t="s">
        <v>3939</v>
      </c>
      <c r="AH490" s="440" t="s">
        <v>3939</v>
      </c>
      <c r="AI490" s="440" t="s">
        <v>3939</v>
      </c>
      <c r="AJ490" s="440" t="s">
        <v>5387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5388</v>
      </c>
      <c r="C491" s="141" t="s">
        <v>5389</v>
      </c>
      <c r="D491" s="314">
        <v>3412436</v>
      </c>
      <c r="E491" s="315" t="s">
        <v>3057</v>
      </c>
      <c r="F491" s="315" t="s">
        <v>68</v>
      </c>
      <c r="G491" s="315" t="s">
        <v>3057</v>
      </c>
      <c r="H491" s="315" t="str">
        <f>IFERROR(VLOOKUP(G491,'Cadastro de assessores'!A:B,2,FALSE),"Não Cadastrado")</f>
        <v>18986</v>
      </c>
      <c r="I491" s="315"/>
      <c r="J491" s="46" t="s">
        <v>3929</v>
      </c>
      <c r="K491" s="461" t="s">
        <v>216</v>
      </c>
      <c r="L491" s="437">
        <v>44067</v>
      </c>
      <c r="M491" s="437">
        <v>44075</v>
      </c>
      <c r="N491" s="314"/>
      <c r="O491" s="314" t="s">
        <v>3936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199</v>
      </c>
      <c r="U491" s="314" t="s">
        <v>4071</v>
      </c>
      <c r="V491" s="314" t="s">
        <v>68</v>
      </c>
      <c r="W491" s="440" t="s">
        <v>3939</v>
      </c>
      <c r="X491" s="440" t="s">
        <v>3939</v>
      </c>
      <c r="Y491" s="440" t="s">
        <v>3939</v>
      </c>
      <c r="Z491" s="440" t="s">
        <v>3939</v>
      </c>
      <c r="AA491" s="440" t="s">
        <v>3939</v>
      </c>
      <c r="AB491" s="440" t="s">
        <v>3939</v>
      </c>
      <c r="AC491" s="440" t="s">
        <v>3939</v>
      </c>
      <c r="AD491" s="440" t="s">
        <v>3939</v>
      </c>
      <c r="AE491" s="440" t="s">
        <v>3939</v>
      </c>
      <c r="AF491" s="440" t="s">
        <v>3939</v>
      </c>
      <c r="AG491" s="440" t="s">
        <v>5390</v>
      </c>
      <c r="AH491" s="440" t="s">
        <v>5391</v>
      </c>
      <c r="AI491" s="440" t="s">
        <v>5392</v>
      </c>
      <c r="AJ491" s="440" t="s">
        <v>5393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2726</v>
      </c>
      <c r="C492" s="463" t="s">
        <v>5394</v>
      </c>
      <c r="D492" s="321">
        <v>5681841</v>
      </c>
      <c r="E492" s="315" t="s">
        <v>19</v>
      </c>
      <c r="F492" s="315" t="s">
        <v>77</v>
      </c>
      <c r="G492" s="315" t="s">
        <v>123</v>
      </c>
      <c r="H492" s="315" t="str">
        <f>IFERROR(VLOOKUP(G492,'Cadastro de assessores'!A:B,2,FALSE),"Não Cadastrado")</f>
        <v>18890</v>
      </c>
      <c r="I492" s="315"/>
      <c r="J492" s="46" t="s">
        <v>3929</v>
      </c>
      <c r="K492" s="315" t="s">
        <v>205</v>
      </c>
      <c r="L492" s="437">
        <v>44469</v>
      </c>
      <c r="M492" s="437">
        <v>44469</v>
      </c>
      <c r="N492" s="314"/>
      <c r="O492" s="314" t="s">
        <v>3947</v>
      </c>
      <c r="P492" s="410">
        <v>1.2E-2</v>
      </c>
      <c r="Q492" s="190" t="s">
        <v>4050</v>
      </c>
      <c r="R492" s="439"/>
      <c r="S492" s="314" t="str">
        <f t="shared" si="52"/>
        <v>Não Qualificado</v>
      </c>
      <c r="T492" s="314" t="s">
        <v>199</v>
      </c>
      <c r="U492" s="321" t="s">
        <v>4109</v>
      </c>
      <c r="V492" s="321" t="s">
        <v>77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5395</v>
      </c>
      <c r="C493" s="412" t="s">
        <v>5396</v>
      </c>
      <c r="D493" s="314">
        <v>5146477</v>
      </c>
      <c r="E493" s="314" t="s">
        <v>3057</v>
      </c>
      <c r="F493" s="314" t="s">
        <v>68</v>
      </c>
      <c r="G493" s="314" t="s">
        <v>3057</v>
      </c>
      <c r="H493" s="314" t="str">
        <f>IFERROR(VLOOKUP(G493,'Cadastro de assessores'!A:B,2,FALSE),"Não Cadastrado")</f>
        <v>18986</v>
      </c>
      <c r="I493" s="314"/>
      <c r="J493" s="46" t="s">
        <v>195</v>
      </c>
      <c r="K493" s="314" t="s">
        <v>3935</v>
      </c>
      <c r="L493" s="409">
        <v>44355</v>
      </c>
      <c r="M493" s="409">
        <v>44355</v>
      </c>
      <c r="N493" s="409">
        <v>44776</v>
      </c>
      <c r="O493" s="314" t="s">
        <v>3947</v>
      </c>
      <c r="P493" s="410">
        <v>1.2E-2</v>
      </c>
      <c r="Q493" s="190" t="s">
        <v>5397</v>
      </c>
      <c r="R493" s="439"/>
      <c r="S493" s="314" t="str">
        <f t="shared" si="52"/>
        <v/>
      </c>
      <c r="T493" s="314" t="s">
        <v>199</v>
      </c>
      <c r="U493" s="321" t="s">
        <v>5398</v>
      </c>
      <c r="V493" s="321" t="s">
        <v>114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5399</v>
      </c>
      <c r="C494" s="463" t="s">
        <v>5400</v>
      </c>
      <c r="D494" s="321">
        <v>5620188</v>
      </c>
      <c r="E494" s="315" t="s">
        <v>19</v>
      </c>
      <c r="F494" s="315" t="s">
        <v>77</v>
      </c>
      <c r="G494" s="321" t="s">
        <v>5401</v>
      </c>
      <c r="H494" s="321" t="str">
        <f>IFERROR(VLOOKUP(G494,'Cadastro de assessores'!A:B,2,FALSE),"Não Cadastrado")</f>
        <v>18530</v>
      </c>
      <c r="I494" s="321"/>
      <c r="J494" s="46" t="s">
        <v>3929</v>
      </c>
      <c r="K494" s="461" t="s">
        <v>216</v>
      </c>
      <c r="L494" s="437">
        <v>44355</v>
      </c>
      <c r="M494" s="437">
        <v>44356</v>
      </c>
      <c r="N494" s="314"/>
      <c r="O494" s="314" t="s">
        <v>3951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199</v>
      </c>
      <c r="U494" s="314" t="s">
        <v>3953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5402</v>
      </c>
      <c r="C495" s="141" t="s">
        <v>5403</v>
      </c>
      <c r="D495" s="504">
        <v>7738705</v>
      </c>
      <c r="E495" s="315" t="s">
        <v>19</v>
      </c>
      <c r="F495" s="315" t="s">
        <v>77</v>
      </c>
      <c r="G495" s="315" t="s">
        <v>340</v>
      </c>
      <c r="H495" s="321" t="str">
        <f>IFERROR(VLOOKUP(G495,'Cadastro de assessores'!A:B,2,FALSE),"Não Cadastrado")</f>
        <v>17831</v>
      </c>
      <c r="I495" s="321"/>
      <c r="J495" s="46" t="s">
        <v>3929</v>
      </c>
      <c r="K495" s="315" t="s">
        <v>205</v>
      </c>
      <c r="L495" s="437">
        <v>44585</v>
      </c>
      <c r="M495" s="437">
        <v>44589</v>
      </c>
      <c r="N495" s="314"/>
      <c r="O495" s="314" t="s">
        <v>3944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199</v>
      </c>
      <c r="U495" s="314" t="s">
        <v>3983</v>
      </c>
      <c r="V495" s="314" t="s">
        <v>77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2739</v>
      </c>
      <c r="C496" s="141" t="s">
        <v>2737</v>
      </c>
      <c r="D496" s="314">
        <v>4634231</v>
      </c>
      <c r="E496" s="315" t="s">
        <v>109</v>
      </c>
      <c r="F496" s="315" t="s">
        <v>68</v>
      </c>
      <c r="G496" s="315" t="s">
        <v>3989</v>
      </c>
      <c r="H496" s="315" t="str">
        <f>IFERROR(VLOOKUP(G496,'Cadastro de assessores'!A:B,2,FALSE),"Não Cadastrado")</f>
        <v>12624</v>
      </c>
      <c r="I496" s="315"/>
      <c r="J496" s="46" t="s">
        <v>3929</v>
      </c>
      <c r="K496" s="315" t="s">
        <v>205</v>
      </c>
      <c r="L496" s="437">
        <v>44166</v>
      </c>
      <c r="M496" s="437">
        <v>44173</v>
      </c>
      <c r="N496" s="314"/>
      <c r="O496" s="314" t="s">
        <v>3944</v>
      </c>
      <c r="P496" s="410">
        <v>7.0000000000000001E-3</v>
      </c>
      <c r="Q496" s="505" t="s">
        <v>5404</v>
      </c>
      <c r="R496" s="439"/>
      <c r="S496" s="314" t="str">
        <f t="shared" si="52"/>
        <v>Não Qualificado</v>
      </c>
      <c r="T496" s="314" t="s">
        <v>199</v>
      </c>
      <c r="U496" s="314" t="s">
        <v>3953</v>
      </c>
      <c r="V496" s="314" t="s">
        <v>68</v>
      </c>
      <c r="W496" s="440" t="s">
        <v>3939</v>
      </c>
      <c r="X496" s="440" t="s">
        <v>3939</v>
      </c>
      <c r="Y496" s="440" t="s">
        <v>3939</v>
      </c>
      <c r="Z496" s="440" t="s">
        <v>3939</v>
      </c>
      <c r="AA496" s="440" t="s">
        <v>3939</v>
      </c>
      <c r="AB496" s="440" t="s">
        <v>3939</v>
      </c>
      <c r="AC496" s="440" t="s">
        <v>3939</v>
      </c>
      <c r="AD496" s="440" t="s">
        <v>3939</v>
      </c>
      <c r="AE496" s="440" t="s">
        <v>3939</v>
      </c>
      <c r="AF496" s="440" t="s">
        <v>3939</v>
      </c>
      <c r="AG496" s="440" t="s">
        <v>3939</v>
      </c>
      <c r="AH496" s="440" t="s">
        <v>3939</v>
      </c>
      <c r="AI496" s="440" t="s">
        <v>3939</v>
      </c>
      <c r="AJ496" s="440" t="s">
        <v>3939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3940</v>
      </c>
      <c r="BT496" s="129"/>
    </row>
    <row r="497" spans="1:72" ht="15.75" customHeight="1">
      <c r="A497" s="141" t="s">
        <v>67</v>
      </c>
      <c r="B497" s="123" t="s">
        <v>5405</v>
      </c>
      <c r="C497" s="412" t="s">
        <v>5406</v>
      </c>
      <c r="D497" s="321">
        <v>4304013</v>
      </c>
      <c r="E497" s="315" t="s">
        <v>19</v>
      </c>
      <c r="F497" s="315" t="s">
        <v>77</v>
      </c>
      <c r="G497" s="315" t="s">
        <v>99</v>
      </c>
      <c r="H497" s="315" t="str">
        <f>IFERROR(VLOOKUP(G497,'Cadastro de assessores'!A:B,2,FALSE),"Não Cadastrado")</f>
        <v>18009</v>
      </c>
      <c r="I497" s="315"/>
      <c r="J497" s="46" t="s">
        <v>3929</v>
      </c>
      <c r="K497" s="461" t="s">
        <v>205</v>
      </c>
      <c r="L497" s="437">
        <v>44292</v>
      </c>
      <c r="M497" s="437">
        <v>44291</v>
      </c>
      <c r="N497" s="314"/>
      <c r="O497" s="314" t="s">
        <v>3951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199</v>
      </c>
      <c r="U497" s="321" t="s">
        <v>4025</v>
      </c>
      <c r="V497" s="314" t="s">
        <v>4026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2752</v>
      </c>
      <c r="C498" s="141" t="s">
        <v>2749</v>
      </c>
      <c r="D498" s="314">
        <v>4695301</v>
      </c>
      <c r="E498" s="315" t="s">
        <v>109</v>
      </c>
      <c r="F498" s="315" t="s">
        <v>68</v>
      </c>
      <c r="G498" s="315" t="s">
        <v>4200</v>
      </c>
      <c r="H498" s="315" t="str">
        <f>IFERROR(VLOOKUP(G498,'Cadastro de assessores'!A:B,2,FALSE),"Não Cadastrado")</f>
        <v>19634</v>
      </c>
      <c r="I498" s="315"/>
      <c r="J498" s="46" t="s">
        <v>3929</v>
      </c>
      <c r="K498" s="315" t="s">
        <v>205</v>
      </c>
      <c r="L498" s="437">
        <v>44217</v>
      </c>
      <c r="M498" s="437">
        <v>44218</v>
      </c>
      <c r="N498" s="314"/>
      <c r="O498" s="314" t="s">
        <v>3930</v>
      </c>
      <c r="P498" s="410">
        <v>0.02</v>
      </c>
      <c r="Q498" s="442"/>
      <c r="R498" s="439"/>
      <c r="S498" s="314" t="str">
        <f t="shared" si="52"/>
        <v/>
      </c>
      <c r="T498" s="314" t="s">
        <v>199</v>
      </c>
      <c r="U498" s="314" t="s">
        <v>4803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3278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5407</v>
      </c>
      <c r="C499" s="141" t="s">
        <v>5408</v>
      </c>
      <c r="D499" s="314">
        <v>4537910</v>
      </c>
      <c r="E499" s="315" t="s">
        <v>109</v>
      </c>
      <c r="F499" s="315" t="s">
        <v>68</v>
      </c>
      <c r="G499" s="315" t="s">
        <v>1777</v>
      </c>
      <c r="H499" s="315" t="str">
        <f>IFERROR(VLOOKUP(G499,'Cadastro de assessores'!A:B,2,FALSE),"Não Cadastrado")</f>
        <v>17243</v>
      </c>
      <c r="I499" s="315"/>
      <c r="J499" s="46" t="s">
        <v>3929</v>
      </c>
      <c r="K499" s="461" t="s">
        <v>216</v>
      </c>
      <c r="L499" s="314" t="s">
        <v>3278</v>
      </c>
      <c r="M499" s="458" t="s">
        <v>4319</v>
      </c>
      <c r="N499" s="314"/>
      <c r="O499" s="314" t="s">
        <v>3936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242</v>
      </c>
      <c r="U499" s="314" t="s">
        <v>4213</v>
      </c>
      <c r="V499" s="314" t="s">
        <v>68</v>
      </c>
      <c r="W499" s="440" t="s">
        <v>3939</v>
      </c>
      <c r="X499" s="440" t="s">
        <v>3939</v>
      </c>
      <c r="Y499" s="440" t="s">
        <v>3939</v>
      </c>
      <c r="Z499" s="440" t="s">
        <v>3939</v>
      </c>
      <c r="AA499" s="440" t="s">
        <v>3939</v>
      </c>
      <c r="AB499" s="440" t="s">
        <v>3939</v>
      </c>
      <c r="AC499" s="440" t="s">
        <v>3939</v>
      </c>
      <c r="AD499" s="440" t="s">
        <v>3939</v>
      </c>
      <c r="AE499" s="440" t="s">
        <v>3939</v>
      </c>
      <c r="AF499" s="440" t="s">
        <v>3939</v>
      </c>
      <c r="AG499" s="440" t="s">
        <v>3939</v>
      </c>
      <c r="AH499" s="440" t="s">
        <v>3939</v>
      </c>
      <c r="AI499" s="440" t="s">
        <v>3939</v>
      </c>
      <c r="AJ499" s="440" t="s">
        <v>3939</v>
      </c>
      <c r="AK499" s="361" t="s">
        <v>3278</v>
      </c>
      <c r="AL499" s="361"/>
      <c r="AM499" s="361" t="s">
        <v>3278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3066</v>
      </c>
      <c r="BE499" s="361" t="s">
        <v>3066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2755</v>
      </c>
      <c r="C500" s="105" t="s">
        <v>2753</v>
      </c>
      <c r="D500" s="321">
        <v>7012555</v>
      </c>
      <c r="E500" s="315" t="s">
        <v>19</v>
      </c>
      <c r="F500" s="315" t="s">
        <v>68</v>
      </c>
      <c r="G500" s="448" t="s">
        <v>1028</v>
      </c>
      <c r="H500" s="315">
        <f>IFERROR(VLOOKUP(G500,'Cadastro de assessores'!A:B,2,FALSE),"Não Cadastrado")</f>
        <v>12342</v>
      </c>
      <c r="I500" s="315"/>
      <c r="J500" s="46" t="s">
        <v>3929</v>
      </c>
      <c r="K500" s="315" t="s">
        <v>205</v>
      </c>
      <c r="L500" s="438">
        <v>44553</v>
      </c>
      <c r="M500" s="438">
        <v>44558</v>
      </c>
      <c r="N500" s="448"/>
      <c r="O500" s="448" t="s">
        <v>3944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199</v>
      </c>
      <c r="U500" s="329" t="s">
        <v>4065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2759</v>
      </c>
      <c r="C501" s="141" t="s">
        <v>3650</v>
      </c>
      <c r="D501" s="314">
        <v>4848036</v>
      </c>
      <c r="E501" s="315" t="s">
        <v>3057</v>
      </c>
      <c r="F501" s="315" t="s">
        <v>68</v>
      </c>
      <c r="G501" s="315" t="s">
        <v>3057</v>
      </c>
      <c r="H501" s="315" t="str">
        <f>IFERROR(VLOOKUP(G501,'Cadastro de assessores'!A:B,2,FALSE),"Não Cadastrado")</f>
        <v>18986</v>
      </c>
      <c r="I501" s="315"/>
      <c r="J501" s="46" t="s">
        <v>3929</v>
      </c>
      <c r="K501" s="315" t="s">
        <v>205</v>
      </c>
      <c r="L501" s="437">
        <v>44249</v>
      </c>
      <c r="M501" s="437">
        <v>44249</v>
      </c>
      <c r="N501" s="314"/>
      <c r="O501" s="314" t="s">
        <v>3947</v>
      </c>
      <c r="P501" s="410">
        <v>1.2E-2</v>
      </c>
      <c r="Q501" s="442"/>
      <c r="R501" s="439"/>
      <c r="S501" s="314" t="str">
        <f t="shared" si="52"/>
        <v/>
      </c>
      <c r="T501" s="314" t="s">
        <v>199</v>
      </c>
      <c r="U501" s="314" t="s">
        <v>3974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5409</v>
      </c>
      <c r="C502" s="412" t="s">
        <v>5410</v>
      </c>
      <c r="D502" s="454">
        <v>7975278</v>
      </c>
      <c r="E502" s="314" t="s">
        <v>19</v>
      </c>
      <c r="F502" s="314" t="s">
        <v>68</v>
      </c>
      <c r="G502" s="314" t="s">
        <v>4485</v>
      </c>
      <c r="H502" s="314" t="str">
        <f>IFERROR(VLOOKUP(G502,'Cadastro de assessores'!A:B,2,FALSE),"Não Cadastrado")</f>
        <v>16130</v>
      </c>
      <c r="I502" s="314"/>
      <c r="J502" s="46" t="s">
        <v>195</v>
      </c>
      <c r="K502" s="314" t="s">
        <v>3935</v>
      </c>
      <c r="L502" s="409">
        <v>44623</v>
      </c>
      <c r="M502" s="409">
        <v>44623</v>
      </c>
      <c r="N502" s="409">
        <v>44774</v>
      </c>
      <c r="O502" s="314" t="s">
        <v>3944</v>
      </c>
      <c r="P502" s="410">
        <v>7.0000000000000001E-3</v>
      </c>
      <c r="Q502" s="190" t="s">
        <v>5411</v>
      </c>
      <c r="R502" s="439"/>
      <c r="S502" s="314" t="str">
        <f t="shared" si="52"/>
        <v>Não Qualificado</v>
      </c>
      <c r="T502" s="314" t="s">
        <v>199</v>
      </c>
      <c r="U502" s="321" t="s">
        <v>3974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3940</v>
      </c>
      <c r="BT502" s="129"/>
    </row>
    <row r="503" spans="1:72" ht="15.75" customHeight="1">
      <c r="A503" s="141" t="s">
        <v>67</v>
      </c>
      <c r="B503" s="123" t="s">
        <v>2782</v>
      </c>
      <c r="C503" s="455" t="s">
        <v>5412</v>
      </c>
      <c r="D503" s="456">
        <v>3924234</v>
      </c>
      <c r="E503" s="315" t="s">
        <v>19</v>
      </c>
      <c r="F503" s="315" t="s">
        <v>68</v>
      </c>
      <c r="G503" s="315" t="s">
        <v>255</v>
      </c>
      <c r="H503" s="315"/>
      <c r="I503" s="315"/>
      <c r="J503" s="46" t="s">
        <v>3929</v>
      </c>
      <c r="K503" s="315"/>
      <c r="L503" s="437"/>
      <c r="M503" s="437">
        <v>44918</v>
      </c>
      <c r="N503" s="314"/>
      <c r="O503" s="314" t="s">
        <v>3947</v>
      </c>
      <c r="P503" s="410">
        <v>8.0000000000000002E-3</v>
      </c>
      <c r="Q503" s="502" t="s">
        <v>5413</v>
      </c>
      <c r="R503" s="439"/>
      <c r="S503" s="314"/>
      <c r="T503" s="314"/>
      <c r="U503" s="314"/>
      <c r="V503" s="314" t="s">
        <v>77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5414</v>
      </c>
      <c r="C504" s="141" t="s">
        <v>5415</v>
      </c>
      <c r="D504" s="314">
        <v>4431395</v>
      </c>
      <c r="E504" s="315" t="s">
        <v>19</v>
      </c>
      <c r="F504" s="315" t="s">
        <v>68</v>
      </c>
      <c r="G504" s="315" t="s">
        <v>289</v>
      </c>
      <c r="H504" s="315">
        <f>IFERROR(VLOOKUP(G504,'Cadastro de assessores'!A:B,2,FALSE),"Não Cadastrado")</f>
        <v>12344</v>
      </c>
      <c r="I504" s="315"/>
      <c r="J504" s="46" t="s">
        <v>195</v>
      </c>
      <c r="K504" s="315" t="s">
        <v>205</v>
      </c>
      <c r="L504" s="437">
        <v>44076</v>
      </c>
      <c r="M504" s="437">
        <v>44076</v>
      </c>
      <c r="N504" s="409">
        <v>44930</v>
      </c>
      <c r="O504" s="314" t="s">
        <v>3947</v>
      </c>
      <c r="P504" s="410">
        <v>1.2E-2</v>
      </c>
      <c r="Q504" s="442" t="s">
        <v>5326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199</v>
      </c>
      <c r="U504" s="314" t="s">
        <v>4071</v>
      </c>
      <c r="V504" s="314" t="s">
        <v>68</v>
      </c>
      <c r="W504" s="440" t="s">
        <v>3939</v>
      </c>
      <c r="X504" s="440" t="s">
        <v>3939</v>
      </c>
      <c r="Y504" s="440" t="s">
        <v>3939</v>
      </c>
      <c r="Z504" s="440" t="s">
        <v>3939</v>
      </c>
      <c r="AA504" s="440" t="s">
        <v>3939</v>
      </c>
      <c r="AB504" s="440" t="s">
        <v>3939</v>
      </c>
      <c r="AC504" s="440" t="s">
        <v>3939</v>
      </c>
      <c r="AD504" s="440" t="s">
        <v>3939</v>
      </c>
      <c r="AE504" s="440" t="s">
        <v>3939</v>
      </c>
      <c r="AF504" s="440" t="s">
        <v>3939</v>
      </c>
      <c r="AG504" s="440" t="s">
        <v>3939</v>
      </c>
      <c r="AH504" s="440" t="s">
        <v>5416</v>
      </c>
      <c r="AI504" s="440" t="s">
        <v>5417</v>
      </c>
      <c r="AJ504" s="440" t="s">
        <v>5418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3940</v>
      </c>
      <c r="BT504" s="129"/>
    </row>
    <row r="505" spans="1:72" ht="15.75" customHeight="1">
      <c r="A505" s="141" t="s">
        <v>67</v>
      </c>
      <c r="B505" s="123" t="s">
        <v>5419</v>
      </c>
      <c r="C505" s="412" t="s">
        <v>5420</v>
      </c>
      <c r="D505" s="321">
        <v>5577058</v>
      </c>
      <c r="E505" s="314" t="s">
        <v>19</v>
      </c>
      <c r="F505" s="314" t="s">
        <v>77</v>
      </c>
      <c r="G505" s="314" t="s">
        <v>99</v>
      </c>
      <c r="H505" s="314" t="str">
        <f>IFERROR(VLOOKUP(G505,'Cadastro de assessores'!A:B,2,FALSE),"Não Cadastrado")</f>
        <v>18009</v>
      </c>
      <c r="I505" s="314"/>
      <c r="J505" s="46" t="s">
        <v>195</v>
      </c>
      <c r="K505" s="314" t="s">
        <v>3935</v>
      </c>
      <c r="L505" s="409">
        <v>44355</v>
      </c>
      <c r="M505" s="409">
        <v>44355</v>
      </c>
      <c r="N505" s="409">
        <v>44683</v>
      </c>
      <c r="O505" s="314" t="s">
        <v>3944</v>
      </c>
      <c r="P505" s="410">
        <v>7.0000000000000001E-3</v>
      </c>
      <c r="Q505" s="190" t="s">
        <v>5421</v>
      </c>
      <c r="R505" s="439"/>
      <c r="S505" s="314" t="str">
        <f t="shared" si="53"/>
        <v/>
      </c>
      <c r="T505" s="314" t="s">
        <v>199</v>
      </c>
      <c r="U505" s="321" t="s">
        <v>3988</v>
      </c>
      <c r="V505" s="321" t="s">
        <v>114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3066</v>
      </c>
      <c r="BE505" s="361" t="s">
        <v>3066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3940</v>
      </c>
      <c r="BT505" s="129"/>
    </row>
    <row r="506" spans="1:72" ht="15.75" customHeight="1">
      <c r="A506" s="141" t="s">
        <v>67</v>
      </c>
      <c r="B506" s="123" t="s">
        <v>2785</v>
      </c>
      <c r="C506" s="463" t="s">
        <v>2783</v>
      </c>
      <c r="D506" s="321">
        <v>9145079</v>
      </c>
      <c r="E506" s="315" t="s">
        <v>19</v>
      </c>
      <c r="F506" s="315" t="s">
        <v>68</v>
      </c>
      <c r="G506" s="315" t="s">
        <v>289</v>
      </c>
      <c r="H506" s="314">
        <f>IFERROR(VLOOKUP(G506,'Cadastro de assessores'!A:B,2,FALSE),"Não Cadastrado")</f>
        <v>12344</v>
      </c>
      <c r="I506" s="314"/>
      <c r="J506" s="46" t="s">
        <v>205</v>
      </c>
      <c r="K506" s="315" t="s">
        <v>205</v>
      </c>
      <c r="L506" s="437">
        <v>44802</v>
      </c>
      <c r="M506" s="437">
        <v>44802</v>
      </c>
      <c r="N506" s="314"/>
      <c r="O506" s="314" t="s">
        <v>3944</v>
      </c>
      <c r="P506" s="410">
        <v>7.0000000000000001E-3</v>
      </c>
      <c r="Q506" s="190"/>
      <c r="R506" s="439"/>
      <c r="S506" s="314"/>
      <c r="T506" s="314"/>
      <c r="U506" s="321"/>
      <c r="V506" s="321" t="s">
        <v>77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5422</v>
      </c>
      <c r="C507" s="412" t="s">
        <v>5423</v>
      </c>
      <c r="D507" s="321">
        <v>6065361</v>
      </c>
      <c r="E507" s="314" t="s">
        <v>19</v>
      </c>
      <c r="F507" s="314" t="s">
        <v>77</v>
      </c>
      <c r="G507" s="314" t="s">
        <v>4276</v>
      </c>
      <c r="H507" s="314" t="str">
        <f>IFERROR(VLOOKUP(G507,'Cadastro de assessores'!A:B,2,FALSE),"Não Cadastrado")</f>
        <v>14294</v>
      </c>
      <c r="I507" s="314"/>
      <c r="J507" s="46" t="s">
        <v>195</v>
      </c>
      <c r="K507" s="314" t="s">
        <v>3935</v>
      </c>
      <c r="L507" s="409">
        <v>44414</v>
      </c>
      <c r="M507" s="409">
        <v>44414</v>
      </c>
      <c r="N507" s="409">
        <v>44818</v>
      </c>
      <c r="O507" s="314" t="s">
        <v>3947</v>
      </c>
      <c r="P507" s="410">
        <v>1.2E-2</v>
      </c>
      <c r="Q507" s="190" t="s">
        <v>5424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199</v>
      </c>
      <c r="U507" s="321" t="s">
        <v>4640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3940</v>
      </c>
      <c r="BT507" s="129"/>
    </row>
    <row r="508" spans="1:72" ht="15.75" customHeight="1">
      <c r="A508" s="141" t="s">
        <v>67</v>
      </c>
      <c r="B508" s="123" t="s">
        <v>2800</v>
      </c>
      <c r="C508" s="141" t="s">
        <v>5425</v>
      </c>
      <c r="D508" s="314">
        <v>4459682</v>
      </c>
      <c r="E508" s="315" t="s">
        <v>109</v>
      </c>
      <c r="F508" s="315" t="s">
        <v>68</v>
      </c>
      <c r="G508" s="315" t="s">
        <v>255</v>
      </c>
      <c r="H508" s="315">
        <f>IFERROR(VLOOKUP(G508,'Cadastro de assessores'!A:B,2,FALSE),"Não Cadastrado")</f>
        <v>12332</v>
      </c>
      <c r="I508" s="315"/>
      <c r="J508" s="46" t="s">
        <v>205</v>
      </c>
      <c r="K508" s="315" t="s">
        <v>205</v>
      </c>
      <c r="L508" s="437">
        <v>44090</v>
      </c>
      <c r="M508" s="437">
        <v>44105</v>
      </c>
      <c r="N508" s="314"/>
      <c r="O508" s="314" t="s">
        <v>3936</v>
      </c>
      <c r="P508" s="410">
        <v>1.4999999999999999E-2</v>
      </c>
      <c r="Q508" s="506" t="s">
        <v>5426</v>
      </c>
      <c r="R508" s="439"/>
      <c r="S508" s="314" t="str">
        <f t="shared" si="54"/>
        <v/>
      </c>
      <c r="T508" s="314" t="s">
        <v>199</v>
      </c>
      <c r="U508" s="314" t="s">
        <v>3938</v>
      </c>
      <c r="V508" s="314" t="s">
        <v>68</v>
      </c>
      <c r="W508" s="440" t="s">
        <v>3939</v>
      </c>
      <c r="X508" s="440" t="s">
        <v>3939</v>
      </c>
      <c r="Y508" s="440" t="s">
        <v>3939</v>
      </c>
      <c r="Z508" s="440" t="s">
        <v>3939</v>
      </c>
      <c r="AA508" s="440" t="s">
        <v>3939</v>
      </c>
      <c r="AB508" s="440" t="s">
        <v>3939</v>
      </c>
      <c r="AC508" s="440" t="s">
        <v>3939</v>
      </c>
      <c r="AD508" s="440" t="s">
        <v>3939</v>
      </c>
      <c r="AE508" s="440" t="s">
        <v>3939</v>
      </c>
      <c r="AF508" s="440" t="s">
        <v>3939</v>
      </c>
      <c r="AG508" s="440" t="s">
        <v>3939</v>
      </c>
      <c r="AH508" s="440" t="s">
        <v>3939</v>
      </c>
      <c r="AI508" s="440" t="s">
        <v>5427</v>
      </c>
      <c r="AJ508" s="440" t="s">
        <v>5428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2806</v>
      </c>
      <c r="C509" s="141" t="s">
        <v>2804</v>
      </c>
      <c r="D509" s="314">
        <v>2331277</v>
      </c>
      <c r="E509" s="315" t="s">
        <v>19</v>
      </c>
      <c r="F509" s="315" t="s">
        <v>68</v>
      </c>
      <c r="G509" s="315" t="s">
        <v>3205</v>
      </c>
      <c r="H509" s="315" t="str">
        <f>IFERROR(VLOOKUP(G509,'Cadastro de assessores'!A:B,2,FALSE),"Não Cadastrado")</f>
        <v>18236</v>
      </c>
      <c r="I509" s="315"/>
      <c r="J509" s="46" t="s">
        <v>3929</v>
      </c>
      <c r="K509" s="315" t="s">
        <v>205</v>
      </c>
      <c r="L509" s="437">
        <v>44279</v>
      </c>
      <c r="M509" s="437">
        <v>44279</v>
      </c>
      <c r="N509" s="314"/>
      <c r="O509" s="314" t="s">
        <v>3951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199</v>
      </c>
      <c r="U509" s="314" t="s">
        <v>5281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3940</v>
      </c>
      <c r="BT509" s="129"/>
    </row>
    <row r="510" spans="1:72" ht="15.75" customHeight="1">
      <c r="A510" s="141" t="s">
        <v>67</v>
      </c>
      <c r="B510" s="123" t="s">
        <v>5429</v>
      </c>
      <c r="C510" s="412" t="s">
        <v>5430</v>
      </c>
      <c r="D510" s="314">
        <v>3600186</v>
      </c>
      <c r="E510" s="314" t="s">
        <v>19</v>
      </c>
      <c r="F510" s="314" t="s">
        <v>77</v>
      </c>
      <c r="G510" s="314" t="s">
        <v>4276</v>
      </c>
      <c r="H510" s="314" t="str">
        <f>IFERROR(VLOOKUP(G510,'Cadastro de assessores'!A:B,2,FALSE),"Não Cadastrado")</f>
        <v>14294</v>
      </c>
      <c r="I510" s="314"/>
      <c r="J510" s="46" t="s">
        <v>195</v>
      </c>
      <c r="K510" s="314" t="s">
        <v>3935</v>
      </c>
      <c r="L510" s="409">
        <v>44454</v>
      </c>
      <c r="M510" s="409">
        <v>44454</v>
      </c>
      <c r="N510" s="413">
        <v>44684</v>
      </c>
      <c r="O510" s="321" t="s">
        <v>3944</v>
      </c>
      <c r="P510" s="410">
        <v>7.0000000000000001E-3</v>
      </c>
      <c r="Q510" s="190" t="s">
        <v>5431</v>
      </c>
      <c r="R510" s="439"/>
      <c r="S510" s="314" t="str">
        <f t="shared" si="54"/>
        <v>Não Qualificado</v>
      </c>
      <c r="T510" s="314" t="s">
        <v>199</v>
      </c>
      <c r="U510" s="321" t="s">
        <v>5432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3066</v>
      </c>
      <c r="BE510" s="361" t="s">
        <v>3066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3940</v>
      </c>
      <c r="BT510" s="129"/>
    </row>
    <row r="511" spans="1:72" ht="15.75" customHeight="1">
      <c r="A511" s="141" t="s">
        <v>67</v>
      </c>
      <c r="B511" s="123" t="s">
        <v>2828</v>
      </c>
      <c r="C511" s="141" t="s">
        <v>5433</v>
      </c>
      <c r="D511" s="314">
        <v>8521711</v>
      </c>
      <c r="E511" s="315" t="s">
        <v>19</v>
      </c>
      <c r="F511" s="315" t="s">
        <v>68</v>
      </c>
      <c r="G511" s="315" t="s">
        <v>289</v>
      </c>
      <c r="H511" s="315">
        <f>IFERROR(VLOOKUP(G511,'Cadastro de assessores'!A:B,2,FALSE),"Não Cadastrado")</f>
        <v>12344</v>
      </c>
      <c r="I511" s="315"/>
      <c r="J511" s="46" t="s">
        <v>3929</v>
      </c>
      <c r="K511" s="315" t="s">
        <v>205</v>
      </c>
      <c r="L511" s="445">
        <v>44715</v>
      </c>
      <c r="M511" s="445">
        <v>44718</v>
      </c>
      <c r="N511" s="314"/>
      <c r="O511" s="314" t="s">
        <v>3944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199</v>
      </c>
      <c r="U511" s="314" t="s">
        <v>3983</v>
      </c>
      <c r="V511" s="314" t="s">
        <v>77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3066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2833</v>
      </c>
      <c r="C512" s="141" t="s">
        <v>2831</v>
      </c>
      <c r="D512" s="314">
        <v>4437315</v>
      </c>
      <c r="E512" s="315" t="s">
        <v>109</v>
      </c>
      <c r="F512" s="315" t="s">
        <v>68</v>
      </c>
      <c r="G512" s="315" t="s">
        <v>3995</v>
      </c>
      <c r="H512" s="315" t="str">
        <f>IFERROR(VLOOKUP(G512,'Cadastro de assessores'!A:B,2,FALSE),"Não Cadastrado")</f>
        <v>1441</v>
      </c>
      <c r="I512" s="315"/>
      <c r="J512" s="46" t="s">
        <v>3929</v>
      </c>
      <c r="K512" s="315" t="s">
        <v>205</v>
      </c>
      <c r="L512" s="437">
        <v>44082</v>
      </c>
      <c r="M512" s="437">
        <v>44082</v>
      </c>
      <c r="N512" s="314"/>
      <c r="O512" s="314" t="s">
        <v>3930</v>
      </c>
      <c r="P512" s="410">
        <v>0.02</v>
      </c>
      <c r="Q512" s="442" t="s">
        <v>5434</v>
      </c>
      <c r="R512" s="439"/>
      <c r="S512" s="314" t="str">
        <f t="shared" si="54"/>
        <v/>
      </c>
      <c r="T512" s="314" t="s">
        <v>199</v>
      </c>
      <c r="U512" s="314" t="s">
        <v>3953</v>
      </c>
      <c r="V512" s="314" t="s">
        <v>68</v>
      </c>
      <c r="W512" s="440" t="s">
        <v>3939</v>
      </c>
      <c r="X512" s="440" t="s">
        <v>3939</v>
      </c>
      <c r="Y512" s="440" t="s">
        <v>3939</v>
      </c>
      <c r="Z512" s="440" t="s">
        <v>3939</v>
      </c>
      <c r="AA512" s="440" t="s">
        <v>3939</v>
      </c>
      <c r="AB512" s="440" t="s">
        <v>3939</v>
      </c>
      <c r="AC512" s="440" t="s">
        <v>3939</v>
      </c>
      <c r="AD512" s="440" t="s">
        <v>3939</v>
      </c>
      <c r="AE512" s="440" t="s">
        <v>3939</v>
      </c>
      <c r="AF512" s="440" t="s">
        <v>3939</v>
      </c>
      <c r="AG512" s="440" t="s">
        <v>3939</v>
      </c>
      <c r="AH512" s="440" t="s">
        <v>5435</v>
      </c>
      <c r="AI512" s="440" t="s">
        <v>5436</v>
      </c>
      <c r="AJ512" s="440" t="s">
        <v>5437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5438</v>
      </c>
      <c r="C513" s="412" t="s">
        <v>5439</v>
      </c>
      <c r="D513" s="321">
        <v>5917601</v>
      </c>
      <c r="E513" s="314" t="s">
        <v>19</v>
      </c>
      <c r="F513" s="314" t="s">
        <v>68</v>
      </c>
      <c r="G513" s="314" t="s">
        <v>3823</v>
      </c>
      <c r="H513" s="314" t="str">
        <f>IFERROR(VLOOKUP(G513,'Cadastro de assessores'!A:B,2,FALSE),"Não Cadastrado")</f>
        <v>18266</v>
      </c>
      <c r="I513" s="314"/>
      <c r="J513" s="46" t="s">
        <v>195</v>
      </c>
      <c r="K513" s="314" t="s">
        <v>3935</v>
      </c>
      <c r="L513" s="409">
        <v>44397</v>
      </c>
      <c r="M513" s="409">
        <v>44397</v>
      </c>
      <c r="N513" s="413">
        <v>44622</v>
      </c>
      <c r="O513" s="321" t="s">
        <v>3951</v>
      </c>
      <c r="P513" s="410">
        <v>2.5000000000000001E-2</v>
      </c>
      <c r="Q513" s="190" t="s">
        <v>5440</v>
      </c>
      <c r="R513" s="439"/>
      <c r="S513" s="314" t="str">
        <f t="shared" si="54"/>
        <v>Não Qualificado</v>
      </c>
      <c r="T513" s="314" t="s">
        <v>199</v>
      </c>
      <c r="U513" s="314" t="s">
        <v>3938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3066</v>
      </c>
      <c r="BE513" s="361" t="s">
        <v>3066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3940</v>
      </c>
      <c r="BT513" s="129"/>
    </row>
    <row r="514" spans="1:72" ht="15.75" customHeight="1">
      <c r="A514" s="141" t="s">
        <v>67</v>
      </c>
      <c r="B514" s="123" t="s">
        <v>2848</v>
      </c>
      <c r="C514" s="141" t="s">
        <v>5441</v>
      </c>
      <c r="D514" s="314">
        <v>4367434</v>
      </c>
      <c r="E514" s="315" t="s">
        <v>109</v>
      </c>
      <c r="F514" s="315" t="s">
        <v>68</v>
      </c>
      <c r="G514" s="315" t="s">
        <v>1777</v>
      </c>
      <c r="H514" s="315" t="str">
        <f>IFERROR(VLOOKUP(G514,'Cadastro de assessores'!A:B,2,FALSE),"Não Cadastrado")</f>
        <v>17243</v>
      </c>
      <c r="I514" s="315"/>
      <c r="J514" s="46" t="s">
        <v>3929</v>
      </c>
      <c r="K514" s="315" t="s">
        <v>205</v>
      </c>
      <c r="L514" s="438">
        <v>44147</v>
      </c>
      <c r="M514" s="438">
        <v>44147</v>
      </c>
      <c r="N514" s="314"/>
      <c r="O514" s="314" t="s">
        <v>3951</v>
      </c>
      <c r="P514" s="410">
        <v>2.5000000000000001E-2</v>
      </c>
      <c r="Q514" s="442" t="s">
        <v>5442</v>
      </c>
      <c r="R514" s="439"/>
      <c r="S514" s="314" t="str">
        <f t="shared" si="54"/>
        <v>Não Qualificado</v>
      </c>
      <c r="T514" s="314" t="s">
        <v>199</v>
      </c>
      <c r="U514" s="314" t="s">
        <v>3953</v>
      </c>
      <c r="V514" s="314" t="s">
        <v>68</v>
      </c>
      <c r="W514" s="440" t="s">
        <v>3939</v>
      </c>
      <c r="X514" s="440" t="s">
        <v>3939</v>
      </c>
      <c r="Y514" s="440" t="s">
        <v>3939</v>
      </c>
      <c r="Z514" s="440" t="s">
        <v>3939</v>
      </c>
      <c r="AA514" s="440" t="s">
        <v>3939</v>
      </c>
      <c r="AB514" s="440" t="s">
        <v>3939</v>
      </c>
      <c r="AC514" s="440" t="s">
        <v>3939</v>
      </c>
      <c r="AD514" s="440" t="s">
        <v>3939</v>
      </c>
      <c r="AE514" s="440" t="s">
        <v>3939</v>
      </c>
      <c r="AF514" s="440" t="s">
        <v>3939</v>
      </c>
      <c r="AG514" s="440" t="s">
        <v>3939</v>
      </c>
      <c r="AH514" s="440" t="s">
        <v>3939</v>
      </c>
      <c r="AI514" s="440" t="s">
        <v>3939</v>
      </c>
      <c r="AJ514" s="440" t="s">
        <v>5443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2851</v>
      </c>
      <c r="C515" s="141" t="s">
        <v>5444</v>
      </c>
      <c r="D515" s="314">
        <v>6163576</v>
      </c>
      <c r="E515" s="315" t="s">
        <v>19</v>
      </c>
      <c r="F515" s="315" t="s">
        <v>77</v>
      </c>
      <c r="G515" s="315" t="s">
        <v>123</v>
      </c>
      <c r="H515" s="315" t="str">
        <f>IFERROR(VLOOKUP(G515,'Cadastro de assessores'!A:B,2,FALSE),"Não Cadastrado")</f>
        <v>18890</v>
      </c>
      <c r="I515" s="315"/>
      <c r="J515" s="46" t="s">
        <v>3929</v>
      </c>
      <c r="K515" s="315"/>
      <c r="L515" s="437"/>
      <c r="M515" s="437">
        <v>44847</v>
      </c>
      <c r="N515" s="314"/>
      <c r="O515" s="314" t="s">
        <v>3944</v>
      </c>
      <c r="P515" s="410">
        <v>0.01</v>
      </c>
      <c r="Q515" s="442" t="s">
        <v>5445</v>
      </c>
      <c r="R515" s="439"/>
      <c r="S515" s="314"/>
      <c r="T515" s="314"/>
      <c r="U515" s="314"/>
      <c r="V515" s="314" t="s">
        <v>114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3940</v>
      </c>
      <c r="BT515" s="129"/>
    </row>
    <row r="516" spans="1:72" ht="15.75" customHeight="1">
      <c r="A516" s="141" t="s">
        <v>67</v>
      </c>
      <c r="B516" s="123" t="s">
        <v>5446</v>
      </c>
      <c r="C516" s="141" t="s">
        <v>5447</v>
      </c>
      <c r="D516" s="314">
        <v>4418396</v>
      </c>
      <c r="E516" s="315" t="s">
        <v>109</v>
      </c>
      <c r="F516" s="315" t="s">
        <v>68</v>
      </c>
      <c r="G516" s="315" t="s">
        <v>5448</v>
      </c>
      <c r="H516" s="315" t="str">
        <f>IFERROR(VLOOKUP(G516,'Cadastro de assessores'!A:B,2,FALSE),"Não Cadastrado")</f>
        <v>16072</v>
      </c>
      <c r="I516" s="315"/>
      <c r="J516" s="46" t="s">
        <v>3929</v>
      </c>
      <c r="K516" s="315" t="s">
        <v>205</v>
      </c>
      <c r="L516" s="437">
        <v>44075</v>
      </c>
      <c r="M516" s="437">
        <v>44082</v>
      </c>
      <c r="N516" s="314"/>
      <c r="O516" s="314" t="s">
        <v>3930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199</v>
      </c>
      <c r="U516" s="314" t="s">
        <v>3938</v>
      </c>
      <c r="V516" s="314" t="s">
        <v>68</v>
      </c>
      <c r="W516" s="440" t="s">
        <v>3939</v>
      </c>
      <c r="X516" s="440" t="s">
        <v>3939</v>
      </c>
      <c r="Y516" s="440" t="s">
        <v>3939</v>
      </c>
      <c r="Z516" s="440" t="s">
        <v>3939</v>
      </c>
      <c r="AA516" s="440" t="s">
        <v>3939</v>
      </c>
      <c r="AB516" s="440" t="s">
        <v>3939</v>
      </c>
      <c r="AC516" s="440" t="s">
        <v>3939</v>
      </c>
      <c r="AD516" s="440" t="s">
        <v>3939</v>
      </c>
      <c r="AE516" s="440" t="s">
        <v>3939</v>
      </c>
      <c r="AF516" s="440" t="s">
        <v>3939</v>
      </c>
      <c r="AG516" s="440" t="s">
        <v>3939</v>
      </c>
      <c r="AH516" s="440" t="s">
        <v>5449</v>
      </c>
      <c r="AI516" s="440" t="s">
        <v>5450</v>
      </c>
      <c r="AJ516" s="440" t="s">
        <v>5451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5452</v>
      </c>
      <c r="C517" s="141" t="s">
        <v>5453</v>
      </c>
      <c r="D517" s="314">
        <v>2847489</v>
      </c>
      <c r="E517" s="314" t="s">
        <v>3057</v>
      </c>
      <c r="F517" s="314" t="s">
        <v>68</v>
      </c>
      <c r="G517" s="314" t="s">
        <v>3057</v>
      </c>
      <c r="H517" s="314" t="str">
        <f>IFERROR(VLOOKUP(G517,'Cadastro de assessores'!A:B,2,FALSE),"Não Cadastrado")</f>
        <v>18986</v>
      </c>
      <c r="I517" s="314"/>
      <c r="J517" s="46" t="s">
        <v>195</v>
      </c>
      <c r="K517" s="314" t="s">
        <v>3935</v>
      </c>
      <c r="L517" s="409">
        <v>43850</v>
      </c>
      <c r="M517" s="409">
        <v>43850</v>
      </c>
      <c r="N517" s="409">
        <v>44011</v>
      </c>
      <c r="O517" s="314" t="s">
        <v>3936</v>
      </c>
      <c r="P517" s="410">
        <v>1.4999999999999999E-2</v>
      </c>
      <c r="Q517" s="442" t="s">
        <v>5454</v>
      </c>
      <c r="R517" s="439"/>
      <c r="S517" s="314" t="str">
        <f t="shared" si="55"/>
        <v/>
      </c>
      <c r="T517" s="314" t="s">
        <v>199</v>
      </c>
      <c r="U517" s="314" t="s">
        <v>4133</v>
      </c>
      <c r="V517" s="314" t="s">
        <v>68</v>
      </c>
      <c r="W517" s="440" t="s">
        <v>3939</v>
      </c>
      <c r="X517" s="440" t="s">
        <v>3939</v>
      </c>
      <c r="Y517" s="440" t="s">
        <v>3939</v>
      </c>
      <c r="Z517" s="440" t="s">
        <v>5455</v>
      </c>
      <c r="AA517" s="440" t="s">
        <v>5456</v>
      </c>
      <c r="AB517" s="440" t="s">
        <v>5457</v>
      </c>
      <c r="AC517" s="440" t="s">
        <v>5458</v>
      </c>
      <c r="AD517" s="440" t="s">
        <v>5459</v>
      </c>
      <c r="AE517" s="440" t="s">
        <v>3939</v>
      </c>
      <c r="AF517" s="440" t="s">
        <v>3939</v>
      </c>
      <c r="AG517" s="440" t="s">
        <v>3939</v>
      </c>
      <c r="AH517" s="440"/>
      <c r="AI517" s="440" t="s">
        <v>3939</v>
      </c>
      <c r="AJ517" s="440"/>
      <c r="AK517" s="361"/>
      <c r="AL517" s="361"/>
      <c r="AM517" s="361" t="s">
        <v>3278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3066</v>
      </c>
      <c r="BE517" s="361" t="s">
        <v>3066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3940</v>
      </c>
      <c r="BT517" s="129"/>
    </row>
    <row r="518" spans="1:72" ht="15.75" customHeight="1">
      <c r="A518" s="141" t="s">
        <v>67</v>
      </c>
      <c r="B518" s="123" t="s">
        <v>2856</v>
      </c>
      <c r="C518" s="141" t="s">
        <v>2854</v>
      </c>
      <c r="D518" s="314">
        <v>4879786</v>
      </c>
      <c r="E518" s="315" t="s">
        <v>109</v>
      </c>
      <c r="F518" s="315" t="s">
        <v>68</v>
      </c>
      <c r="G518" s="315" t="s">
        <v>4209</v>
      </c>
      <c r="H518" s="315" t="str">
        <f>IFERROR(VLOOKUP(G518,'Cadastro de assessores'!A:B,2,FALSE),"Não Cadastrado")</f>
        <v>15049</v>
      </c>
      <c r="I518" s="315"/>
      <c r="J518" s="46" t="s">
        <v>3929</v>
      </c>
      <c r="K518" s="315" t="s">
        <v>205</v>
      </c>
      <c r="L518" s="437">
        <v>44251</v>
      </c>
      <c r="M518" s="437">
        <v>44251</v>
      </c>
      <c r="N518" s="321"/>
      <c r="O518" s="321" t="s">
        <v>3984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199</v>
      </c>
      <c r="U518" s="314" t="s">
        <v>3953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2862</v>
      </c>
      <c r="C519" s="412" t="s">
        <v>5460</v>
      </c>
      <c r="D519" s="444">
        <v>2536076</v>
      </c>
      <c r="E519" s="315" t="s">
        <v>19</v>
      </c>
      <c r="F519" s="315" t="s">
        <v>77</v>
      </c>
      <c r="G519" s="315" t="s">
        <v>215</v>
      </c>
      <c r="H519" s="315">
        <f>IFERROR(VLOOKUP(G519,'Cadastro de assessores'!A:B,2,FALSE),"Não Cadastrado")</f>
        <v>12331</v>
      </c>
      <c r="I519" s="315"/>
      <c r="J519" s="46" t="s">
        <v>3929</v>
      </c>
      <c r="K519" s="315" t="s">
        <v>205</v>
      </c>
      <c r="L519" s="445">
        <v>44665</v>
      </c>
      <c r="M519" s="445">
        <v>44665</v>
      </c>
      <c r="N519" s="321"/>
      <c r="O519" s="321" t="s">
        <v>3947</v>
      </c>
      <c r="P519" s="410">
        <v>1.2E-2</v>
      </c>
      <c r="Q519" s="442" t="s">
        <v>5461</v>
      </c>
      <c r="R519" s="439"/>
      <c r="S519" s="314" t="str">
        <f t="shared" si="55"/>
        <v/>
      </c>
      <c r="T519" s="314" t="s">
        <v>199</v>
      </c>
      <c r="U519" s="314" t="s">
        <v>3983</v>
      </c>
      <c r="V519" s="314" t="s">
        <v>77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5462</v>
      </c>
      <c r="C520" s="141" t="s">
        <v>5463</v>
      </c>
      <c r="D520" s="314">
        <v>4548330</v>
      </c>
      <c r="E520" s="315" t="s">
        <v>109</v>
      </c>
      <c r="F520" s="315" t="s">
        <v>68</v>
      </c>
      <c r="G520" s="315" t="s">
        <v>1777</v>
      </c>
      <c r="H520" s="315" t="str">
        <f>IFERROR(VLOOKUP(G520,'Cadastro de assessores'!A:B,2,FALSE),"Não Cadastrado")</f>
        <v>17243</v>
      </c>
      <c r="I520" s="315"/>
      <c r="J520" s="46" t="s">
        <v>3929</v>
      </c>
      <c r="K520" s="314" t="s">
        <v>205</v>
      </c>
      <c r="L520" s="438">
        <v>44130</v>
      </c>
      <c r="M520" s="438">
        <v>44130</v>
      </c>
      <c r="N520" s="314"/>
      <c r="O520" s="314" t="s">
        <v>3936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242</v>
      </c>
      <c r="U520" s="314" t="s">
        <v>3965</v>
      </c>
      <c r="V520" s="314" t="s">
        <v>68</v>
      </c>
      <c r="W520" s="440" t="s">
        <v>3939</v>
      </c>
      <c r="X520" s="440" t="s">
        <v>3939</v>
      </c>
      <c r="Y520" s="440" t="s">
        <v>3939</v>
      </c>
      <c r="Z520" s="440" t="s">
        <v>3939</v>
      </c>
      <c r="AA520" s="440" t="s">
        <v>3939</v>
      </c>
      <c r="AB520" s="440" t="s">
        <v>3939</v>
      </c>
      <c r="AC520" s="440" t="s">
        <v>3939</v>
      </c>
      <c r="AD520" s="440" t="s">
        <v>3939</v>
      </c>
      <c r="AE520" s="440" t="s">
        <v>3939</v>
      </c>
      <c r="AF520" s="440" t="s">
        <v>3939</v>
      </c>
      <c r="AG520" s="440" t="s">
        <v>3939</v>
      </c>
      <c r="AH520" s="440"/>
      <c r="AI520" s="440" t="s">
        <v>5464</v>
      </c>
      <c r="AJ520" s="440" t="s">
        <v>5465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5466</v>
      </c>
      <c r="C521" s="141" t="s">
        <v>5467</v>
      </c>
      <c r="D521" s="314">
        <v>4784067</v>
      </c>
      <c r="E521" s="314" t="s">
        <v>109</v>
      </c>
      <c r="F521" s="314" t="s">
        <v>68</v>
      </c>
      <c r="G521" s="314" t="s">
        <v>3995</v>
      </c>
      <c r="H521" s="314" t="str">
        <f>IFERROR(VLOOKUP(G521,'Cadastro de assessores'!A:B,2,FALSE),"Não Cadastrado")</f>
        <v>1441</v>
      </c>
      <c r="I521" s="314"/>
      <c r="J521" s="46" t="s">
        <v>195</v>
      </c>
      <c r="K521" s="314" t="s">
        <v>3935</v>
      </c>
      <c r="L521" s="409">
        <v>44215</v>
      </c>
      <c r="M521" s="409">
        <v>44215</v>
      </c>
      <c r="N521" s="409">
        <v>44291</v>
      </c>
      <c r="O521" s="314" t="s">
        <v>3930</v>
      </c>
      <c r="P521" s="410">
        <v>0.02</v>
      </c>
      <c r="Q521" s="442" t="s">
        <v>5468</v>
      </c>
      <c r="R521" s="439"/>
      <c r="S521" s="314" t="str">
        <f t="shared" si="55"/>
        <v/>
      </c>
      <c r="T521" s="321" t="s">
        <v>199</v>
      </c>
      <c r="U521" s="321" t="s">
        <v>4025</v>
      </c>
      <c r="V521" s="314" t="s">
        <v>4026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3939</v>
      </c>
      <c r="AI521" s="440" t="s">
        <v>5469</v>
      </c>
      <c r="AJ521" s="440" t="s">
        <v>5465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3066</v>
      </c>
      <c r="BE521" s="361" t="s">
        <v>3066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3940</v>
      </c>
      <c r="BT521" s="129"/>
    </row>
    <row r="522" spans="1:72" ht="15.75" customHeight="1">
      <c r="A522" s="141" t="s">
        <v>67</v>
      </c>
      <c r="B522" s="123" t="s">
        <v>5470</v>
      </c>
      <c r="C522" s="141" t="s">
        <v>5471</v>
      </c>
      <c r="D522" s="314">
        <v>4809599</v>
      </c>
      <c r="E522" s="314" t="s">
        <v>19</v>
      </c>
      <c r="F522" s="314" t="s">
        <v>77</v>
      </c>
      <c r="G522" s="314" t="s">
        <v>99</v>
      </c>
      <c r="H522" s="314" t="str">
        <f>IFERROR(VLOOKUP(G522,'Cadastro de assessores'!A:B,2,FALSE),"Não Cadastrado")</f>
        <v>18009</v>
      </c>
      <c r="I522" s="314"/>
      <c r="J522" s="46" t="s">
        <v>195</v>
      </c>
      <c r="K522" s="314" t="s">
        <v>3935</v>
      </c>
      <c r="L522" s="409">
        <v>44229</v>
      </c>
      <c r="M522" s="409">
        <v>44229</v>
      </c>
      <c r="N522" s="409">
        <v>44683</v>
      </c>
      <c r="O522" s="314" t="s">
        <v>3930</v>
      </c>
      <c r="P522" s="410">
        <v>0.02</v>
      </c>
      <c r="Q522" s="442" t="s">
        <v>5472</v>
      </c>
      <c r="R522" s="439"/>
      <c r="S522" s="314" t="str">
        <f t="shared" si="55"/>
        <v>Não Qualificado</v>
      </c>
      <c r="T522" s="314" t="s">
        <v>199</v>
      </c>
      <c r="U522" s="321" t="s">
        <v>4025</v>
      </c>
      <c r="V522" s="314" t="s">
        <v>4026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3066</v>
      </c>
      <c r="BE522" s="361" t="s">
        <v>3066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3940</v>
      </c>
      <c r="BT522" s="129"/>
    </row>
    <row r="523" spans="1:72" ht="15.75" customHeight="1">
      <c r="A523" s="141" t="s">
        <v>67</v>
      </c>
      <c r="B523" s="123" t="s">
        <v>5470</v>
      </c>
      <c r="C523" s="141" t="s">
        <v>5471</v>
      </c>
      <c r="D523" s="314">
        <v>4900263</v>
      </c>
      <c r="E523" s="314" t="s">
        <v>19</v>
      </c>
      <c r="F523" s="314" t="s">
        <v>77</v>
      </c>
      <c r="G523" s="314" t="s">
        <v>99</v>
      </c>
      <c r="H523" s="314" t="str">
        <f>IFERROR(VLOOKUP(G523,'Cadastro de assessores'!A:B,2,FALSE),"Não Cadastrado")</f>
        <v>18009</v>
      </c>
      <c r="I523" s="314"/>
      <c r="J523" s="46" t="s">
        <v>195</v>
      </c>
      <c r="K523" s="314" t="s">
        <v>3935</v>
      </c>
      <c r="L523" s="314" t="s">
        <v>3778</v>
      </c>
      <c r="M523" s="314" t="s">
        <v>3778</v>
      </c>
      <c r="N523" s="409">
        <v>44683</v>
      </c>
      <c r="O523" s="321" t="s">
        <v>3984</v>
      </c>
      <c r="P523" s="410">
        <v>8.0000000000000002E-3</v>
      </c>
      <c r="Q523" s="442" t="s">
        <v>5472</v>
      </c>
      <c r="R523" s="439"/>
      <c r="S523" s="314" t="str">
        <f t="shared" si="55"/>
        <v>Não Qualificado</v>
      </c>
      <c r="T523" s="314" t="s">
        <v>199</v>
      </c>
      <c r="U523" s="321" t="s">
        <v>4025</v>
      </c>
      <c r="V523" s="314" t="s">
        <v>4026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3278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3066</v>
      </c>
      <c r="BE523" s="361" t="s">
        <v>3066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3940</v>
      </c>
      <c r="BT523" s="129"/>
    </row>
    <row r="524" spans="1:72" ht="15.75" customHeight="1">
      <c r="A524" s="141" t="s">
        <v>67</v>
      </c>
      <c r="B524" s="123" t="s">
        <v>5473</v>
      </c>
      <c r="C524" s="412" t="s">
        <v>5474</v>
      </c>
      <c r="D524" s="321">
        <v>4458091</v>
      </c>
      <c r="E524" s="315" t="s">
        <v>19</v>
      </c>
      <c r="F524" s="315" t="s">
        <v>68</v>
      </c>
      <c r="G524" s="315" t="s">
        <v>3290</v>
      </c>
      <c r="H524" s="315" t="str">
        <f>IFERROR(VLOOKUP(G524,'Cadastro de assessores'!A:B,2,FALSE),"Não Cadastrado")</f>
        <v>13444</v>
      </c>
      <c r="I524" s="315"/>
      <c r="J524" s="46" t="s">
        <v>3929</v>
      </c>
      <c r="K524" s="315" t="s">
        <v>205</v>
      </c>
      <c r="L524" s="437">
        <v>44372</v>
      </c>
      <c r="M524" s="437">
        <v>44372</v>
      </c>
      <c r="N524" s="321"/>
      <c r="O524" s="321" t="s">
        <v>4161</v>
      </c>
      <c r="P524" s="410">
        <v>0.02</v>
      </c>
      <c r="Q524" s="190"/>
      <c r="R524" s="439"/>
      <c r="S524" s="314" t="str">
        <f t="shared" si="55"/>
        <v/>
      </c>
      <c r="T524" s="314" t="s">
        <v>242</v>
      </c>
      <c r="U524" s="321" t="s">
        <v>4162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5475</v>
      </c>
      <c r="C525" s="141" t="s">
        <v>5476</v>
      </c>
      <c r="D525" s="314">
        <v>4729728</v>
      </c>
      <c r="E525" s="315" t="s">
        <v>109</v>
      </c>
      <c r="F525" s="315" t="s">
        <v>68</v>
      </c>
      <c r="G525" s="315" t="s">
        <v>4200</v>
      </c>
      <c r="H525" s="315" t="str">
        <f>IFERROR(VLOOKUP(G525,'Cadastro de assessores'!A:B,2,FALSE),"Não Cadastrado")</f>
        <v>19634</v>
      </c>
      <c r="I525" s="315"/>
      <c r="J525" s="46" t="s">
        <v>195</v>
      </c>
      <c r="K525" s="315" t="s">
        <v>205</v>
      </c>
      <c r="L525" s="437">
        <v>44203</v>
      </c>
      <c r="M525" s="437">
        <v>44203</v>
      </c>
      <c r="N525" s="441">
        <v>44911</v>
      </c>
      <c r="O525" s="314" t="s">
        <v>3936</v>
      </c>
      <c r="P525" s="410">
        <v>1.4999999999999999E-2</v>
      </c>
      <c r="Q525" s="442" t="s">
        <v>5477</v>
      </c>
      <c r="R525" s="439"/>
      <c r="S525" s="314" t="str">
        <f t="shared" si="55"/>
        <v>Não Qualificado</v>
      </c>
      <c r="T525" s="314" t="s">
        <v>199</v>
      </c>
      <c r="U525" s="314" t="s">
        <v>3938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3940</v>
      </c>
      <c r="BT525" s="129"/>
    </row>
    <row r="526" spans="1:72" ht="15.75" customHeight="1">
      <c r="A526" s="141" t="s">
        <v>67</v>
      </c>
      <c r="B526" s="123" t="s">
        <v>5478</v>
      </c>
      <c r="C526" s="412" t="s">
        <v>5479</v>
      </c>
      <c r="D526" s="321">
        <v>6104436</v>
      </c>
      <c r="E526" s="314" t="s">
        <v>19</v>
      </c>
      <c r="F526" s="314" t="s">
        <v>77</v>
      </c>
      <c r="G526" s="314" t="s">
        <v>4276</v>
      </c>
      <c r="H526" s="314" t="str">
        <f>IFERROR(VLOOKUP(G526,'Cadastro de assessores'!A:B,2,FALSE),"Não Cadastrado")</f>
        <v>14294</v>
      </c>
      <c r="I526" s="314"/>
      <c r="J526" s="46" t="s">
        <v>195</v>
      </c>
      <c r="K526" s="314" t="s">
        <v>3935</v>
      </c>
      <c r="L526" s="409">
        <v>44420</v>
      </c>
      <c r="M526" s="409">
        <v>44420</v>
      </c>
      <c r="N526" s="409">
        <v>44812</v>
      </c>
      <c r="O526" s="314" t="s">
        <v>3947</v>
      </c>
      <c r="P526" s="410">
        <v>1.2E-2</v>
      </c>
      <c r="Q526" s="190" t="s">
        <v>5480</v>
      </c>
      <c r="R526" s="439"/>
      <c r="S526" s="314" t="str">
        <f t="shared" si="55"/>
        <v>Não Qualificado</v>
      </c>
      <c r="T526" s="314" t="s">
        <v>199</v>
      </c>
      <c r="U526" s="321" t="s">
        <v>4025</v>
      </c>
      <c r="V526" s="314" t="s">
        <v>4026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3940</v>
      </c>
      <c r="BT526" s="129"/>
    </row>
    <row r="527" spans="1:72" ht="15.75" customHeight="1">
      <c r="A527" s="141" t="s">
        <v>67</v>
      </c>
      <c r="B527" s="123" t="s">
        <v>5481</v>
      </c>
      <c r="C527" s="141" t="s">
        <v>5482</v>
      </c>
      <c r="D527" s="314">
        <v>3608409</v>
      </c>
      <c r="E527" s="314" t="s">
        <v>109</v>
      </c>
      <c r="F527" s="314" t="s">
        <v>68</v>
      </c>
      <c r="G527" s="314" t="s">
        <v>4270</v>
      </c>
      <c r="H527" s="314" t="str">
        <f>IFERROR(VLOOKUP(G527,'Cadastro de assessores'!A:B,2,FALSE),"Não Cadastrado")</f>
        <v>17489</v>
      </c>
      <c r="I527" s="314"/>
      <c r="J527" s="46" t="s">
        <v>195</v>
      </c>
      <c r="K527" s="314" t="s">
        <v>3935</v>
      </c>
      <c r="L527" s="409">
        <v>44092</v>
      </c>
      <c r="M527" s="409">
        <v>44092</v>
      </c>
      <c r="N527" s="441">
        <v>44490</v>
      </c>
      <c r="O527" s="314" t="s">
        <v>3930</v>
      </c>
      <c r="P527" s="410">
        <v>0.02</v>
      </c>
      <c r="Q527" s="442" t="s">
        <v>5483</v>
      </c>
      <c r="R527" s="439"/>
      <c r="S527" s="314" t="str">
        <f t="shared" si="55"/>
        <v>Não Qualificado</v>
      </c>
      <c r="T527" s="314" t="s">
        <v>199</v>
      </c>
      <c r="U527" s="314" t="s">
        <v>3958</v>
      </c>
      <c r="V527" s="314" t="s">
        <v>68</v>
      </c>
      <c r="W527" s="440" t="s">
        <v>3939</v>
      </c>
      <c r="X527" s="440" t="s">
        <v>3939</v>
      </c>
      <c r="Y527" s="440" t="s">
        <v>3939</v>
      </c>
      <c r="Z527" s="440" t="s">
        <v>3939</v>
      </c>
      <c r="AA527" s="440" t="s">
        <v>3939</v>
      </c>
      <c r="AB527" s="440" t="s">
        <v>3939</v>
      </c>
      <c r="AC527" s="440" t="s">
        <v>3939</v>
      </c>
      <c r="AD527" s="440" t="s">
        <v>3939</v>
      </c>
      <c r="AE527" s="440" t="s">
        <v>3939</v>
      </c>
      <c r="AF527" s="440" t="s">
        <v>3939</v>
      </c>
      <c r="AG527" s="440" t="s">
        <v>3939</v>
      </c>
      <c r="AH527" s="440" t="s">
        <v>5484</v>
      </c>
      <c r="AI527" s="440" t="s">
        <v>5485</v>
      </c>
      <c r="AJ527" s="440" t="s">
        <v>5486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3066</v>
      </c>
      <c r="BE527" s="361" t="s">
        <v>3066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3940</v>
      </c>
      <c r="BT527" s="129"/>
    </row>
    <row r="528" spans="1:72" ht="15.75" customHeight="1">
      <c r="A528" s="141" t="s">
        <v>67</v>
      </c>
      <c r="B528" s="123" t="s">
        <v>5487</v>
      </c>
      <c r="C528" s="507" t="s">
        <v>5488</v>
      </c>
      <c r="D528" s="314">
        <v>4465050</v>
      </c>
      <c r="E528" s="315" t="s">
        <v>19</v>
      </c>
      <c r="F528" s="315" t="s">
        <v>77</v>
      </c>
      <c r="G528" s="315" t="s">
        <v>99</v>
      </c>
      <c r="H528" s="315" t="str">
        <f>IFERROR(VLOOKUP(G528,'Cadastro de assessores'!A:B,2,FALSE),"Não Cadastrado")</f>
        <v>18009</v>
      </c>
      <c r="I528" s="315"/>
      <c r="J528" s="46" t="s">
        <v>195</v>
      </c>
      <c r="K528" s="314" t="s">
        <v>3935</v>
      </c>
      <c r="L528" s="437">
        <v>44103</v>
      </c>
      <c r="M528" s="437">
        <v>44104</v>
      </c>
      <c r="N528" s="314"/>
      <c r="O528" s="314" t="s">
        <v>3936</v>
      </c>
      <c r="P528" s="410">
        <v>1.4999999999999999E-2</v>
      </c>
      <c r="Q528" s="505" t="s">
        <v>5489</v>
      </c>
      <c r="R528" s="439"/>
      <c r="S528" s="314" t="str">
        <f t="shared" si="55"/>
        <v/>
      </c>
      <c r="T528" s="314" t="s">
        <v>199</v>
      </c>
      <c r="U528" s="314" t="s">
        <v>3938</v>
      </c>
      <c r="V528" s="314" t="s">
        <v>68</v>
      </c>
      <c r="W528" s="440" t="s">
        <v>3939</v>
      </c>
      <c r="X528" s="440" t="s">
        <v>3939</v>
      </c>
      <c r="Y528" s="440" t="s">
        <v>3939</v>
      </c>
      <c r="Z528" s="440" t="s">
        <v>3939</v>
      </c>
      <c r="AA528" s="440" t="s">
        <v>3939</v>
      </c>
      <c r="AB528" s="440" t="s">
        <v>3939</v>
      </c>
      <c r="AC528" s="440" t="s">
        <v>3939</v>
      </c>
      <c r="AD528" s="440" t="s">
        <v>3939</v>
      </c>
      <c r="AE528" s="440" t="s">
        <v>3939</v>
      </c>
      <c r="AF528" s="440" t="s">
        <v>3939</v>
      </c>
      <c r="AG528" s="440" t="s">
        <v>3939</v>
      </c>
      <c r="AH528" s="440" t="s">
        <v>5490</v>
      </c>
      <c r="AI528" s="440" t="s">
        <v>5491</v>
      </c>
      <c r="AJ528" s="440" t="s">
        <v>5492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3940</v>
      </c>
      <c r="BT528" s="129"/>
    </row>
    <row r="529" spans="1:72" ht="15.75" customHeight="1">
      <c r="A529" s="141" t="s">
        <v>67</v>
      </c>
      <c r="B529" s="123" t="s">
        <v>5493</v>
      </c>
      <c r="C529" s="412" t="s">
        <v>5494</v>
      </c>
      <c r="D529" s="321">
        <v>5678151</v>
      </c>
      <c r="E529" s="314" t="s">
        <v>109</v>
      </c>
      <c r="F529" s="314" t="s">
        <v>68</v>
      </c>
      <c r="G529" s="314" t="s">
        <v>4593</v>
      </c>
      <c r="H529" s="314" t="str">
        <f>IFERROR(VLOOKUP(G529,'Cadastro de assessores'!A:B,2,FALSE),"Não Cadastrado")</f>
        <v>14091</v>
      </c>
      <c r="I529" s="314"/>
      <c r="J529" s="46" t="s">
        <v>195</v>
      </c>
      <c r="K529" s="314" t="s">
        <v>3935</v>
      </c>
      <c r="L529" s="409">
        <v>44397</v>
      </c>
      <c r="M529" s="409">
        <v>44397</v>
      </c>
      <c r="N529" s="409">
        <v>44473</v>
      </c>
      <c r="O529" s="314" t="s">
        <v>3947</v>
      </c>
      <c r="P529" s="410">
        <v>1.2E-2</v>
      </c>
      <c r="Q529" s="442" t="s">
        <v>3968</v>
      </c>
      <c r="R529" s="439"/>
      <c r="S529" s="314" t="str">
        <f t="shared" si="55"/>
        <v>Não Qualificado</v>
      </c>
      <c r="T529" s="321" t="s">
        <v>242</v>
      </c>
      <c r="U529" s="321" t="s">
        <v>3938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3066</v>
      </c>
      <c r="BE529" s="361" t="s">
        <v>3066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3940</v>
      </c>
      <c r="BT529" s="129"/>
    </row>
    <row r="530" spans="1:72" ht="15.75" customHeight="1">
      <c r="A530" s="141" t="s">
        <v>67</v>
      </c>
      <c r="B530" s="123" t="s">
        <v>5495</v>
      </c>
      <c r="C530" s="416" t="s">
        <v>5496</v>
      </c>
      <c r="D530" s="448">
        <v>2129230</v>
      </c>
      <c r="E530" s="315" t="s">
        <v>19</v>
      </c>
      <c r="F530" s="315" t="s">
        <v>68</v>
      </c>
      <c r="G530" s="448" t="s">
        <v>3823</v>
      </c>
      <c r="H530" s="448" t="str">
        <f>IFERROR(VLOOKUP(G530,'Cadastro de assessores'!A:B,2,FALSE),"Não Cadastrado")</f>
        <v>18266</v>
      </c>
      <c r="I530" s="448"/>
      <c r="J530" s="46" t="s">
        <v>3929</v>
      </c>
      <c r="K530" s="321" t="s">
        <v>205</v>
      </c>
      <c r="L530" s="437">
        <v>44426</v>
      </c>
      <c r="M530" s="437">
        <v>44426</v>
      </c>
      <c r="N530" s="448"/>
      <c r="O530" s="448" t="s">
        <v>3951</v>
      </c>
      <c r="P530" s="450">
        <v>2.5000000000000001E-2</v>
      </c>
      <c r="Q530" s="508" t="s">
        <v>5497</v>
      </c>
      <c r="R530" s="439"/>
      <c r="S530" s="314" t="str">
        <f t="shared" si="55"/>
        <v>Qualificado</v>
      </c>
      <c r="T530" s="321" t="s">
        <v>199</v>
      </c>
      <c r="U530" s="321" t="s">
        <v>4191</v>
      </c>
      <c r="V530" s="321" t="s">
        <v>135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2927</v>
      </c>
      <c r="C531" s="412" t="s">
        <v>5498</v>
      </c>
      <c r="D531" s="321">
        <v>417444</v>
      </c>
      <c r="E531" s="315" t="s">
        <v>19</v>
      </c>
      <c r="F531" s="315" t="s">
        <v>68</v>
      </c>
      <c r="G531" s="315" t="s">
        <v>3823</v>
      </c>
      <c r="H531" s="315" t="str">
        <f>IFERROR(VLOOKUP(G531,'Cadastro de assessores'!A:B,2,FALSE),"Não Cadastrado")</f>
        <v>18266</v>
      </c>
      <c r="I531" s="315"/>
      <c r="J531" s="46" t="s">
        <v>205</v>
      </c>
      <c r="K531" s="321" t="s">
        <v>205</v>
      </c>
      <c r="L531" s="437">
        <v>44329</v>
      </c>
      <c r="M531" s="437">
        <v>44344</v>
      </c>
      <c r="N531" s="321"/>
      <c r="O531" s="321" t="s">
        <v>3984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199</v>
      </c>
      <c r="U531" s="321" t="s">
        <v>4191</v>
      </c>
      <c r="V531" s="321" t="s">
        <v>135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5499</v>
      </c>
      <c r="C532" s="412" t="s">
        <v>5500</v>
      </c>
      <c r="D532" s="321">
        <v>4841689</v>
      </c>
      <c r="E532" s="315" t="s">
        <v>19</v>
      </c>
      <c r="F532" s="315" t="s">
        <v>77</v>
      </c>
      <c r="G532" s="315" t="s">
        <v>99</v>
      </c>
      <c r="H532" s="315" t="str">
        <f>IFERROR(VLOOKUP(G532,'Cadastro de assessores'!A:B,2,FALSE),"Não Cadastrado")</f>
        <v>18009</v>
      </c>
      <c r="I532" s="315"/>
      <c r="J532" s="46" t="s">
        <v>195</v>
      </c>
      <c r="K532" s="461" t="s">
        <v>205</v>
      </c>
      <c r="L532" s="437">
        <v>44256</v>
      </c>
      <c r="M532" s="437">
        <v>44256</v>
      </c>
      <c r="N532" s="321"/>
      <c r="O532" s="321" t="s">
        <v>3930</v>
      </c>
      <c r="P532" s="410">
        <v>0.02</v>
      </c>
      <c r="Q532" s="442" t="s">
        <v>5501</v>
      </c>
      <c r="R532" s="439"/>
      <c r="S532" s="314" t="str">
        <f t="shared" si="55"/>
        <v/>
      </c>
      <c r="T532" s="314" t="s">
        <v>199</v>
      </c>
      <c r="U532" s="314" t="s">
        <v>3988</v>
      </c>
      <c r="V532" s="314" t="s">
        <v>114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3278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3940</v>
      </c>
      <c r="BT532" s="129"/>
    </row>
    <row r="533" spans="1:72" ht="15.75" customHeight="1">
      <c r="A533" s="141" t="s">
        <v>67</v>
      </c>
      <c r="B533" s="123" t="s">
        <v>2941</v>
      </c>
      <c r="C533" s="412" t="s">
        <v>5502</v>
      </c>
      <c r="D533" s="444">
        <v>4145752</v>
      </c>
      <c r="E533" s="315" t="s">
        <v>19</v>
      </c>
      <c r="F533" s="315" t="s">
        <v>77</v>
      </c>
      <c r="G533" s="315" t="s">
        <v>215</v>
      </c>
      <c r="H533" s="448">
        <f>IFERROR(VLOOKUP(G533,'Cadastro de assessores'!A:B,2,FALSE),"Não Cadastrado")</f>
        <v>12331</v>
      </c>
      <c r="I533" s="448"/>
      <c r="J533" s="46" t="s">
        <v>3929</v>
      </c>
      <c r="K533" s="321" t="s">
        <v>205</v>
      </c>
      <c r="L533" s="445">
        <v>44651</v>
      </c>
      <c r="M533" s="445">
        <v>44655</v>
      </c>
      <c r="N533" s="448"/>
      <c r="O533" s="448" t="s">
        <v>3944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199</v>
      </c>
      <c r="U533" s="314" t="s">
        <v>3983</v>
      </c>
      <c r="V533" s="314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3940</v>
      </c>
      <c r="BT533" s="129"/>
    </row>
    <row r="534" spans="1:72" ht="15.75" customHeight="1">
      <c r="A534" s="141" t="s">
        <v>67</v>
      </c>
      <c r="B534" s="123" t="s">
        <v>2970</v>
      </c>
      <c r="C534" s="412" t="s">
        <v>5503</v>
      </c>
      <c r="D534" s="444">
        <v>2897612</v>
      </c>
      <c r="E534" s="315" t="s">
        <v>19</v>
      </c>
      <c r="F534" s="315" t="s">
        <v>5504</v>
      </c>
      <c r="G534" s="315" t="s">
        <v>215</v>
      </c>
      <c r="H534" s="448">
        <f>IFERROR(VLOOKUP(G534,'Cadastro de assessores'!A:B,2,FALSE),"Não Cadastrado")</f>
        <v>12331</v>
      </c>
      <c r="I534" s="448"/>
      <c r="J534" s="46" t="s">
        <v>205</v>
      </c>
      <c r="K534" s="321" t="s">
        <v>205</v>
      </c>
      <c r="L534" s="445">
        <v>44812</v>
      </c>
      <c r="M534" s="445">
        <v>44812</v>
      </c>
      <c r="N534" s="448"/>
      <c r="O534" s="448" t="s">
        <v>3947</v>
      </c>
      <c r="P534" s="450">
        <v>1.2E-2</v>
      </c>
      <c r="Q534" s="508" t="s">
        <v>4687</v>
      </c>
      <c r="R534" s="439"/>
      <c r="S534" s="314"/>
      <c r="T534" s="314"/>
      <c r="U534" s="314"/>
      <c r="V534" s="314" t="s">
        <v>114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5505</v>
      </c>
      <c r="C535" s="141" t="s">
        <v>5506</v>
      </c>
      <c r="D535" s="314">
        <v>4424587</v>
      </c>
      <c r="E535" s="314" t="s">
        <v>19</v>
      </c>
      <c r="F535" s="314" t="s">
        <v>68</v>
      </c>
      <c r="G535" s="314" t="s">
        <v>3934</v>
      </c>
      <c r="H535" s="314" t="str">
        <f>IFERROR(VLOOKUP(G535,'Cadastro de assessores'!A:B,2,FALSE),"Não Cadastrado")</f>
        <v>17679</v>
      </c>
      <c r="I535" s="314"/>
      <c r="J535" s="46" t="s">
        <v>195</v>
      </c>
      <c r="K535" s="314" t="s">
        <v>3935</v>
      </c>
      <c r="L535" s="409">
        <v>44088</v>
      </c>
      <c r="M535" s="409">
        <v>44088</v>
      </c>
      <c r="N535" s="409">
        <v>44460</v>
      </c>
      <c r="O535" s="314" t="s">
        <v>3951</v>
      </c>
      <c r="P535" s="410">
        <v>2.5000000000000001E-2</v>
      </c>
      <c r="Q535" s="442" t="s">
        <v>5507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199</v>
      </c>
      <c r="U535" s="314" t="s">
        <v>4075</v>
      </c>
      <c r="V535" s="314" t="s">
        <v>68</v>
      </c>
      <c r="W535" s="440" t="s">
        <v>3939</v>
      </c>
      <c r="X535" s="440" t="s">
        <v>3939</v>
      </c>
      <c r="Y535" s="440" t="s">
        <v>3939</v>
      </c>
      <c r="Z535" s="440" t="s">
        <v>3939</v>
      </c>
      <c r="AA535" s="440" t="s">
        <v>3939</v>
      </c>
      <c r="AB535" s="440" t="s">
        <v>3939</v>
      </c>
      <c r="AC535" s="440" t="s">
        <v>3939</v>
      </c>
      <c r="AD535" s="440" t="s">
        <v>3939</v>
      </c>
      <c r="AE535" s="440" t="s">
        <v>3939</v>
      </c>
      <c r="AF535" s="440" t="s">
        <v>3939</v>
      </c>
      <c r="AG535" s="440" t="s">
        <v>3939</v>
      </c>
      <c r="AH535" s="440" t="s">
        <v>5508</v>
      </c>
      <c r="AI535" s="440" t="s">
        <v>5509</v>
      </c>
      <c r="AJ535" s="440" t="s">
        <v>5510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3066</v>
      </c>
      <c r="BE535" s="361" t="s">
        <v>3066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3940</v>
      </c>
      <c r="BT535" s="129"/>
    </row>
    <row r="536" spans="1:72" ht="15.75" customHeight="1">
      <c r="A536" s="141" t="s">
        <v>67</v>
      </c>
      <c r="B536" s="123" t="s">
        <v>5511</v>
      </c>
      <c r="C536" s="141" t="s">
        <v>5512</v>
      </c>
      <c r="D536" s="314">
        <v>480283</v>
      </c>
      <c r="E536" s="314" t="s">
        <v>19</v>
      </c>
      <c r="F536" s="314" t="s">
        <v>68</v>
      </c>
      <c r="G536" s="314" t="s">
        <v>4443</v>
      </c>
      <c r="H536" s="314" t="str">
        <f>IFERROR(VLOOKUP(G536,'Cadastro de assessores'!A:B,2,FALSE),"Não Cadastrado")</f>
        <v>12846</v>
      </c>
      <c r="I536" s="314"/>
      <c r="J536" s="46" t="s">
        <v>195</v>
      </c>
      <c r="K536" s="314" t="s">
        <v>3935</v>
      </c>
      <c r="L536" s="409">
        <v>44166</v>
      </c>
      <c r="M536" s="409">
        <v>44166</v>
      </c>
      <c r="N536" s="409">
        <v>44378</v>
      </c>
      <c r="O536" s="314" t="s">
        <v>3936</v>
      </c>
      <c r="P536" s="410">
        <v>1.2E-2</v>
      </c>
      <c r="Q536" s="442" t="s">
        <v>4444</v>
      </c>
      <c r="R536" s="439"/>
      <c r="S536" s="314" t="str">
        <f t="shared" si="56"/>
        <v/>
      </c>
      <c r="T536" s="314" t="s">
        <v>199</v>
      </c>
      <c r="U536" s="314" t="s">
        <v>3974</v>
      </c>
      <c r="V536" s="314" t="s">
        <v>68</v>
      </c>
      <c r="W536" s="440" t="s">
        <v>3939</v>
      </c>
      <c r="X536" s="440" t="s">
        <v>3939</v>
      </c>
      <c r="Y536" s="440" t="s">
        <v>3939</v>
      </c>
      <c r="Z536" s="440" t="s">
        <v>3939</v>
      </c>
      <c r="AA536" s="440" t="s">
        <v>3939</v>
      </c>
      <c r="AB536" s="440" t="s">
        <v>3939</v>
      </c>
      <c r="AC536" s="440" t="s">
        <v>3939</v>
      </c>
      <c r="AD536" s="440" t="s">
        <v>3939</v>
      </c>
      <c r="AE536" s="440" t="s">
        <v>3939</v>
      </c>
      <c r="AF536" s="440" t="s">
        <v>3939</v>
      </c>
      <c r="AG536" s="440" t="s">
        <v>3939</v>
      </c>
      <c r="AH536" s="440" t="s">
        <v>3939</v>
      </c>
      <c r="AI536" s="440" t="s">
        <v>3939</v>
      </c>
      <c r="AJ536" s="440" t="s">
        <v>3939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3066</v>
      </c>
      <c r="BE536" s="361" t="s">
        <v>3066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3940</v>
      </c>
      <c r="BT536" s="129"/>
    </row>
    <row r="537" spans="1:72" ht="15.75" customHeight="1">
      <c r="A537" s="141" t="s">
        <v>67</v>
      </c>
      <c r="B537" s="123" t="s">
        <v>2979</v>
      </c>
      <c r="C537" s="141" t="s">
        <v>2977</v>
      </c>
      <c r="D537" s="314">
        <v>2049496</v>
      </c>
      <c r="E537" s="315" t="s">
        <v>3057</v>
      </c>
      <c r="F537" s="315" t="s">
        <v>68</v>
      </c>
      <c r="G537" s="315" t="s">
        <v>3057</v>
      </c>
      <c r="H537" s="315" t="str">
        <f>IFERROR(VLOOKUP(G537,'Cadastro de assessores'!A:B,2,FALSE),"Não Cadastrado")</f>
        <v>18986</v>
      </c>
      <c r="I537" s="315"/>
      <c r="J537" s="46" t="s">
        <v>205</v>
      </c>
      <c r="K537" s="315" t="s">
        <v>205</v>
      </c>
      <c r="L537" s="437">
        <v>43655</v>
      </c>
      <c r="M537" s="437">
        <v>43696</v>
      </c>
      <c r="N537" s="314"/>
      <c r="O537" s="314" t="s">
        <v>4330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199</v>
      </c>
      <c r="U537" s="314" t="s">
        <v>4075</v>
      </c>
      <c r="V537" s="314" t="s">
        <v>68</v>
      </c>
      <c r="W537" s="440" t="s">
        <v>5513</v>
      </c>
      <c r="X537" s="440"/>
      <c r="Y537" s="440" t="s">
        <v>5514</v>
      </c>
      <c r="Z537" s="440" t="s">
        <v>5515</v>
      </c>
      <c r="AA537" s="440" t="s">
        <v>5516</v>
      </c>
      <c r="AB537" s="440" t="s">
        <v>5517</v>
      </c>
      <c r="AC537" s="440" t="s">
        <v>5518</v>
      </c>
      <c r="AD537" s="440" t="s">
        <v>5519</v>
      </c>
      <c r="AE537" s="440" t="s">
        <v>5520</v>
      </c>
      <c r="AF537" s="440" t="s">
        <v>5521</v>
      </c>
      <c r="AG537" s="440" t="s">
        <v>5522</v>
      </c>
      <c r="AH537" s="440" t="s">
        <v>5523</v>
      </c>
      <c r="AI537" s="440" t="s">
        <v>5524</v>
      </c>
      <c r="AJ537" s="440" t="s">
        <v>5525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5526</v>
      </c>
      <c r="C538" s="105" t="s">
        <v>5527</v>
      </c>
      <c r="D538" s="448">
        <v>7086435</v>
      </c>
      <c r="E538" s="315" t="s">
        <v>19</v>
      </c>
      <c r="F538" s="315" t="s">
        <v>68</v>
      </c>
      <c r="G538" s="315" t="s">
        <v>1028</v>
      </c>
      <c r="H538" s="315">
        <f>IFERROR(VLOOKUP(G538,'Cadastro de assessores'!A:B,2,FALSE),"Não Cadastrado")</f>
        <v>12342</v>
      </c>
      <c r="I538" s="315"/>
      <c r="J538" s="46" t="s">
        <v>195</v>
      </c>
      <c r="K538" s="315" t="s">
        <v>205</v>
      </c>
      <c r="L538" s="438">
        <v>44510</v>
      </c>
      <c r="M538" s="438">
        <v>44517</v>
      </c>
      <c r="N538" s="321"/>
      <c r="O538" s="321" t="s">
        <v>3936</v>
      </c>
      <c r="P538" s="410">
        <v>1.4999999999999999E-2</v>
      </c>
      <c r="Q538" s="333" t="s">
        <v>5528</v>
      </c>
      <c r="R538" s="439"/>
      <c r="S538" s="314" t="str">
        <f t="shared" si="56"/>
        <v/>
      </c>
      <c r="T538" s="321" t="s">
        <v>199</v>
      </c>
      <c r="U538" s="321" t="s">
        <v>4065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3940</v>
      </c>
      <c r="BT538" s="129"/>
    </row>
    <row r="539" spans="1:72" ht="15.75" customHeight="1">
      <c r="A539" s="141" t="s">
        <v>67</v>
      </c>
      <c r="B539" s="123" t="s">
        <v>5529</v>
      </c>
      <c r="C539" s="412" t="s">
        <v>5530</v>
      </c>
      <c r="D539" s="315">
        <v>226343</v>
      </c>
      <c r="E539" s="315" t="s">
        <v>19</v>
      </c>
      <c r="F539" s="315" t="s">
        <v>77</v>
      </c>
      <c r="G539" s="315" t="s">
        <v>4276</v>
      </c>
      <c r="H539" s="315" t="str">
        <f>IFERROR(VLOOKUP(G539,'Cadastro de assessores'!A:B,2,FALSE),"Não Cadastrado")</f>
        <v>14294</v>
      </c>
      <c r="I539" s="315"/>
      <c r="J539" s="46" t="s">
        <v>3929</v>
      </c>
      <c r="K539" s="461" t="s">
        <v>205</v>
      </c>
      <c r="L539" s="437">
        <v>44452</v>
      </c>
      <c r="M539" s="437">
        <v>44469</v>
      </c>
      <c r="N539" s="321"/>
      <c r="O539" s="321" t="s">
        <v>3930</v>
      </c>
      <c r="P539" s="410">
        <v>0.02</v>
      </c>
      <c r="Q539" s="190" t="s">
        <v>4639</v>
      </c>
      <c r="R539" s="439"/>
      <c r="S539" s="314" t="str">
        <f t="shared" si="56"/>
        <v>Não Qualificado</v>
      </c>
      <c r="T539" s="321" t="s">
        <v>199</v>
      </c>
      <c r="U539" s="321" t="s">
        <v>4640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2990</v>
      </c>
      <c r="C540" s="141" t="s">
        <v>5531</v>
      </c>
      <c r="D540" s="314">
        <v>9009128</v>
      </c>
      <c r="E540" s="315" t="s">
        <v>19</v>
      </c>
      <c r="F540" s="315" t="s">
        <v>77</v>
      </c>
      <c r="G540" s="315" t="s">
        <v>215</v>
      </c>
      <c r="H540" s="315">
        <f>IFERROR(VLOOKUP(G540,'Cadastro de assessores'!A:B,2,FALSE),"Não Cadastrado")</f>
        <v>12331</v>
      </c>
      <c r="I540" s="315"/>
      <c r="J540" s="46" t="s">
        <v>3929</v>
      </c>
      <c r="K540" s="314" t="s">
        <v>216</v>
      </c>
      <c r="L540" s="315" t="s">
        <v>3278</v>
      </c>
      <c r="M540" s="438">
        <v>44848</v>
      </c>
      <c r="N540" s="314"/>
      <c r="O540" s="314" t="s">
        <v>3944</v>
      </c>
      <c r="P540" s="410">
        <v>7.0000000000000001E-3</v>
      </c>
      <c r="Q540" s="442"/>
      <c r="R540" s="439"/>
      <c r="S540" s="314"/>
      <c r="T540" s="314" t="s">
        <v>199</v>
      </c>
      <c r="U540" s="314"/>
      <c r="V540" s="314" t="s">
        <v>77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5532</v>
      </c>
      <c r="C541" s="141" t="s">
        <v>5533</v>
      </c>
      <c r="D541" s="314">
        <v>2694253</v>
      </c>
      <c r="E541" s="315" t="s">
        <v>109</v>
      </c>
      <c r="F541" s="315" t="s">
        <v>68</v>
      </c>
      <c r="G541" s="315" t="s">
        <v>1777</v>
      </c>
      <c r="H541" s="315" t="str">
        <f>IFERROR(VLOOKUP(G541,'Cadastro de assessores'!A:B,2,FALSE),"Não Cadastrado")</f>
        <v>17243</v>
      </c>
      <c r="I541" s="315"/>
      <c r="J541" s="46" t="s">
        <v>205</v>
      </c>
      <c r="K541" s="315" t="s">
        <v>205</v>
      </c>
      <c r="L541" s="438">
        <v>44134</v>
      </c>
      <c r="M541" s="438">
        <v>44134</v>
      </c>
      <c r="N541" s="314"/>
      <c r="O541" s="314" t="s">
        <v>3930</v>
      </c>
      <c r="P541" s="410">
        <v>0.02</v>
      </c>
      <c r="Q541" s="442" t="s">
        <v>5534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242</v>
      </c>
      <c r="U541" s="314" t="s">
        <v>3958</v>
      </c>
      <c r="V541" s="314" t="s">
        <v>68</v>
      </c>
      <c r="W541" s="440" t="s">
        <v>3939</v>
      </c>
      <c r="X541" s="440" t="s">
        <v>3939</v>
      </c>
      <c r="Y541" s="440" t="s">
        <v>3939</v>
      </c>
      <c r="Z541" s="440" t="s">
        <v>3939</v>
      </c>
      <c r="AA541" s="440" t="s">
        <v>3939</v>
      </c>
      <c r="AB541" s="440" t="s">
        <v>3939</v>
      </c>
      <c r="AC541" s="440" t="s">
        <v>3939</v>
      </c>
      <c r="AD541" s="440" t="s">
        <v>3939</v>
      </c>
      <c r="AE541" s="440" t="s">
        <v>3939</v>
      </c>
      <c r="AF541" s="440" t="s">
        <v>3939</v>
      </c>
      <c r="AG541" s="440" t="s">
        <v>3939</v>
      </c>
      <c r="AH541" s="440" t="s">
        <v>3939</v>
      </c>
      <c r="AI541" s="440" t="s">
        <v>5535</v>
      </c>
      <c r="AJ541" s="440" t="s">
        <v>5536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5537</v>
      </c>
      <c r="C542" s="141" t="s">
        <v>5538</v>
      </c>
      <c r="D542" s="314">
        <v>4906342</v>
      </c>
      <c r="E542" s="314" t="s">
        <v>19</v>
      </c>
      <c r="F542" s="314" t="s">
        <v>77</v>
      </c>
      <c r="G542" s="314" t="s">
        <v>99</v>
      </c>
      <c r="H542" s="314" t="str">
        <f>IFERROR(VLOOKUP(G542,'Cadastro de assessores'!A:B,2,FALSE),"Não Cadastrado")</f>
        <v>18009</v>
      </c>
      <c r="I542" s="314"/>
      <c r="J542" s="46" t="s">
        <v>195</v>
      </c>
      <c r="K542" s="314" t="s">
        <v>3935</v>
      </c>
      <c r="L542" s="409"/>
      <c r="M542" s="409">
        <v>44294</v>
      </c>
      <c r="N542" s="469">
        <v>44651</v>
      </c>
      <c r="O542" s="321" t="s">
        <v>3930</v>
      </c>
      <c r="P542" s="410">
        <v>0.02</v>
      </c>
      <c r="Q542" s="442" t="s">
        <v>5539</v>
      </c>
      <c r="R542" s="439"/>
      <c r="S542" s="314" t="str">
        <f t="shared" si="57"/>
        <v>Não Qualificado</v>
      </c>
      <c r="T542" s="314" t="s">
        <v>199</v>
      </c>
      <c r="U542" s="314" t="s">
        <v>3988</v>
      </c>
      <c r="V542" s="314" t="s">
        <v>114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3278</v>
      </c>
      <c r="AN542" s="361" t="s">
        <v>3278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3066</v>
      </c>
      <c r="BE542" s="361" t="s">
        <v>3066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3940</v>
      </c>
      <c r="BT542" s="129"/>
    </row>
    <row r="543" spans="1:72" ht="15.75" customHeight="1">
      <c r="A543" s="141" t="s">
        <v>67</v>
      </c>
      <c r="B543" s="123" t="s">
        <v>3005</v>
      </c>
      <c r="C543" s="141" t="s">
        <v>5540</v>
      </c>
      <c r="D543" s="314">
        <v>4733764</v>
      </c>
      <c r="E543" s="314" t="s">
        <v>109</v>
      </c>
      <c r="F543" s="314" t="s">
        <v>68</v>
      </c>
      <c r="G543" s="314" t="s">
        <v>5541</v>
      </c>
      <c r="H543" s="314" t="str">
        <f>IFERROR(VLOOKUP(G543,'Cadastro de assessores'!A:B,2,FALSE),"Não Cadastrado")</f>
        <v>18992</v>
      </c>
      <c r="I543" s="314"/>
      <c r="J543" s="46" t="s">
        <v>195</v>
      </c>
      <c r="K543" s="314" t="s">
        <v>3935</v>
      </c>
      <c r="L543" s="409"/>
      <c r="M543" s="409">
        <v>44209</v>
      </c>
      <c r="N543" s="469">
        <v>44512</v>
      </c>
      <c r="O543" s="321" t="s">
        <v>3984</v>
      </c>
      <c r="P543" s="410">
        <v>8.0000000000000002E-3</v>
      </c>
      <c r="Q543" s="442" t="s">
        <v>5542</v>
      </c>
      <c r="R543" s="439"/>
      <c r="S543" s="314" t="str">
        <f t="shared" si="57"/>
        <v>Não Qualificado</v>
      </c>
      <c r="T543" s="314" t="s">
        <v>199</v>
      </c>
      <c r="U543" s="314" t="s">
        <v>3953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3066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3940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3012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3014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5543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5544</v>
      </c>
      <c r="BK547" s="230" t="s">
        <v>5545</v>
      </c>
      <c r="BL547" s="230" t="s">
        <v>5546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5547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3055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3713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3747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5548</v>
      </c>
      <c r="BJ554" s="230" t="s">
        <v>5549</v>
      </c>
      <c r="BK554" s="230" t="s">
        <v>5550</v>
      </c>
      <c r="BL554" s="230" t="s">
        <v>5550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C1:BN543" xr:uid="{E3DAFDC9-1CEB-498E-8ABB-363E3BBE4B19}"/>
    </customSheetView>
    <customSheetView guid="{33BE4860-8565-4F00-9F3D-C9648563ABC4}" filter="1" showAutoFilter="1">
      <pageMargins left="0.511811024" right="0.511811024" top="0.78740157499999996" bottom="0.78740157499999996" header="0.31496062000000002" footer="0.31496062000000002"/>
      <autoFilter ref="C1:BS543" xr:uid="{FF6B3D6E-F376-45AC-A1D0-E37C31218690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5551</v>
      </c>
      <c r="B1" s="667"/>
      <c r="C1" s="667"/>
      <c r="E1" s="518"/>
      <c r="F1" s="518"/>
      <c r="H1" s="679" t="s">
        <v>5552</v>
      </c>
      <c r="I1" s="667"/>
      <c r="K1" s="679" t="s">
        <v>5553</v>
      </c>
      <c r="L1" s="667"/>
      <c r="N1" s="679" t="s">
        <v>5554</v>
      </c>
      <c r="O1" s="667"/>
    </row>
    <row r="2" spans="1:15">
      <c r="A2" s="519" t="s">
        <v>1</v>
      </c>
      <c r="B2" s="520" t="s">
        <v>0</v>
      </c>
      <c r="C2" s="520" t="s">
        <v>5555</v>
      </c>
      <c r="E2" s="521" t="s">
        <v>5556</v>
      </c>
      <c r="F2" s="522">
        <v>45652</v>
      </c>
      <c r="H2" s="519" t="s">
        <v>1</v>
      </c>
      <c r="I2" s="520" t="s">
        <v>5555</v>
      </c>
      <c r="K2" s="519" t="s">
        <v>1</v>
      </c>
      <c r="L2" s="520" t="s">
        <v>5555</v>
      </c>
      <c r="N2" s="519" t="s">
        <v>1</v>
      </c>
      <c r="O2" s="520" t="s">
        <v>5555</v>
      </c>
    </row>
    <row r="3" spans="1:15" ht="14.25">
      <c r="A3" s="523" t="s">
        <v>1427</v>
      </c>
      <c r="B3" s="524" t="s">
        <v>5557</v>
      </c>
      <c r="C3" s="525">
        <v>15854795.59</v>
      </c>
      <c r="H3" s="420">
        <v>579904</v>
      </c>
      <c r="I3" s="526">
        <v>0</v>
      </c>
      <c r="K3" s="404">
        <v>11005560</v>
      </c>
      <c r="L3" s="526">
        <v>3304535.74</v>
      </c>
      <c r="N3" s="420">
        <v>2679780</v>
      </c>
      <c r="O3" s="526">
        <v>2631208.8969999999</v>
      </c>
    </row>
    <row r="4" spans="1:15" ht="14.25">
      <c r="A4" s="523" t="s">
        <v>514</v>
      </c>
      <c r="B4" s="524" t="s">
        <v>5558</v>
      </c>
      <c r="C4" s="525">
        <v>9365359.8100000005</v>
      </c>
      <c r="H4" s="420">
        <v>36881</v>
      </c>
      <c r="I4" s="526">
        <v>0</v>
      </c>
      <c r="K4" s="404">
        <v>10940590</v>
      </c>
      <c r="L4" s="526">
        <v>554566.17000000004</v>
      </c>
      <c r="N4" s="420">
        <v>3345620</v>
      </c>
      <c r="O4" s="526">
        <v>213615.04</v>
      </c>
    </row>
    <row r="5" spans="1:15" ht="14.25">
      <c r="A5" s="523" t="s">
        <v>489</v>
      </c>
      <c r="B5" s="524" t="s">
        <v>5559</v>
      </c>
      <c r="C5" s="525">
        <v>6523883.25</v>
      </c>
      <c r="H5" s="420">
        <v>34899</v>
      </c>
      <c r="I5" s="526">
        <v>0</v>
      </c>
      <c r="K5" s="404" t="s">
        <v>3720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937</v>
      </c>
      <c r="B6" s="524" t="s">
        <v>5560</v>
      </c>
      <c r="C6" s="525">
        <v>4207244.71</v>
      </c>
      <c r="H6" s="420">
        <v>439947</v>
      </c>
      <c r="I6" s="526">
        <v>0</v>
      </c>
      <c r="K6" s="404">
        <v>10982276</v>
      </c>
      <c r="L6" s="526">
        <v>9292703.4399999995</v>
      </c>
      <c r="N6" s="420">
        <v>5627240</v>
      </c>
      <c r="O6" s="526">
        <v>-11.82</v>
      </c>
    </row>
    <row r="7" spans="1:15" ht="14.25">
      <c r="A7" s="523" t="s">
        <v>595</v>
      </c>
      <c r="B7" s="524" t="s">
        <v>5561</v>
      </c>
      <c r="C7" s="525">
        <v>4108486.99</v>
      </c>
      <c r="H7" s="420">
        <v>442725</v>
      </c>
      <c r="I7" s="526">
        <v>55960.58</v>
      </c>
      <c r="K7" s="404" t="s">
        <v>3724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875</v>
      </c>
      <c r="B8" s="524" t="s">
        <v>5562</v>
      </c>
      <c r="C8" s="525">
        <v>3776632.75</v>
      </c>
      <c r="H8" s="420">
        <v>421731</v>
      </c>
      <c r="I8" s="526">
        <v>20669.64</v>
      </c>
      <c r="K8" s="404">
        <v>3844136</v>
      </c>
      <c r="L8" s="526">
        <v>53797.43</v>
      </c>
      <c r="N8" s="420">
        <v>7519150</v>
      </c>
      <c r="O8" s="526">
        <v>0</v>
      </c>
    </row>
    <row r="9" spans="1:15" ht="14.25">
      <c r="A9" s="523" t="s">
        <v>988</v>
      </c>
      <c r="B9" s="524" t="s">
        <v>5563</v>
      </c>
      <c r="C9" s="525">
        <v>3759374.26</v>
      </c>
      <c r="H9" s="420">
        <v>376503</v>
      </c>
      <c r="I9" s="526">
        <v>397896.05</v>
      </c>
      <c r="K9" s="404">
        <v>10936630</v>
      </c>
      <c r="L9" s="526">
        <v>1430.18</v>
      </c>
      <c r="N9" s="420">
        <v>8424641</v>
      </c>
      <c r="O9" s="526">
        <v>406169.84350000002</v>
      </c>
    </row>
    <row r="10" spans="1:15" ht="14.25">
      <c r="A10" s="523" t="s">
        <v>1803</v>
      </c>
      <c r="B10" s="524" t="s">
        <v>5564</v>
      </c>
      <c r="C10" s="525">
        <v>3592925.64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2467</v>
      </c>
      <c r="B11" s="524" t="s">
        <v>5565</v>
      </c>
      <c r="C11" s="525">
        <v>3429814.66</v>
      </c>
      <c r="H11" s="420">
        <v>420111</v>
      </c>
      <c r="I11" s="526">
        <v>0</v>
      </c>
      <c r="K11" s="404">
        <v>11071318</v>
      </c>
      <c r="L11" s="526">
        <v>358114.5</v>
      </c>
      <c r="N11" s="420">
        <v>12630126</v>
      </c>
      <c r="O11" s="526">
        <v>305440.33630000002</v>
      </c>
    </row>
    <row r="12" spans="1:15" ht="14.25">
      <c r="A12" s="523" t="s">
        <v>2087</v>
      </c>
      <c r="B12" s="524" t="s">
        <v>5566</v>
      </c>
      <c r="C12" s="525">
        <v>3243501.34</v>
      </c>
      <c r="H12" s="420">
        <v>47785</v>
      </c>
      <c r="I12" s="420">
        <v>0</v>
      </c>
      <c r="K12" s="404" t="s">
        <v>3729</v>
      </c>
      <c r="L12" s="526">
        <v>0</v>
      </c>
      <c r="O12" s="526"/>
    </row>
    <row r="13" spans="1:15" ht="14.25">
      <c r="A13" s="523" t="s">
        <v>622</v>
      </c>
      <c r="B13" s="524" t="s">
        <v>5567</v>
      </c>
      <c r="C13" s="525">
        <v>3181027.46</v>
      </c>
      <c r="H13" s="420">
        <v>49819</v>
      </c>
      <c r="I13" s="420">
        <v>0</v>
      </c>
      <c r="K13" s="404">
        <v>11026371</v>
      </c>
      <c r="L13" s="526">
        <v>2939386.13</v>
      </c>
      <c r="O13" s="526"/>
    </row>
    <row r="14" spans="1:15" ht="14.25">
      <c r="A14" s="523" t="s">
        <v>598</v>
      </c>
      <c r="B14" s="524" t="s">
        <v>5568</v>
      </c>
      <c r="C14" s="525">
        <v>3111473.96</v>
      </c>
      <c r="H14" s="420">
        <v>379151</v>
      </c>
      <c r="I14" s="526">
        <v>270740.09999999998</v>
      </c>
      <c r="K14" s="404" t="s">
        <v>3732</v>
      </c>
      <c r="L14" s="526">
        <v>443256.21</v>
      </c>
      <c r="O14" s="526"/>
    </row>
    <row r="15" spans="1:15" ht="14.25">
      <c r="A15" s="523" t="s">
        <v>1673</v>
      </c>
      <c r="B15" s="524" t="s">
        <v>5569</v>
      </c>
      <c r="C15" s="525">
        <v>2975620.46</v>
      </c>
      <c r="H15" s="420">
        <v>253852</v>
      </c>
      <c r="I15" s="420">
        <v>0</v>
      </c>
      <c r="K15" s="404" t="s">
        <v>3734</v>
      </c>
      <c r="L15" s="526">
        <v>32.29</v>
      </c>
      <c r="O15" s="526"/>
    </row>
    <row r="16" spans="1:15" ht="14.25">
      <c r="A16" s="523" t="s">
        <v>1146</v>
      </c>
      <c r="B16" s="524" t="s">
        <v>5570</v>
      </c>
      <c r="C16" s="525">
        <v>2439023.2200000002</v>
      </c>
      <c r="H16" s="420">
        <v>34380</v>
      </c>
      <c r="I16" s="526">
        <v>0</v>
      </c>
      <c r="O16" s="526"/>
    </row>
    <row r="17" spans="1:15" ht="14.25">
      <c r="A17" s="523" t="s">
        <v>2896</v>
      </c>
      <c r="B17" s="524" t="s">
        <v>5571</v>
      </c>
      <c r="C17" s="525">
        <v>2254159.79</v>
      </c>
      <c r="H17" s="420">
        <v>578360</v>
      </c>
      <c r="I17" s="420">
        <v>0</v>
      </c>
      <c r="O17" s="526"/>
    </row>
    <row r="18" spans="1:15" ht="14.25">
      <c r="A18" s="523" t="s">
        <v>1562</v>
      </c>
      <c r="B18" s="524" t="s">
        <v>5572</v>
      </c>
      <c r="C18" s="525">
        <v>2235966.44</v>
      </c>
      <c r="H18" s="420">
        <v>32319</v>
      </c>
      <c r="I18" s="526">
        <v>12932.42</v>
      </c>
      <c r="O18" s="526"/>
    </row>
    <row r="19" spans="1:15" ht="14.25">
      <c r="A19" s="523" t="s">
        <v>2136</v>
      </c>
      <c r="B19" s="524" t="s">
        <v>5573</v>
      </c>
      <c r="C19" s="525">
        <v>2164470.11</v>
      </c>
      <c r="H19" s="420">
        <v>36944</v>
      </c>
      <c r="I19" s="526">
        <v>94624.01</v>
      </c>
      <c r="O19" s="526"/>
    </row>
    <row r="20" spans="1:15" ht="14.25">
      <c r="A20" s="523" t="s">
        <v>259</v>
      </c>
      <c r="B20" s="524" t="s">
        <v>5574</v>
      </c>
      <c r="C20" s="525">
        <v>2155888.9</v>
      </c>
      <c r="H20" s="420">
        <v>446649</v>
      </c>
      <c r="I20" s="420">
        <v>3.69</v>
      </c>
      <c r="O20" s="526"/>
    </row>
    <row r="21" spans="1:15" ht="15.75" customHeight="1">
      <c r="A21" s="523" t="s">
        <v>1618</v>
      </c>
      <c r="B21" s="524" t="s">
        <v>5575</v>
      </c>
      <c r="C21" s="525">
        <v>2131020.2200000002</v>
      </c>
      <c r="H21" s="420">
        <v>352574</v>
      </c>
      <c r="I21" s="420">
        <v>0</v>
      </c>
      <c r="O21" s="526"/>
    </row>
    <row r="22" spans="1:15" ht="15.75" customHeight="1">
      <c r="A22" s="523" t="s">
        <v>971</v>
      </c>
      <c r="B22" s="524" t="s">
        <v>5576</v>
      </c>
      <c r="C22" s="525">
        <v>2049796.12</v>
      </c>
      <c r="H22" s="420">
        <v>34467</v>
      </c>
      <c r="I22" s="420">
        <v>0</v>
      </c>
      <c r="O22" s="526"/>
    </row>
    <row r="23" spans="1:15" ht="15.75" customHeight="1">
      <c r="A23" s="523" t="s">
        <v>498</v>
      </c>
      <c r="B23" s="524" t="s">
        <v>5577</v>
      </c>
      <c r="C23" s="525">
        <v>1991653.23</v>
      </c>
      <c r="H23" s="420">
        <v>32262</v>
      </c>
      <c r="I23" s="420">
        <v>0</v>
      </c>
      <c r="O23" s="526"/>
    </row>
    <row r="24" spans="1:15" ht="15.75" customHeight="1">
      <c r="A24" s="523" t="s">
        <v>696</v>
      </c>
      <c r="B24" s="524" t="s">
        <v>5578</v>
      </c>
      <c r="C24" s="525">
        <v>1961380.66</v>
      </c>
      <c r="H24" s="420">
        <v>293395</v>
      </c>
      <c r="I24" s="420">
        <v>0</v>
      </c>
      <c r="O24" s="526"/>
    </row>
    <row r="25" spans="1:15" ht="15.75" customHeight="1">
      <c r="A25" s="523" t="s">
        <v>2236</v>
      </c>
      <c r="B25" s="524" t="s">
        <v>5579</v>
      </c>
      <c r="C25" s="525">
        <v>1945911.04</v>
      </c>
      <c r="H25" s="420">
        <v>33002</v>
      </c>
      <c r="I25" s="526">
        <v>0</v>
      </c>
      <c r="O25" s="526"/>
    </row>
    <row r="26" spans="1:15" ht="15.75" customHeight="1">
      <c r="A26" s="523" t="s">
        <v>2116</v>
      </c>
      <c r="B26" s="524" t="s">
        <v>5566</v>
      </c>
      <c r="C26" s="525">
        <v>1882241.92</v>
      </c>
      <c r="H26" s="420">
        <v>627408</v>
      </c>
      <c r="I26" s="420">
        <v>0</v>
      </c>
      <c r="O26" s="526"/>
    </row>
    <row r="27" spans="1:15" ht="15.75" customHeight="1">
      <c r="A27" s="523" t="s">
        <v>1441</v>
      </c>
      <c r="B27" s="524" t="s">
        <v>5580</v>
      </c>
      <c r="C27" s="525">
        <v>1848507.66</v>
      </c>
      <c r="H27" s="420">
        <v>624508</v>
      </c>
      <c r="I27" s="420">
        <v>0</v>
      </c>
      <c r="O27" s="526"/>
    </row>
    <row r="28" spans="1:15" ht="15.75" customHeight="1">
      <c r="A28" s="523" t="s">
        <v>1196</v>
      </c>
      <c r="B28" s="524" t="s">
        <v>5581</v>
      </c>
      <c r="C28" s="525">
        <v>1826822.65</v>
      </c>
      <c r="H28" s="420">
        <v>270211</v>
      </c>
      <c r="I28" s="420">
        <v>339.23</v>
      </c>
      <c r="O28" s="526"/>
    </row>
    <row r="29" spans="1:15" ht="15.75" customHeight="1">
      <c r="A29" s="523" t="s">
        <v>1726</v>
      </c>
      <c r="B29" s="524" t="s">
        <v>5582</v>
      </c>
      <c r="C29" s="525">
        <v>1816970.49</v>
      </c>
      <c r="H29" s="420">
        <v>451734</v>
      </c>
      <c r="I29" s="526">
        <v>0</v>
      </c>
      <c r="O29" s="526"/>
    </row>
    <row r="30" spans="1:15" ht="15.75" customHeight="1">
      <c r="A30" s="523" t="s">
        <v>2037</v>
      </c>
      <c r="B30" s="524" t="s">
        <v>5583</v>
      </c>
      <c r="C30" s="525">
        <v>1810526.85</v>
      </c>
      <c r="H30" s="420">
        <v>624134</v>
      </c>
      <c r="I30" s="420">
        <v>0</v>
      </c>
      <c r="O30" s="526"/>
    </row>
    <row r="31" spans="1:15" ht="15.75" customHeight="1">
      <c r="A31" s="523" t="s">
        <v>1306</v>
      </c>
      <c r="B31" s="524" t="s">
        <v>5584</v>
      </c>
      <c r="C31" s="525">
        <v>1762777.13</v>
      </c>
      <c r="H31" s="420">
        <v>35841</v>
      </c>
      <c r="I31" s="420">
        <v>0</v>
      </c>
      <c r="O31" s="526"/>
    </row>
    <row r="32" spans="1:15" ht="15.75" customHeight="1">
      <c r="A32" s="523" t="s">
        <v>2218</v>
      </c>
      <c r="B32" s="524" t="s">
        <v>5585</v>
      </c>
      <c r="C32" s="525">
        <v>1750647.64</v>
      </c>
      <c r="H32" s="420">
        <v>36284</v>
      </c>
      <c r="I32" s="420">
        <v>0</v>
      </c>
      <c r="O32" s="526"/>
    </row>
    <row r="33" spans="1:15" ht="15.75" customHeight="1">
      <c r="A33" s="523" t="s">
        <v>1790</v>
      </c>
      <c r="B33" s="524" t="s">
        <v>5586</v>
      </c>
      <c r="C33" s="525">
        <v>1644350.32</v>
      </c>
      <c r="H33" s="420">
        <v>46477</v>
      </c>
      <c r="I33" s="420">
        <v>0</v>
      </c>
      <c r="O33" s="526"/>
    </row>
    <row r="34" spans="1:15" ht="15.75" customHeight="1">
      <c r="A34" s="523" t="s">
        <v>81</v>
      </c>
      <c r="B34" s="524" t="s">
        <v>5587</v>
      </c>
      <c r="C34" s="525">
        <v>1638988.92</v>
      </c>
      <c r="H34" s="420">
        <v>39943</v>
      </c>
      <c r="I34" s="420">
        <v>0</v>
      </c>
      <c r="O34" s="526"/>
    </row>
    <row r="35" spans="1:15" ht="15.75" customHeight="1">
      <c r="A35" s="523" t="s">
        <v>2221</v>
      </c>
      <c r="B35" s="524" t="s">
        <v>5585</v>
      </c>
      <c r="C35" s="525">
        <v>1637966.58</v>
      </c>
      <c r="H35" s="420">
        <v>32049</v>
      </c>
      <c r="I35" s="420">
        <v>0</v>
      </c>
      <c r="O35" s="526"/>
    </row>
    <row r="36" spans="1:15" ht="15.75" customHeight="1">
      <c r="A36" s="523" t="s">
        <v>1247</v>
      </c>
      <c r="B36" s="524" t="s">
        <v>5588</v>
      </c>
      <c r="C36" s="525">
        <v>1626192.32</v>
      </c>
      <c r="H36" s="420">
        <v>35069</v>
      </c>
      <c r="I36" s="420">
        <v>0</v>
      </c>
      <c r="O36" s="526"/>
    </row>
    <row r="37" spans="1:15" ht="15.75" customHeight="1">
      <c r="A37" s="523" t="s">
        <v>2259</v>
      </c>
      <c r="B37" s="524" t="s">
        <v>5589</v>
      </c>
      <c r="C37" s="525">
        <v>1624799.57</v>
      </c>
      <c r="H37" s="420">
        <v>32441</v>
      </c>
      <c r="I37" s="420">
        <v>0</v>
      </c>
      <c r="O37" s="526"/>
    </row>
    <row r="38" spans="1:15" ht="15.75" customHeight="1">
      <c r="A38" s="523" t="s">
        <v>2321</v>
      </c>
      <c r="B38" s="524" t="s">
        <v>5590</v>
      </c>
      <c r="C38" s="525">
        <v>1608969.16</v>
      </c>
      <c r="H38" s="420">
        <v>37718</v>
      </c>
      <c r="I38" s="420">
        <v>0</v>
      </c>
      <c r="O38" s="526"/>
    </row>
    <row r="39" spans="1:15" ht="15.75" customHeight="1">
      <c r="A39" s="523" t="s">
        <v>2306</v>
      </c>
      <c r="B39" s="524" t="s">
        <v>5591</v>
      </c>
      <c r="C39" s="525">
        <v>1595021.16</v>
      </c>
      <c r="H39" s="420">
        <v>33153</v>
      </c>
      <c r="I39" s="526">
        <v>0</v>
      </c>
      <c r="O39" s="526"/>
    </row>
    <row r="40" spans="1:15" ht="15.75" customHeight="1">
      <c r="A40" s="523" t="s">
        <v>2781</v>
      </c>
      <c r="B40" s="524" t="s">
        <v>5592</v>
      </c>
      <c r="C40" s="525">
        <v>1577671.8</v>
      </c>
      <c r="H40" s="420">
        <v>474439</v>
      </c>
      <c r="I40" s="526">
        <v>0</v>
      </c>
      <c r="O40" s="526"/>
    </row>
    <row r="41" spans="1:15" ht="15.75" customHeight="1">
      <c r="A41" s="523" t="s">
        <v>2034</v>
      </c>
      <c r="B41" s="524" t="s">
        <v>5583</v>
      </c>
      <c r="C41" s="525">
        <v>1509384.88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407</v>
      </c>
      <c r="B42" s="524" t="s">
        <v>5593</v>
      </c>
      <c r="C42" s="525">
        <v>1508064.16</v>
      </c>
      <c r="H42" s="420">
        <v>253798</v>
      </c>
      <c r="I42" s="526">
        <v>0</v>
      </c>
      <c r="O42" s="526"/>
    </row>
    <row r="43" spans="1:15" ht="15.75" customHeight="1">
      <c r="A43" s="523" t="s">
        <v>1423</v>
      </c>
      <c r="B43" s="524" t="s">
        <v>5594</v>
      </c>
      <c r="C43" s="525">
        <v>1473753.55</v>
      </c>
      <c r="H43" s="420">
        <v>32208</v>
      </c>
      <c r="I43" s="526">
        <v>0</v>
      </c>
      <c r="O43" s="526"/>
    </row>
    <row r="44" spans="1:15" ht="15.75" customHeight="1">
      <c r="A44" s="523" t="s">
        <v>2613</v>
      </c>
      <c r="B44" s="524" t="s">
        <v>5595</v>
      </c>
      <c r="C44" s="525">
        <v>1461412.24</v>
      </c>
      <c r="H44" s="420">
        <v>48783</v>
      </c>
      <c r="I44" s="420">
        <v>0</v>
      </c>
      <c r="O44" s="526"/>
    </row>
    <row r="45" spans="1:15" ht="15.75" customHeight="1">
      <c r="A45" s="523" t="s">
        <v>2367</v>
      </c>
      <c r="B45" s="524" t="s">
        <v>5596</v>
      </c>
      <c r="C45" s="525">
        <v>1452684.38</v>
      </c>
      <c r="H45" s="420">
        <v>441042</v>
      </c>
      <c r="I45" s="526">
        <v>0</v>
      </c>
      <c r="O45" s="526"/>
    </row>
    <row r="46" spans="1:15" ht="15.75" customHeight="1">
      <c r="A46" s="523" t="s">
        <v>1425</v>
      </c>
      <c r="B46" s="524" t="s">
        <v>5597</v>
      </c>
      <c r="C46" s="525">
        <v>1441340.65</v>
      </c>
      <c r="H46" s="420">
        <v>455761</v>
      </c>
      <c r="I46" s="420">
        <v>0</v>
      </c>
      <c r="O46" s="526"/>
    </row>
    <row r="47" spans="1:15" ht="15.75" customHeight="1">
      <c r="A47" s="523" t="s">
        <v>2365</v>
      </c>
      <c r="B47" s="524" t="s">
        <v>5596</v>
      </c>
      <c r="C47" s="525">
        <v>1425380.79</v>
      </c>
      <c r="H47" s="420">
        <v>362237</v>
      </c>
      <c r="I47" s="420">
        <v>0</v>
      </c>
      <c r="O47" s="526"/>
    </row>
    <row r="48" spans="1:15" ht="15.75" customHeight="1">
      <c r="A48" s="523" t="s">
        <v>2363</v>
      </c>
      <c r="B48" s="524" t="s">
        <v>5596</v>
      </c>
      <c r="C48" s="525">
        <v>1414769.53</v>
      </c>
      <c r="H48" s="420">
        <v>36371</v>
      </c>
      <c r="I48" s="420">
        <v>0</v>
      </c>
      <c r="O48" s="526"/>
    </row>
    <row r="49" spans="1:15" ht="15.75" customHeight="1">
      <c r="A49" s="523" t="s">
        <v>2324</v>
      </c>
      <c r="B49" s="524" t="s">
        <v>5590</v>
      </c>
      <c r="C49" s="525">
        <v>1410129.13</v>
      </c>
      <c r="H49" s="420">
        <v>560488</v>
      </c>
      <c r="I49" s="420">
        <v>0</v>
      </c>
      <c r="O49" s="526"/>
    </row>
    <row r="50" spans="1:15" ht="15.75" customHeight="1">
      <c r="A50" s="523" t="s">
        <v>1366</v>
      </c>
      <c r="B50" s="524" t="s">
        <v>5598</v>
      </c>
      <c r="C50" s="525">
        <v>1409108.07</v>
      </c>
      <c r="H50" s="420">
        <v>266130</v>
      </c>
      <c r="I50" s="526">
        <v>0</v>
      </c>
      <c r="O50" s="526"/>
    </row>
    <row r="51" spans="1:15" ht="15.75" customHeight="1">
      <c r="A51" s="523" t="s">
        <v>1384</v>
      </c>
      <c r="B51" s="524" t="s">
        <v>5599</v>
      </c>
      <c r="C51" s="525">
        <v>1376155.42</v>
      </c>
      <c r="H51" s="420">
        <v>435801</v>
      </c>
      <c r="I51" s="526">
        <v>237436.39</v>
      </c>
      <c r="O51" s="526"/>
    </row>
    <row r="52" spans="1:15" ht="15.75" customHeight="1">
      <c r="A52" s="523" t="s">
        <v>1212</v>
      </c>
      <c r="B52" s="524" t="s">
        <v>5600</v>
      </c>
      <c r="C52" s="525">
        <v>1370116.33</v>
      </c>
      <c r="H52" s="420">
        <v>363494</v>
      </c>
      <c r="I52" s="420">
        <v>0</v>
      </c>
    </row>
    <row r="53" spans="1:15" ht="15.75" customHeight="1">
      <c r="A53" s="523" t="s">
        <v>2076</v>
      </c>
      <c r="B53" s="524" t="s">
        <v>5566</v>
      </c>
      <c r="C53" s="525">
        <v>1367868.68</v>
      </c>
      <c r="H53" s="420">
        <v>79850</v>
      </c>
      <c r="I53" s="420">
        <v>0</v>
      </c>
    </row>
    <row r="54" spans="1:15" ht="15.75" customHeight="1">
      <c r="A54" s="523" t="s">
        <v>125</v>
      </c>
      <c r="B54" s="524" t="s">
        <v>5601</v>
      </c>
      <c r="C54" s="525">
        <v>1349265.15</v>
      </c>
      <c r="H54" s="420">
        <v>449049</v>
      </c>
      <c r="I54" s="420">
        <v>0</v>
      </c>
    </row>
    <row r="55" spans="1:15" ht="15.75" customHeight="1">
      <c r="A55" s="523" t="s">
        <v>1843</v>
      </c>
      <c r="B55" s="524" t="s">
        <v>5602</v>
      </c>
      <c r="C55" s="525">
        <v>1340817.8999999999</v>
      </c>
      <c r="H55" s="420">
        <v>338439</v>
      </c>
      <c r="I55" s="420">
        <v>0</v>
      </c>
    </row>
    <row r="56" spans="1:15" ht="15.75" customHeight="1">
      <c r="A56" s="523" t="s">
        <v>650</v>
      </c>
      <c r="B56" s="524" t="s">
        <v>5603</v>
      </c>
      <c r="C56" s="525">
        <v>1336679.95</v>
      </c>
      <c r="H56" s="420">
        <v>36791</v>
      </c>
      <c r="I56" s="420">
        <v>0</v>
      </c>
    </row>
    <row r="57" spans="1:15" ht="15.75" customHeight="1">
      <c r="A57" s="523" t="s">
        <v>2234</v>
      </c>
      <c r="B57" s="524" t="s">
        <v>5604</v>
      </c>
      <c r="C57" s="525">
        <v>1319571.7</v>
      </c>
      <c r="H57" s="420">
        <v>32374</v>
      </c>
      <c r="I57" s="420">
        <v>0</v>
      </c>
    </row>
    <row r="58" spans="1:15" ht="15.75" customHeight="1">
      <c r="A58" s="523" t="s">
        <v>1550</v>
      </c>
      <c r="B58" s="524" t="s">
        <v>5605</v>
      </c>
      <c r="C58" s="525">
        <v>1238705.95</v>
      </c>
      <c r="H58" s="420">
        <v>362767</v>
      </c>
      <c r="I58" s="526">
        <v>0</v>
      </c>
    </row>
    <row r="59" spans="1:15" ht="15.75" customHeight="1">
      <c r="A59" s="523" t="s">
        <v>2455</v>
      </c>
      <c r="B59" s="524" t="s">
        <v>5606</v>
      </c>
      <c r="C59" s="525">
        <v>1233237.96</v>
      </c>
      <c r="H59" s="420">
        <v>38407</v>
      </c>
      <c r="I59" s="526">
        <v>0</v>
      </c>
    </row>
    <row r="60" spans="1:15" ht="15.75" customHeight="1">
      <c r="A60" s="523" t="s">
        <v>1085</v>
      </c>
      <c r="B60" s="524" t="s">
        <v>5607</v>
      </c>
      <c r="C60" s="525">
        <v>1229327</v>
      </c>
      <c r="H60" s="420">
        <v>446581</v>
      </c>
      <c r="I60" s="526">
        <v>531702.29</v>
      </c>
    </row>
    <row r="61" spans="1:15" ht="15.75" customHeight="1">
      <c r="A61" s="523" t="s">
        <v>2107</v>
      </c>
      <c r="B61" s="524" t="s">
        <v>5566</v>
      </c>
      <c r="C61" s="525">
        <v>1226032.44</v>
      </c>
      <c r="H61" s="420">
        <v>295437</v>
      </c>
      <c r="I61" s="420">
        <v>0</v>
      </c>
    </row>
    <row r="62" spans="1:15" ht="15.75" customHeight="1">
      <c r="A62" s="523" t="s">
        <v>1983</v>
      </c>
      <c r="B62" s="524" t="s">
        <v>5608</v>
      </c>
      <c r="C62" s="525">
        <v>1193792.3400000001</v>
      </c>
      <c r="H62" s="420">
        <v>254180</v>
      </c>
      <c r="I62" s="526">
        <v>188825.97</v>
      </c>
    </row>
    <row r="63" spans="1:15" ht="15.75" customHeight="1">
      <c r="A63" s="523" t="s">
        <v>911</v>
      </c>
      <c r="B63" s="524" t="s">
        <v>5609</v>
      </c>
      <c r="C63" s="525">
        <v>1146307.44</v>
      </c>
      <c r="H63" s="420">
        <v>578866</v>
      </c>
      <c r="I63" s="526">
        <v>299580.23</v>
      </c>
    </row>
    <row r="64" spans="1:15" ht="15.75" customHeight="1">
      <c r="A64" s="523" t="s">
        <v>807</v>
      </c>
      <c r="B64" s="524" t="s">
        <v>5610</v>
      </c>
      <c r="C64" s="525">
        <v>1142779.69</v>
      </c>
      <c r="H64" s="420">
        <v>579753</v>
      </c>
      <c r="I64" s="526">
        <v>168260.37</v>
      </c>
    </row>
    <row r="65" spans="1:9" ht="15.75" customHeight="1">
      <c r="A65" s="523" t="s">
        <v>2428</v>
      </c>
      <c r="B65" s="524" t="s">
        <v>5611</v>
      </c>
      <c r="C65" s="525">
        <v>1102246.96</v>
      </c>
      <c r="H65" s="420">
        <v>368767</v>
      </c>
      <c r="I65" s="526">
        <v>103442.02</v>
      </c>
    </row>
    <row r="66" spans="1:9" ht="15.75" customHeight="1">
      <c r="A66" s="523" t="s">
        <v>2312</v>
      </c>
      <c r="B66" s="524" t="s">
        <v>5612</v>
      </c>
      <c r="C66" s="525">
        <v>1085040.82</v>
      </c>
      <c r="H66" s="420">
        <v>33434</v>
      </c>
      <c r="I66" s="526">
        <v>0</v>
      </c>
    </row>
    <row r="67" spans="1:9" ht="15.75" customHeight="1">
      <c r="A67" s="523" t="s">
        <v>2243</v>
      </c>
      <c r="B67" s="524" t="s">
        <v>5613</v>
      </c>
      <c r="C67" s="525">
        <v>1068499.44</v>
      </c>
      <c r="H67" s="420">
        <v>478599</v>
      </c>
      <c r="I67" s="526">
        <v>0</v>
      </c>
    </row>
    <row r="68" spans="1:9" ht="15.75" customHeight="1">
      <c r="A68" s="523" t="s">
        <v>790</v>
      </c>
      <c r="B68" s="524" t="s">
        <v>5614</v>
      </c>
      <c r="C68" s="525">
        <v>1059287.58</v>
      </c>
      <c r="H68" s="420">
        <v>464575</v>
      </c>
      <c r="I68" s="526">
        <v>0</v>
      </c>
    </row>
    <row r="69" spans="1:9" ht="15.75" customHeight="1">
      <c r="A69" s="523" t="s">
        <v>2526</v>
      </c>
      <c r="B69" s="524" t="s">
        <v>5615</v>
      </c>
      <c r="C69" s="525">
        <v>1056111.42</v>
      </c>
      <c r="H69" s="420">
        <v>82859</v>
      </c>
      <c r="I69" s="420">
        <v>33.26</v>
      </c>
    </row>
    <row r="70" spans="1:9" ht="15.75" customHeight="1">
      <c r="A70" s="523" t="s">
        <v>2445</v>
      </c>
      <c r="B70" s="524" t="s">
        <v>5616</v>
      </c>
      <c r="C70" s="525">
        <v>1048237.99</v>
      </c>
      <c r="H70" s="420">
        <v>439818</v>
      </c>
      <c r="I70" s="420">
        <v>0</v>
      </c>
    </row>
    <row r="71" spans="1:9" ht="15.75" customHeight="1">
      <c r="A71" s="523" t="s">
        <v>232</v>
      </c>
      <c r="B71" s="524" t="s">
        <v>5617</v>
      </c>
      <c r="C71" s="525">
        <v>1039574.28</v>
      </c>
      <c r="H71" s="420">
        <v>463648</v>
      </c>
      <c r="I71" s="420">
        <v>0</v>
      </c>
    </row>
    <row r="72" spans="1:9" ht="15.75" customHeight="1">
      <c r="A72" s="523" t="s">
        <v>2316</v>
      </c>
      <c r="B72" s="524" t="s">
        <v>5618</v>
      </c>
      <c r="C72" s="525">
        <v>1033023.72</v>
      </c>
      <c r="H72" s="420">
        <v>31956</v>
      </c>
      <c r="I72" s="526">
        <v>0</v>
      </c>
    </row>
    <row r="73" spans="1:9" ht="15.75" customHeight="1">
      <c r="A73" s="523" t="s">
        <v>995</v>
      </c>
      <c r="B73" s="524" t="s">
        <v>5619</v>
      </c>
      <c r="C73" s="525">
        <v>1025565.49</v>
      </c>
      <c r="H73" s="420">
        <v>362768</v>
      </c>
      <c r="I73" s="526">
        <v>0</v>
      </c>
    </row>
    <row r="74" spans="1:9" ht="15.75" customHeight="1">
      <c r="A74" s="523" t="s">
        <v>1722</v>
      </c>
      <c r="B74" s="524" t="s">
        <v>5620</v>
      </c>
      <c r="C74" s="525">
        <v>1012947.87</v>
      </c>
      <c r="H74" s="420">
        <v>32131</v>
      </c>
      <c r="I74" s="420">
        <v>0</v>
      </c>
    </row>
    <row r="75" spans="1:9" ht="15.75" customHeight="1">
      <c r="A75" s="523" t="s">
        <v>2960</v>
      </c>
      <c r="B75" s="524" t="s">
        <v>5621</v>
      </c>
      <c r="C75" s="525">
        <v>1010506.08</v>
      </c>
      <c r="H75" s="420">
        <v>476148</v>
      </c>
      <c r="I75" s="526">
        <v>0</v>
      </c>
    </row>
    <row r="76" spans="1:9" ht="15.75" customHeight="1">
      <c r="A76" s="523" t="s">
        <v>2271</v>
      </c>
      <c r="B76" s="524" t="s">
        <v>5622</v>
      </c>
      <c r="C76" s="525">
        <v>998689.42</v>
      </c>
      <c r="H76" s="420">
        <v>433634</v>
      </c>
      <c r="I76" s="526">
        <v>0</v>
      </c>
    </row>
    <row r="77" spans="1:9" ht="15.75" customHeight="1">
      <c r="A77" s="523" t="s">
        <v>2949</v>
      </c>
      <c r="B77" s="524" t="s">
        <v>5623</v>
      </c>
      <c r="C77" s="525">
        <v>978118.74</v>
      </c>
      <c r="H77" s="420">
        <v>376904</v>
      </c>
      <c r="I77" s="526">
        <v>169473.1</v>
      </c>
    </row>
    <row r="78" spans="1:9" ht="15.75" customHeight="1">
      <c r="A78" s="523" t="s">
        <v>230</v>
      </c>
      <c r="B78" s="524" t="s">
        <v>5624</v>
      </c>
      <c r="C78" s="525">
        <v>955809.06</v>
      </c>
      <c r="H78" s="420">
        <v>379302</v>
      </c>
      <c r="I78" s="420">
        <v>0</v>
      </c>
    </row>
    <row r="79" spans="1:9" ht="15.75" customHeight="1">
      <c r="A79" s="523" t="s">
        <v>1626</v>
      </c>
      <c r="B79" s="524" t="s">
        <v>5575</v>
      </c>
      <c r="C79" s="525">
        <v>945697.99</v>
      </c>
      <c r="H79" s="420">
        <v>33712</v>
      </c>
      <c r="I79" s="526">
        <v>0</v>
      </c>
    </row>
    <row r="80" spans="1:9" ht="15.75" customHeight="1">
      <c r="A80" s="523" t="s">
        <v>2348</v>
      </c>
      <c r="B80" s="524" t="s">
        <v>5625</v>
      </c>
      <c r="C80" s="525">
        <v>925028.55</v>
      </c>
      <c r="H80" s="420">
        <v>320105</v>
      </c>
      <c r="I80" s="420">
        <v>0</v>
      </c>
    </row>
    <row r="81" spans="1:9" ht="15.75" customHeight="1">
      <c r="A81" s="523" t="s">
        <v>355</v>
      </c>
      <c r="B81" s="524" t="s">
        <v>5593</v>
      </c>
      <c r="C81" s="525">
        <v>922742.65</v>
      </c>
      <c r="H81" s="420">
        <v>436161</v>
      </c>
      <c r="I81" s="526">
        <v>0</v>
      </c>
    </row>
    <row r="82" spans="1:9" ht="15.75" customHeight="1">
      <c r="A82" s="523" t="s">
        <v>1191</v>
      </c>
      <c r="B82" s="524" t="s">
        <v>5626</v>
      </c>
      <c r="C82" s="525">
        <v>901380.02</v>
      </c>
      <c r="H82" s="420">
        <v>47285</v>
      </c>
      <c r="I82" s="420">
        <v>53.88</v>
      </c>
    </row>
    <row r="83" spans="1:9" ht="15.75" customHeight="1">
      <c r="A83" s="523" t="s">
        <v>1589</v>
      </c>
      <c r="B83" s="524" t="s">
        <v>5572</v>
      </c>
      <c r="C83" s="525">
        <v>888339.86</v>
      </c>
      <c r="H83" s="420">
        <v>434550</v>
      </c>
      <c r="I83" s="526">
        <v>0</v>
      </c>
    </row>
    <row r="84" spans="1:9" ht="15.75" customHeight="1">
      <c r="A84" s="523" t="s">
        <v>1430</v>
      </c>
      <c r="B84" s="524" t="s">
        <v>5557</v>
      </c>
      <c r="C84" s="525">
        <v>872098.63</v>
      </c>
      <c r="H84" s="420">
        <v>463906</v>
      </c>
      <c r="I84" s="526">
        <v>0</v>
      </c>
    </row>
    <row r="85" spans="1:9" ht="15.75" customHeight="1">
      <c r="A85" s="523" t="s">
        <v>419</v>
      </c>
      <c r="B85" s="524" t="s">
        <v>5593</v>
      </c>
      <c r="C85" s="525">
        <v>868880.81</v>
      </c>
      <c r="H85" s="420">
        <v>446028</v>
      </c>
      <c r="I85" s="420">
        <v>0</v>
      </c>
    </row>
    <row r="86" spans="1:9" ht="15.75" customHeight="1">
      <c r="A86" s="523" t="s">
        <v>819</v>
      </c>
      <c r="B86" s="524" t="s">
        <v>5627</v>
      </c>
      <c r="C86" s="525">
        <v>865101.06</v>
      </c>
      <c r="H86" s="420">
        <v>34388</v>
      </c>
      <c r="I86" s="420">
        <v>0</v>
      </c>
    </row>
    <row r="87" spans="1:9" ht="15.75" customHeight="1">
      <c r="A87" s="523" t="s">
        <v>2648</v>
      </c>
      <c r="B87" s="524" t="s">
        <v>5628</v>
      </c>
      <c r="C87" s="525">
        <v>855214.83</v>
      </c>
      <c r="H87" s="420">
        <v>34321</v>
      </c>
      <c r="I87" s="420">
        <v>0</v>
      </c>
    </row>
    <row r="88" spans="1:9" ht="15.75" customHeight="1">
      <c r="A88" s="523" t="s">
        <v>2923</v>
      </c>
      <c r="B88" s="524" t="s">
        <v>5629</v>
      </c>
      <c r="C88" s="525">
        <v>851712.9</v>
      </c>
      <c r="H88" s="420">
        <v>39937</v>
      </c>
      <c r="I88" s="420">
        <v>0</v>
      </c>
    </row>
    <row r="89" spans="1:9" ht="15.75" customHeight="1">
      <c r="A89" s="523" t="s">
        <v>872</v>
      </c>
      <c r="B89" s="524" t="s">
        <v>5562</v>
      </c>
      <c r="C89" s="525">
        <v>846594.47</v>
      </c>
      <c r="H89" s="420">
        <v>35673</v>
      </c>
      <c r="I89" s="420">
        <v>0</v>
      </c>
    </row>
    <row r="90" spans="1:9" ht="15.75" customHeight="1">
      <c r="A90" s="523" t="s">
        <v>1149</v>
      </c>
      <c r="B90" s="524" t="s">
        <v>5630</v>
      </c>
      <c r="C90" s="525">
        <v>840944.15</v>
      </c>
      <c r="H90" s="420">
        <v>480861</v>
      </c>
      <c r="I90" s="420">
        <v>0</v>
      </c>
    </row>
    <row r="91" spans="1:9" ht="15.75" customHeight="1">
      <c r="A91" s="523" t="s">
        <v>1406</v>
      </c>
      <c r="B91" s="524" t="s">
        <v>5631</v>
      </c>
      <c r="C91" s="525">
        <v>833540.19</v>
      </c>
      <c r="H91" s="420">
        <v>86513</v>
      </c>
      <c r="I91" s="526">
        <v>0</v>
      </c>
    </row>
    <row r="92" spans="1:9" ht="15.75" customHeight="1">
      <c r="A92" s="523" t="s">
        <v>1668</v>
      </c>
      <c r="B92" s="524" t="s">
        <v>5632</v>
      </c>
      <c r="C92" s="525">
        <v>831532.99</v>
      </c>
      <c r="H92" s="420">
        <v>32187</v>
      </c>
      <c r="I92" s="420">
        <v>0</v>
      </c>
    </row>
    <row r="93" spans="1:9" ht="15.75" customHeight="1">
      <c r="A93" s="523" t="s">
        <v>1601</v>
      </c>
      <c r="B93" s="524" t="s">
        <v>5633</v>
      </c>
      <c r="C93" s="525">
        <v>823648.37</v>
      </c>
      <c r="H93" s="420">
        <v>445839</v>
      </c>
      <c r="I93" s="526">
        <v>0</v>
      </c>
    </row>
    <row r="94" spans="1:9" ht="15.75" customHeight="1">
      <c r="A94" s="523" t="s">
        <v>1868</v>
      </c>
      <c r="B94" s="524" t="s">
        <v>5634</v>
      </c>
      <c r="C94" s="525">
        <v>821981.33</v>
      </c>
      <c r="H94" s="420">
        <v>464995</v>
      </c>
      <c r="I94" s="526">
        <v>0</v>
      </c>
    </row>
    <row r="95" spans="1:9" ht="15.75" customHeight="1">
      <c r="A95" s="523" t="s">
        <v>2686</v>
      </c>
      <c r="B95" s="524" t="s">
        <v>5635</v>
      </c>
      <c r="C95" s="525">
        <v>815910.15</v>
      </c>
      <c r="H95" s="420">
        <v>579208</v>
      </c>
      <c r="I95" s="526">
        <v>126208.11</v>
      </c>
    </row>
    <row r="96" spans="1:9" ht="15.75" customHeight="1">
      <c r="A96" s="523" t="s">
        <v>120</v>
      </c>
      <c r="B96" s="524" t="s">
        <v>5636</v>
      </c>
      <c r="C96" s="525">
        <v>815870.82</v>
      </c>
      <c r="H96" s="420">
        <v>582180</v>
      </c>
      <c r="I96" s="526">
        <v>46441.75</v>
      </c>
    </row>
    <row r="97" spans="1:9" ht="15.75" customHeight="1">
      <c r="A97" s="523" t="s">
        <v>2637</v>
      </c>
      <c r="B97" s="524" t="s">
        <v>5637</v>
      </c>
      <c r="C97" s="525">
        <v>811487.24</v>
      </c>
      <c r="H97" s="420">
        <v>32115</v>
      </c>
      <c r="I97" s="420">
        <v>0</v>
      </c>
    </row>
    <row r="98" spans="1:9" ht="15.75" customHeight="1">
      <c r="A98" s="523" t="s">
        <v>465</v>
      </c>
      <c r="B98" s="524" t="s">
        <v>5638</v>
      </c>
      <c r="C98" s="525">
        <v>802816.01</v>
      </c>
      <c r="H98" s="420">
        <v>560590</v>
      </c>
      <c r="I98" s="526">
        <v>0</v>
      </c>
    </row>
    <row r="99" spans="1:9" ht="15.75" customHeight="1">
      <c r="A99" s="523" t="s">
        <v>969</v>
      </c>
      <c r="B99" s="524" t="s">
        <v>5576</v>
      </c>
      <c r="C99" s="525">
        <v>794059.42</v>
      </c>
      <c r="H99" s="420">
        <v>451702</v>
      </c>
      <c r="I99" s="526">
        <v>108.13</v>
      </c>
    </row>
    <row r="100" spans="1:9" ht="15.75" customHeight="1">
      <c r="A100" s="523" t="s">
        <v>2790</v>
      </c>
      <c r="B100" s="524" t="s">
        <v>5639</v>
      </c>
      <c r="C100" s="525">
        <v>785561.4</v>
      </c>
      <c r="H100" s="420">
        <v>76952</v>
      </c>
      <c r="I100" s="420">
        <v>0</v>
      </c>
    </row>
    <row r="101" spans="1:9" ht="15.75" customHeight="1">
      <c r="A101" s="523" t="s">
        <v>1915</v>
      </c>
      <c r="B101" s="524" t="s">
        <v>5640</v>
      </c>
      <c r="C101" s="525">
        <v>783264.48</v>
      </c>
      <c r="H101" s="420">
        <v>381137</v>
      </c>
      <c r="I101" s="526">
        <v>21102.55</v>
      </c>
    </row>
    <row r="102" spans="1:9" ht="15.75" customHeight="1">
      <c r="A102" s="523" t="s">
        <v>2731</v>
      </c>
      <c r="B102" s="524" t="s">
        <v>5641</v>
      </c>
      <c r="C102" s="525">
        <v>779696.03</v>
      </c>
      <c r="H102" s="420">
        <v>31793</v>
      </c>
      <c r="I102" s="526">
        <v>397.51</v>
      </c>
    </row>
    <row r="103" spans="1:9" ht="15.75" customHeight="1">
      <c r="A103" s="523" t="s">
        <v>1283</v>
      </c>
      <c r="B103" s="524" t="s">
        <v>5642</v>
      </c>
      <c r="C103" s="525">
        <v>774031.21</v>
      </c>
      <c r="H103" s="420">
        <v>266389</v>
      </c>
      <c r="I103" s="526">
        <v>0</v>
      </c>
    </row>
    <row r="104" spans="1:9" ht="15.75" customHeight="1">
      <c r="A104" s="523" t="s">
        <v>2568</v>
      </c>
      <c r="B104" s="524" t="s">
        <v>5643</v>
      </c>
      <c r="C104" s="525">
        <v>737743.34</v>
      </c>
      <c r="H104" s="420">
        <v>31966</v>
      </c>
      <c r="I104" s="420">
        <v>0</v>
      </c>
    </row>
    <row r="105" spans="1:9" ht="15.75" customHeight="1">
      <c r="A105" s="523" t="s">
        <v>386</v>
      </c>
      <c r="B105" s="524" t="s">
        <v>5593</v>
      </c>
      <c r="C105" s="525">
        <v>705272.54</v>
      </c>
      <c r="H105" s="420">
        <v>32897</v>
      </c>
      <c r="I105" s="526">
        <v>35.409999999999997</v>
      </c>
    </row>
    <row r="106" spans="1:9" ht="15.75" customHeight="1">
      <c r="A106" s="523" t="s">
        <v>2069</v>
      </c>
      <c r="B106" s="524" t="s">
        <v>5566</v>
      </c>
      <c r="C106" s="525">
        <v>696069.89</v>
      </c>
      <c r="H106" s="420">
        <v>39137</v>
      </c>
      <c r="I106" s="526">
        <v>0</v>
      </c>
    </row>
    <row r="107" spans="1:9" ht="15.75" customHeight="1">
      <c r="A107" s="523" t="s">
        <v>1317</v>
      </c>
      <c r="B107" s="524" t="s">
        <v>5644</v>
      </c>
      <c r="C107" s="525">
        <v>692387.98</v>
      </c>
      <c r="H107" s="420">
        <v>32362</v>
      </c>
      <c r="I107" s="420">
        <v>0</v>
      </c>
    </row>
    <row r="108" spans="1:9" ht="15.75" customHeight="1">
      <c r="A108" s="523" t="s">
        <v>402</v>
      </c>
      <c r="B108" s="524" t="s">
        <v>5593</v>
      </c>
      <c r="C108" s="525">
        <v>692334.85</v>
      </c>
      <c r="H108" s="420">
        <v>32254</v>
      </c>
      <c r="I108" s="420">
        <v>0</v>
      </c>
    </row>
    <row r="109" spans="1:9" ht="15.75" customHeight="1">
      <c r="A109" s="523" t="s">
        <v>979</v>
      </c>
      <c r="B109" s="524" t="s">
        <v>5645</v>
      </c>
      <c r="C109" s="525">
        <v>682234.53</v>
      </c>
      <c r="H109" s="420">
        <v>577499</v>
      </c>
      <c r="I109" s="420">
        <v>0</v>
      </c>
    </row>
    <row r="110" spans="1:9" ht="15.75" customHeight="1">
      <c r="A110" s="523" t="s">
        <v>37</v>
      </c>
      <c r="B110" s="524" t="s">
        <v>5646</v>
      </c>
      <c r="C110" s="525">
        <v>678805.31</v>
      </c>
      <c r="H110" s="420">
        <v>32702</v>
      </c>
      <c r="I110" s="420">
        <v>0</v>
      </c>
    </row>
    <row r="111" spans="1:9" ht="15.75" customHeight="1">
      <c r="A111" s="523" t="s">
        <v>1356</v>
      </c>
      <c r="B111" s="524" t="s">
        <v>5598</v>
      </c>
      <c r="C111" s="525">
        <v>678418.38</v>
      </c>
      <c r="H111" s="420">
        <v>435597</v>
      </c>
      <c r="I111" s="526">
        <v>0</v>
      </c>
    </row>
    <row r="112" spans="1:9" ht="15.75" customHeight="1">
      <c r="A112" s="523" t="s">
        <v>1964</v>
      </c>
      <c r="B112" s="524" t="s">
        <v>5647</v>
      </c>
      <c r="C112" s="525">
        <v>677150.19</v>
      </c>
      <c r="H112" s="420">
        <v>34985</v>
      </c>
      <c r="I112" s="420">
        <v>0</v>
      </c>
    </row>
    <row r="113" spans="1:9" ht="15.75" customHeight="1">
      <c r="A113" s="523" t="s">
        <v>619</v>
      </c>
      <c r="B113" s="524" t="s">
        <v>5567</v>
      </c>
      <c r="C113" s="525">
        <v>675668.25</v>
      </c>
      <c r="H113" s="420">
        <v>85867</v>
      </c>
      <c r="I113" s="526">
        <v>83921.96</v>
      </c>
    </row>
    <row r="114" spans="1:9" ht="15.75" customHeight="1">
      <c r="A114" s="523" t="s">
        <v>288</v>
      </c>
      <c r="B114" s="524" t="s">
        <v>5648</v>
      </c>
      <c r="C114" s="525">
        <v>674038.91</v>
      </c>
      <c r="H114" s="420">
        <v>33722</v>
      </c>
      <c r="I114" s="526">
        <v>0</v>
      </c>
    </row>
    <row r="115" spans="1:9" ht="15.75" customHeight="1">
      <c r="A115" s="523" t="s">
        <v>1728</v>
      </c>
      <c r="B115" s="524" t="s">
        <v>5582</v>
      </c>
      <c r="C115" s="525">
        <v>672241.29</v>
      </c>
      <c r="H115" s="420">
        <v>388028</v>
      </c>
      <c r="I115" s="420">
        <v>0</v>
      </c>
    </row>
    <row r="116" spans="1:9" ht="15.75" customHeight="1">
      <c r="A116" s="523" t="s">
        <v>2280</v>
      </c>
      <c r="B116" s="524" t="s">
        <v>5649</v>
      </c>
      <c r="C116" s="525">
        <v>671202.88</v>
      </c>
      <c r="H116" s="420">
        <v>388035</v>
      </c>
      <c r="I116" s="420">
        <v>0</v>
      </c>
    </row>
    <row r="117" spans="1:9" ht="15.75" customHeight="1">
      <c r="A117" s="523" t="s">
        <v>31</v>
      </c>
      <c r="B117" s="524" t="s">
        <v>5567</v>
      </c>
      <c r="C117" s="525">
        <v>666599.94999999995</v>
      </c>
      <c r="H117" s="420">
        <v>330314</v>
      </c>
      <c r="I117" s="526">
        <v>0</v>
      </c>
    </row>
    <row r="118" spans="1:9" ht="15.75" customHeight="1">
      <c r="A118" s="523" t="s">
        <v>2179</v>
      </c>
      <c r="B118" s="524" t="s">
        <v>5650</v>
      </c>
      <c r="C118" s="525">
        <v>662265.57999999996</v>
      </c>
      <c r="H118" s="420">
        <v>285004</v>
      </c>
      <c r="I118" s="420">
        <v>0</v>
      </c>
    </row>
    <row r="119" spans="1:9" ht="15.75" customHeight="1">
      <c r="A119" s="523" t="s">
        <v>811</v>
      </c>
      <c r="B119" s="524" t="s">
        <v>5651</v>
      </c>
      <c r="C119" s="525">
        <v>658420.84</v>
      </c>
      <c r="H119" s="420">
        <v>32879</v>
      </c>
      <c r="I119" s="526">
        <v>0</v>
      </c>
    </row>
    <row r="120" spans="1:9" ht="15.75" customHeight="1">
      <c r="A120" s="523" t="s">
        <v>2501</v>
      </c>
      <c r="B120" s="524" t="s">
        <v>5565</v>
      </c>
      <c r="C120" s="525">
        <v>658028.39</v>
      </c>
      <c r="H120" s="420">
        <v>33154</v>
      </c>
      <c r="I120" s="526">
        <v>0</v>
      </c>
    </row>
    <row r="121" spans="1:9" ht="15.75" customHeight="1">
      <c r="A121" s="523" t="s">
        <v>2864</v>
      </c>
      <c r="B121" s="524" t="s">
        <v>5652</v>
      </c>
      <c r="C121" s="525">
        <v>633526.17000000004</v>
      </c>
      <c r="H121" s="420">
        <v>34322</v>
      </c>
      <c r="I121" s="420">
        <v>321.95999999999998</v>
      </c>
    </row>
    <row r="122" spans="1:9" ht="15.75" customHeight="1">
      <c r="A122" s="523" t="s">
        <v>1334</v>
      </c>
      <c r="B122" s="524" t="s">
        <v>5653</v>
      </c>
      <c r="C122" s="525">
        <v>627823.17000000004</v>
      </c>
      <c r="H122" s="420">
        <v>34368</v>
      </c>
      <c r="I122" s="526">
        <v>29.84</v>
      </c>
    </row>
    <row r="123" spans="1:9" ht="15.75" customHeight="1">
      <c r="A123" s="523" t="s">
        <v>2212</v>
      </c>
      <c r="B123" s="524" t="s">
        <v>5654</v>
      </c>
      <c r="C123" s="525">
        <v>622692.9</v>
      </c>
      <c r="H123" s="420">
        <v>649332</v>
      </c>
      <c r="I123" s="526">
        <v>0</v>
      </c>
    </row>
    <row r="124" spans="1:9" ht="15.75" customHeight="1">
      <c r="A124" s="523" t="s">
        <v>616</v>
      </c>
      <c r="B124" s="524" t="s">
        <v>5567</v>
      </c>
      <c r="C124" s="525">
        <v>620682.35</v>
      </c>
      <c r="H124" s="420">
        <v>448575</v>
      </c>
      <c r="I124" s="420">
        <v>0</v>
      </c>
    </row>
    <row r="125" spans="1:9" ht="15.75" customHeight="1">
      <c r="A125" s="523" t="s">
        <v>2578</v>
      </c>
      <c r="B125" s="524" t="s">
        <v>5643</v>
      </c>
      <c r="C125" s="525">
        <v>619089.85</v>
      </c>
      <c r="H125" s="420">
        <v>580912</v>
      </c>
      <c r="I125" s="526">
        <v>0</v>
      </c>
    </row>
    <row r="126" spans="1:9" ht="15.75" customHeight="1">
      <c r="A126" s="523" t="s">
        <v>1402</v>
      </c>
      <c r="B126" s="524" t="s">
        <v>5655</v>
      </c>
      <c r="C126" s="525">
        <v>616965.84</v>
      </c>
      <c r="H126" s="420">
        <v>382026</v>
      </c>
      <c r="I126" s="526">
        <v>0</v>
      </c>
    </row>
    <row r="127" spans="1:9" ht="15.75" customHeight="1">
      <c r="A127" s="523" t="s">
        <v>2873</v>
      </c>
      <c r="B127" s="524" t="s">
        <v>5656</v>
      </c>
      <c r="C127" s="525">
        <v>608785.46</v>
      </c>
      <c r="H127" s="420">
        <v>806458</v>
      </c>
      <c r="I127" s="526">
        <v>776439.77</v>
      </c>
    </row>
    <row r="128" spans="1:9" ht="15.75" customHeight="1">
      <c r="A128" s="523" t="s">
        <v>1078</v>
      </c>
      <c r="B128" s="524" t="s">
        <v>5657</v>
      </c>
      <c r="C128" s="525">
        <v>590059.18000000005</v>
      </c>
      <c r="H128" s="420">
        <v>254177</v>
      </c>
      <c r="I128" s="526">
        <v>82099.850000000006</v>
      </c>
    </row>
    <row r="129" spans="1:9" ht="15.75" customHeight="1">
      <c r="A129" s="523" t="s">
        <v>1445</v>
      </c>
      <c r="B129" s="524" t="s">
        <v>5658</v>
      </c>
      <c r="C129" s="525">
        <v>586842.23</v>
      </c>
      <c r="H129" s="420">
        <v>33371</v>
      </c>
      <c r="I129" s="526">
        <v>319421.78999999998</v>
      </c>
    </row>
    <row r="130" spans="1:9" ht="15.75" customHeight="1">
      <c r="A130" s="523" t="s">
        <v>45</v>
      </c>
      <c r="B130" s="524" t="s">
        <v>5659</v>
      </c>
      <c r="C130" s="525">
        <v>585937.34</v>
      </c>
      <c r="H130" s="420">
        <v>439655</v>
      </c>
      <c r="I130" s="526">
        <v>1037229.27</v>
      </c>
    </row>
    <row r="131" spans="1:9" ht="15.75" customHeight="1">
      <c r="A131" s="523" t="s">
        <v>2672</v>
      </c>
      <c r="B131" s="524" t="s">
        <v>5660</v>
      </c>
      <c r="C131" s="525">
        <v>581233.30000000005</v>
      </c>
      <c r="H131" s="420">
        <v>33344</v>
      </c>
      <c r="I131" s="526">
        <v>0</v>
      </c>
    </row>
    <row r="132" spans="1:9" ht="15.75" customHeight="1">
      <c r="A132" s="523" t="s">
        <v>829</v>
      </c>
      <c r="B132" s="524" t="s">
        <v>4263</v>
      </c>
      <c r="C132" s="525">
        <v>580557.11</v>
      </c>
      <c r="H132" s="420">
        <v>47841</v>
      </c>
      <c r="I132" s="420">
        <v>0</v>
      </c>
    </row>
    <row r="133" spans="1:9" ht="15.75" customHeight="1">
      <c r="A133" s="523" t="s">
        <v>1120</v>
      </c>
      <c r="B133" s="524" t="s">
        <v>5661</v>
      </c>
      <c r="C133" s="525">
        <v>579991.12</v>
      </c>
      <c r="H133" s="420">
        <v>451710</v>
      </c>
      <c r="I133" s="526">
        <v>188288.19</v>
      </c>
    </row>
    <row r="134" spans="1:9" ht="15.75" customHeight="1">
      <c r="A134" s="523" t="s">
        <v>1394</v>
      </c>
      <c r="B134" s="524" t="s">
        <v>5662</v>
      </c>
      <c r="C134" s="525">
        <v>569369.80000000005</v>
      </c>
      <c r="H134" s="420">
        <v>356345</v>
      </c>
      <c r="I134" s="526">
        <v>0</v>
      </c>
    </row>
    <row r="135" spans="1:9" ht="15.75" customHeight="1">
      <c r="A135" s="523" t="s">
        <v>2610</v>
      </c>
      <c r="B135" s="524" t="s">
        <v>5595</v>
      </c>
      <c r="C135" s="525">
        <v>563271.97</v>
      </c>
      <c r="H135" s="420">
        <v>86469</v>
      </c>
      <c r="I135" s="526">
        <v>0</v>
      </c>
    </row>
    <row r="136" spans="1:9" ht="15.75" customHeight="1">
      <c r="A136" s="523" t="s">
        <v>505</v>
      </c>
      <c r="B136" s="524" t="s">
        <v>5663</v>
      </c>
      <c r="C136" s="525">
        <v>553540.92000000004</v>
      </c>
      <c r="H136" s="420">
        <v>338375</v>
      </c>
      <c r="I136" s="526">
        <v>0</v>
      </c>
    </row>
    <row r="137" spans="1:9" ht="15.75" customHeight="1">
      <c r="A137" s="523" t="s">
        <v>1386</v>
      </c>
      <c r="B137" s="524" t="s">
        <v>5599</v>
      </c>
      <c r="C137" s="525">
        <v>540204.6</v>
      </c>
      <c r="H137" s="420">
        <v>355808</v>
      </c>
      <c r="I137" s="420">
        <v>0</v>
      </c>
    </row>
    <row r="138" spans="1:9" ht="15.75" customHeight="1">
      <c r="A138" s="523" t="s">
        <v>999</v>
      </c>
      <c r="B138" s="524" t="s">
        <v>5664</v>
      </c>
      <c r="C138" s="525">
        <v>539668.69999999995</v>
      </c>
      <c r="H138" s="420">
        <v>466367</v>
      </c>
      <c r="I138" s="420">
        <v>0</v>
      </c>
    </row>
    <row r="139" spans="1:9" ht="15.75" customHeight="1">
      <c r="A139" s="523" t="s">
        <v>1541</v>
      </c>
      <c r="B139" s="524" t="s">
        <v>5665</v>
      </c>
      <c r="C139" s="525">
        <v>538020.15</v>
      </c>
      <c r="H139" s="420">
        <v>75774</v>
      </c>
      <c r="I139" s="526">
        <v>35047.18</v>
      </c>
    </row>
    <row r="140" spans="1:9" ht="15.75" customHeight="1">
      <c r="A140" s="523" t="s">
        <v>1105</v>
      </c>
      <c r="B140" s="524" t="s">
        <v>5666</v>
      </c>
      <c r="C140" s="525">
        <v>536701.92000000004</v>
      </c>
      <c r="H140" s="420">
        <v>386951</v>
      </c>
      <c r="I140" s="526">
        <v>98842.22</v>
      </c>
    </row>
    <row r="141" spans="1:9" ht="15.75" customHeight="1">
      <c r="A141" s="523" t="s">
        <v>1397</v>
      </c>
      <c r="B141" s="524" t="s">
        <v>5667</v>
      </c>
      <c r="C141" s="525">
        <v>515664.26</v>
      </c>
      <c r="H141" s="420">
        <v>38503</v>
      </c>
      <c r="I141" s="420">
        <v>57</v>
      </c>
    </row>
    <row r="142" spans="1:9" ht="15.75" customHeight="1">
      <c r="A142" s="523" t="s">
        <v>456</v>
      </c>
      <c r="B142" s="524" t="s">
        <v>5668</v>
      </c>
      <c r="C142" s="525">
        <v>515133.15</v>
      </c>
      <c r="H142" s="420">
        <v>34479</v>
      </c>
      <c r="I142" s="420">
        <v>0</v>
      </c>
    </row>
    <row r="143" spans="1:9" ht="15.75" customHeight="1">
      <c r="A143" s="523" t="s">
        <v>2247</v>
      </c>
      <c r="B143" s="524" t="s">
        <v>5669</v>
      </c>
      <c r="C143" s="525">
        <v>510257.5</v>
      </c>
      <c r="H143" s="420">
        <v>454037</v>
      </c>
      <c r="I143" s="420">
        <v>0</v>
      </c>
    </row>
    <row r="144" spans="1:9" ht="15.75" customHeight="1">
      <c r="A144" s="523" t="s">
        <v>1514</v>
      </c>
      <c r="B144" s="524" t="s">
        <v>5670</v>
      </c>
      <c r="C144" s="525">
        <v>508813.66</v>
      </c>
      <c r="H144" s="420">
        <v>448825</v>
      </c>
      <c r="I144" s="420">
        <v>0</v>
      </c>
    </row>
    <row r="145" spans="1:9" ht="15.75" customHeight="1">
      <c r="A145" s="523" t="s">
        <v>49</v>
      </c>
      <c r="B145" s="524" t="s">
        <v>5671</v>
      </c>
      <c r="C145" s="525">
        <v>503985.35</v>
      </c>
      <c r="H145" s="420">
        <v>86056</v>
      </c>
      <c r="I145" s="420">
        <v>0</v>
      </c>
    </row>
    <row r="146" spans="1:9" ht="15.75" customHeight="1">
      <c r="A146" s="523" t="s">
        <v>2802</v>
      </c>
      <c r="B146" s="524" t="s">
        <v>5672</v>
      </c>
      <c r="C146" s="525">
        <v>501675.58</v>
      </c>
      <c r="H146" s="420">
        <v>75471</v>
      </c>
      <c r="I146" s="420">
        <v>0</v>
      </c>
    </row>
    <row r="147" spans="1:9" ht="15.75" customHeight="1">
      <c r="A147" s="523" t="s">
        <v>472</v>
      </c>
      <c r="B147" s="524" t="s">
        <v>5673</v>
      </c>
      <c r="C147" s="525">
        <v>501458.59</v>
      </c>
      <c r="H147" s="420">
        <v>76397</v>
      </c>
      <c r="I147" s="420">
        <v>0</v>
      </c>
    </row>
    <row r="148" spans="1:9" ht="15.75" customHeight="1">
      <c r="A148" s="523" t="s">
        <v>285</v>
      </c>
      <c r="B148" s="524" t="s">
        <v>5648</v>
      </c>
      <c r="C148" s="525">
        <v>494570.97</v>
      </c>
      <c r="H148" s="420">
        <v>78937</v>
      </c>
      <c r="I148" s="420">
        <v>0</v>
      </c>
    </row>
    <row r="149" spans="1:9" ht="15.75" customHeight="1">
      <c r="A149" s="523" t="s">
        <v>2461</v>
      </c>
      <c r="B149" s="524" t="s">
        <v>5674</v>
      </c>
      <c r="C149" s="525">
        <v>494230.53</v>
      </c>
      <c r="H149" s="420">
        <v>338433</v>
      </c>
      <c r="I149" s="420">
        <v>5.85</v>
      </c>
    </row>
    <row r="150" spans="1:9" ht="15.75" customHeight="1">
      <c r="A150" s="523" t="s">
        <v>238</v>
      </c>
      <c r="B150" s="524" t="s">
        <v>5675</v>
      </c>
      <c r="C150" s="525">
        <v>489535.87</v>
      </c>
      <c r="H150" s="420">
        <v>452835</v>
      </c>
      <c r="I150" s="526">
        <v>1413.23</v>
      </c>
    </row>
    <row r="151" spans="1:9" ht="15.75" customHeight="1">
      <c r="A151" s="523" t="s">
        <v>2963</v>
      </c>
      <c r="B151" s="524" t="s">
        <v>5676</v>
      </c>
      <c r="C151" s="525">
        <v>488765.15</v>
      </c>
      <c r="H151" s="420">
        <v>287545</v>
      </c>
      <c r="I151" s="420">
        <v>0</v>
      </c>
    </row>
    <row r="152" spans="1:9" ht="15.75" customHeight="1">
      <c r="A152" s="523" t="s">
        <v>1101</v>
      </c>
      <c r="B152" s="524" t="s">
        <v>5677</v>
      </c>
      <c r="C152" s="525">
        <v>488118.68</v>
      </c>
      <c r="H152" s="420">
        <v>33838</v>
      </c>
      <c r="I152" s="526">
        <v>0</v>
      </c>
    </row>
    <row r="153" spans="1:9" ht="15.75" customHeight="1">
      <c r="A153" s="523" t="s">
        <v>766</v>
      </c>
      <c r="B153" s="524" t="s">
        <v>5678</v>
      </c>
      <c r="C153" s="525">
        <v>480406.24</v>
      </c>
      <c r="H153" s="420">
        <v>32684</v>
      </c>
      <c r="I153" s="420">
        <v>0</v>
      </c>
    </row>
    <row r="154" spans="1:9" ht="15.75" customHeight="1">
      <c r="A154" s="523" t="s">
        <v>1415</v>
      </c>
      <c r="B154" s="524" t="s">
        <v>5679</v>
      </c>
      <c r="C154" s="525">
        <v>479886.6</v>
      </c>
      <c r="H154" s="420">
        <v>85707</v>
      </c>
      <c r="I154" s="526">
        <v>154117.07</v>
      </c>
    </row>
    <row r="155" spans="1:9" ht="15.75" customHeight="1">
      <c r="A155" s="523" t="s">
        <v>589</v>
      </c>
      <c r="B155" s="524" t="s">
        <v>5680</v>
      </c>
      <c r="C155" s="525">
        <v>477658.48</v>
      </c>
      <c r="H155" s="420">
        <v>378146</v>
      </c>
      <c r="I155" s="526">
        <v>380314.17</v>
      </c>
    </row>
    <row r="156" spans="1:9" ht="15.75" customHeight="1">
      <c r="A156" s="523" t="s">
        <v>2081</v>
      </c>
      <c r="B156" s="524" t="s">
        <v>5566</v>
      </c>
      <c r="C156" s="525">
        <v>471565.98</v>
      </c>
      <c r="H156" s="420">
        <v>80477</v>
      </c>
      <c r="I156" s="420">
        <v>0</v>
      </c>
    </row>
    <row r="157" spans="1:9" ht="15.75" customHeight="1">
      <c r="A157" s="523" t="s">
        <v>680</v>
      </c>
      <c r="B157" s="524" t="s">
        <v>5578</v>
      </c>
      <c r="C157" s="525">
        <v>468052.93</v>
      </c>
      <c r="H157" s="420">
        <v>36945</v>
      </c>
      <c r="I157" s="420">
        <v>0</v>
      </c>
    </row>
    <row r="158" spans="1:9" ht="15.75" customHeight="1">
      <c r="A158" s="523" t="s">
        <v>1846</v>
      </c>
      <c r="B158" s="524" t="s">
        <v>5681</v>
      </c>
      <c r="C158" s="525">
        <v>467409.13</v>
      </c>
      <c r="H158" s="420">
        <v>32359</v>
      </c>
      <c r="I158" s="420">
        <v>0</v>
      </c>
    </row>
    <row r="159" spans="1:9" ht="15.75" customHeight="1">
      <c r="A159" s="523" t="s">
        <v>2302</v>
      </c>
      <c r="B159" s="524" t="s">
        <v>5682</v>
      </c>
      <c r="C159" s="525">
        <v>464931.75</v>
      </c>
      <c r="H159" s="420">
        <v>453188</v>
      </c>
      <c r="I159" s="526">
        <v>0</v>
      </c>
    </row>
    <row r="160" spans="1:9" ht="15.75" customHeight="1">
      <c r="A160" s="523" t="s">
        <v>1569</v>
      </c>
      <c r="B160" s="524" t="s">
        <v>5572</v>
      </c>
      <c r="C160" s="525">
        <v>463694.39</v>
      </c>
      <c r="H160" s="420">
        <v>32067</v>
      </c>
      <c r="I160" s="526">
        <v>47.72</v>
      </c>
    </row>
    <row r="161" spans="1:9" ht="15.75" customHeight="1">
      <c r="A161" s="523" t="s">
        <v>254</v>
      </c>
      <c r="B161" s="524" t="s">
        <v>5574</v>
      </c>
      <c r="C161" s="525">
        <v>463379.23</v>
      </c>
      <c r="H161" s="420">
        <v>367566</v>
      </c>
      <c r="I161" s="420">
        <v>0</v>
      </c>
    </row>
    <row r="162" spans="1:9" ht="15.75" customHeight="1">
      <c r="A162" s="523" t="s">
        <v>1875</v>
      </c>
      <c r="B162" s="524" t="s">
        <v>5683</v>
      </c>
      <c r="C162" s="525">
        <v>460220.84</v>
      </c>
      <c r="H162" s="420">
        <v>465880</v>
      </c>
      <c r="I162" s="420">
        <v>0</v>
      </c>
    </row>
    <row r="163" spans="1:9" ht="15.75" customHeight="1">
      <c r="A163" s="523" t="s">
        <v>2393</v>
      </c>
      <c r="B163" s="524" t="s">
        <v>5684</v>
      </c>
      <c r="C163" s="525">
        <v>460125.31</v>
      </c>
      <c r="H163" s="420">
        <v>74276</v>
      </c>
      <c r="I163" s="420">
        <v>0</v>
      </c>
    </row>
    <row r="164" spans="1:9" ht="15.75" customHeight="1">
      <c r="A164" s="523" t="s">
        <v>2053</v>
      </c>
      <c r="B164" s="524" t="s">
        <v>5685</v>
      </c>
      <c r="C164" s="525">
        <v>456697.51</v>
      </c>
      <c r="H164" s="420">
        <v>344424</v>
      </c>
      <c r="I164" s="420">
        <v>0</v>
      </c>
    </row>
    <row r="165" spans="1:9" ht="15.75" customHeight="1">
      <c r="A165" s="523" t="s">
        <v>43</v>
      </c>
      <c r="B165" s="524" t="s">
        <v>5599</v>
      </c>
      <c r="C165" s="525">
        <v>456392.14</v>
      </c>
      <c r="H165" s="420">
        <v>319435</v>
      </c>
      <c r="I165" s="420">
        <v>15.39</v>
      </c>
    </row>
    <row r="166" spans="1:9" ht="15.75" customHeight="1">
      <c r="A166" s="523" t="s">
        <v>1199</v>
      </c>
      <c r="B166" s="524" t="s">
        <v>5686</v>
      </c>
      <c r="C166" s="525">
        <v>455721</v>
      </c>
      <c r="H166" s="420">
        <v>577357</v>
      </c>
      <c r="I166" s="420">
        <v>563.15</v>
      </c>
    </row>
    <row r="167" spans="1:9" ht="15.75" customHeight="1">
      <c r="A167" s="523" t="s">
        <v>1418</v>
      </c>
      <c r="B167" s="524" t="s">
        <v>5687</v>
      </c>
      <c r="C167" s="525">
        <v>453903.86</v>
      </c>
      <c r="H167" s="420">
        <v>379728</v>
      </c>
      <c r="I167" s="526">
        <v>430624.46</v>
      </c>
    </row>
    <row r="168" spans="1:9" ht="15.75" customHeight="1">
      <c r="A168" s="523" t="s">
        <v>2565</v>
      </c>
      <c r="B168" s="524" t="s">
        <v>5688</v>
      </c>
      <c r="C168" s="525">
        <v>448577.47</v>
      </c>
      <c r="H168" s="420">
        <v>31954</v>
      </c>
      <c r="I168" s="420">
        <v>17.940000000000001</v>
      </c>
    </row>
    <row r="169" spans="1:9" ht="15.75" customHeight="1">
      <c r="A169" s="523" t="s">
        <v>1895</v>
      </c>
      <c r="B169" s="524" t="s">
        <v>5689</v>
      </c>
      <c r="C169" s="525">
        <v>448053.81</v>
      </c>
      <c r="H169" s="420">
        <v>559569</v>
      </c>
      <c r="I169" s="526">
        <v>0</v>
      </c>
    </row>
    <row r="170" spans="1:9" ht="15.75" customHeight="1">
      <c r="A170" s="523" t="s">
        <v>1957</v>
      </c>
      <c r="B170" s="524" t="s">
        <v>5690</v>
      </c>
      <c r="C170" s="525">
        <v>445077.04</v>
      </c>
      <c r="H170" s="420">
        <v>33814</v>
      </c>
      <c r="I170" s="526">
        <v>0</v>
      </c>
    </row>
    <row r="171" spans="1:9" ht="15.75" customHeight="1">
      <c r="A171" s="523" t="s">
        <v>1544</v>
      </c>
      <c r="B171" s="524" t="s">
        <v>5605</v>
      </c>
      <c r="C171" s="525">
        <v>429578.33</v>
      </c>
      <c r="H171" s="420">
        <v>296589</v>
      </c>
      <c r="I171" s="526">
        <v>922363.45</v>
      </c>
    </row>
    <row r="172" spans="1:9" ht="15.75" customHeight="1">
      <c r="A172" s="523" t="s">
        <v>53</v>
      </c>
      <c r="B172" s="524" t="s">
        <v>5691</v>
      </c>
      <c r="C172" s="525">
        <v>414951.26</v>
      </c>
      <c r="H172" s="420">
        <v>376731</v>
      </c>
      <c r="I172" s="526">
        <v>228206.89</v>
      </c>
    </row>
    <row r="173" spans="1:9" ht="15.75" customHeight="1">
      <c r="A173" s="523" t="s">
        <v>249</v>
      </c>
      <c r="B173" s="524" t="s">
        <v>5692</v>
      </c>
      <c r="C173" s="525">
        <v>410475.83</v>
      </c>
      <c r="H173" s="420">
        <v>253486</v>
      </c>
      <c r="I173" s="420">
        <v>340.98</v>
      </c>
    </row>
    <row r="174" spans="1:9" ht="15.75" customHeight="1">
      <c r="A174" s="523" t="s">
        <v>2761</v>
      </c>
      <c r="B174" s="524" t="s">
        <v>5693</v>
      </c>
      <c r="C174" s="525">
        <v>409918.2</v>
      </c>
      <c r="H174" s="420">
        <v>35132</v>
      </c>
      <c r="I174" s="420">
        <v>397.51</v>
      </c>
    </row>
    <row r="175" spans="1:9" ht="15.75" customHeight="1">
      <c r="A175" s="523" t="s">
        <v>2046</v>
      </c>
      <c r="B175" s="524" t="s">
        <v>5694</v>
      </c>
      <c r="C175" s="525">
        <v>406573.1</v>
      </c>
      <c r="H175" s="420">
        <v>378873</v>
      </c>
      <c r="I175" s="526">
        <v>2768.76</v>
      </c>
    </row>
    <row r="176" spans="1:9" ht="15.75" customHeight="1">
      <c r="A176" s="523" t="s">
        <v>1349</v>
      </c>
      <c r="B176" s="524" t="s">
        <v>5598</v>
      </c>
      <c r="C176" s="525">
        <v>404475.95</v>
      </c>
      <c r="H176" s="420">
        <v>378997</v>
      </c>
      <c r="I176" s="526">
        <v>0</v>
      </c>
    </row>
    <row r="177" spans="1:9" ht="15.75" customHeight="1">
      <c r="A177" s="523" t="s">
        <v>2968</v>
      </c>
      <c r="B177" s="524" t="s">
        <v>5695</v>
      </c>
      <c r="C177" s="525">
        <v>403411.35</v>
      </c>
      <c r="H177" s="420">
        <v>48619</v>
      </c>
      <c r="I177" s="420">
        <v>0</v>
      </c>
    </row>
    <row r="178" spans="1:9" ht="15.75" customHeight="1">
      <c r="A178" s="523" t="s">
        <v>1872</v>
      </c>
      <c r="B178" s="524" t="s">
        <v>5696</v>
      </c>
      <c r="C178" s="525">
        <v>398990.35</v>
      </c>
      <c r="H178" s="420">
        <v>85179</v>
      </c>
      <c r="I178" s="420">
        <v>0</v>
      </c>
    </row>
    <row r="179" spans="1:9" ht="15.75" customHeight="1">
      <c r="A179" s="523" t="s">
        <v>41</v>
      </c>
      <c r="B179" s="524" t="s">
        <v>5599</v>
      </c>
      <c r="C179" s="525">
        <v>398574.53</v>
      </c>
      <c r="H179" s="420">
        <v>334022</v>
      </c>
      <c r="I179" s="420">
        <v>0</v>
      </c>
    </row>
    <row r="180" spans="1:9" ht="15.75" customHeight="1">
      <c r="A180" s="523" t="s">
        <v>2676</v>
      </c>
      <c r="B180" s="524" t="s">
        <v>5660</v>
      </c>
      <c r="C180" s="525">
        <v>397045.48</v>
      </c>
      <c r="H180" s="420">
        <v>338425</v>
      </c>
      <c r="I180" s="420">
        <v>159.22999999999999</v>
      </c>
    </row>
    <row r="181" spans="1:9" ht="15.75" customHeight="1">
      <c r="A181" s="523" t="s">
        <v>1135</v>
      </c>
      <c r="B181" s="524" t="s">
        <v>5697</v>
      </c>
      <c r="C181" s="525">
        <v>396901.2</v>
      </c>
      <c r="H181" s="420">
        <v>450254</v>
      </c>
      <c r="I181" s="420">
        <v>0</v>
      </c>
    </row>
    <row r="182" spans="1:9" ht="15.75" customHeight="1">
      <c r="A182" s="523" t="s">
        <v>1156</v>
      </c>
      <c r="B182" s="524" t="s">
        <v>5698</v>
      </c>
      <c r="C182" s="525">
        <v>396659.7</v>
      </c>
      <c r="H182" s="420">
        <v>362762</v>
      </c>
      <c r="I182" s="420">
        <v>0</v>
      </c>
    </row>
    <row r="183" spans="1:9" ht="15.75" customHeight="1">
      <c r="A183" s="523" t="s">
        <v>1311</v>
      </c>
      <c r="B183" s="524" t="s">
        <v>5699</v>
      </c>
      <c r="C183" s="525">
        <v>387321.08</v>
      </c>
      <c r="H183" s="420">
        <v>45860</v>
      </c>
      <c r="I183" s="420">
        <v>0</v>
      </c>
    </row>
    <row r="184" spans="1:9" ht="15.75" customHeight="1">
      <c r="A184" s="523" t="s">
        <v>2594</v>
      </c>
      <c r="B184" s="524" t="s">
        <v>5700</v>
      </c>
      <c r="C184" s="525">
        <v>386960.53</v>
      </c>
      <c r="H184" s="420">
        <v>445690</v>
      </c>
      <c r="I184" s="526">
        <v>3874.19</v>
      </c>
    </row>
    <row r="185" spans="1:9" ht="15.75" customHeight="1">
      <c r="A185" s="523" t="s">
        <v>2336</v>
      </c>
      <c r="B185" s="524" t="s">
        <v>5625</v>
      </c>
      <c r="C185" s="525">
        <v>385722.68</v>
      </c>
      <c r="H185" s="420">
        <v>86748</v>
      </c>
      <c r="I185" s="526">
        <v>59093.19</v>
      </c>
    </row>
    <row r="186" spans="1:9" ht="15.75" customHeight="1">
      <c r="A186" s="523" t="s">
        <v>1954</v>
      </c>
      <c r="B186" s="524" t="s">
        <v>5701</v>
      </c>
      <c r="C186" s="525">
        <v>385651.82</v>
      </c>
      <c r="H186" s="420">
        <v>582189</v>
      </c>
      <c r="I186" s="420">
        <v>0</v>
      </c>
    </row>
    <row r="187" spans="1:9" ht="15.75" customHeight="1">
      <c r="A187" s="523" t="s">
        <v>17</v>
      </c>
      <c r="B187" s="524" t="s">
        <v>5686</v>
      </c>
      <c r="C187" s="525">
        <v>378273.88</v>
      </c>
      <c r="H187" s="420">
        <v>34745</v>
      </c>
      <c r="I187" s="420">
        <v>0</v>
      </c>
    </row>
    <row r="188" spans="1:9" ht="15.75" customHeight="1">
      <c r="A188" s="523" t="s">
        <v>671</v>
      </c>
      <c r="B188" s="524" t="s">
        <v>5578</v>
      </c>
      <c r="C188" s="525">
        <v>377625.26</v>
      </c>
      <c r="H188" s="420">
        <v>453470</v>
      </c>
      <c r="I188" s="420">
        <v>0</v>
      </c>
    </row>
    <row r="189" spans="1:9" ht="15.75" customHeight="1">
      <c r="A189" s="523" t="s">
        <v>2091</v>
      </c>
      <c r="B189" s="524" t="s">
        <v>5566</v>
      </c>
      <c r="C189" s="525">
        <v>377022.7</v>
      </c>
      <c r="H189" s="420">
        <v>424158</v>
      </c>
      <c r="I189" s="420">
        <v>0</v>
      </c>
    </row>
    <row r="190" spans="1:9" ht="15.75" customHeight="1">
      <c r="A190" s="523" t="s">
        <v>1299</v>
      </c>
      <c r="B190" s="524" t="s">
        <v>5702</v>
      </c>
      <c r="C190" s="525">
        <v>376688.44</v>
      </c>
      <c r="H190" s="420">
        <v>343714</v>
      </c>
      <c r="I190" s="420">
        <v>0</v>
      </c>
    </row>
    <row r="191" spans="1:9" ht="15.75" customHeight="1">
      <c r="A191" s="523" t="s">
        <v>1581</v>
      </c>
      <c r="B191" s="524" t="s">
        <v>5572</v>
      </c>
      <c r="C191" s="525">
        <v>372657.03</v>
      </c>
      <c r="H191" s="420">
        <v>459540</v>
      </c>
      <c r="I191" s="420">
        <v>0</v>
      </c>
    </row>
    <row r="192" spans="1:9" ht="15.75" customHeight="1">
      <c r="A192" s="523" t="s">
        <v>908</v>
      </c>
      <c r="B192" s="524" t="s">
        <v>5703</v>
      </c>
      <c r="C192" s="525">
        <v>371880.59</v>
      </c>
      <c r="H192" s="420">
        <v>34113</v>
      </c>
      <c r="I192" s="526">
        <v>726.24</v>
      </c>
    </row>
    <row r="193" spans="1:9" ht="15.75" customHeight="1">
      <c r="A193" s="523" t="s">
        <v>1743</v>
      </c>
      <c r="B193" s="524" t="s">
        <v>5704</v>
      </c>
      <c r="C193" s="525">
        <v>364775.79</v>
      </c>
      <c r="H193" s="420">
        <v>32948</v>
      </c>
      <c r="I193" s="526">
        <v>664.39</v>
      </c>
    </row>
    <row r="194" spans="1:9" ht="15.75" customHeight="1">
      <c r="A194" s="523" t="s">
        <v>1814</v>
      </c>
      <c r="B194" s="524" t="s">
        <v>5705</v>
      </c>
      <c r="C194" s="525">
        <v>363886.87</v>
      </c>
      <c r="H194" s="420">
        <v>738272</v>
      </c>
      <c r="I194" s="526">
        <v>0</v>
      </c>
    </row>
    <row r="195" spans="1:9" ht="15.75" customHeight="1">
      <c r="A195" s="523" t="s">
        <v>33</v>
      </c>
      <c r="B195" s="524" t="s">
        <v>5706</v>
      </c>
      <c r="C195" s="525">
        <v>362404.22</v>
      </c>
      <c r="H195" s="420">
        <v>32311</v>
      </c>
      <c r="I195" s="420">
        <v>0</v>
      </c>
    </row>
    <row r="196" spans="1:9" ht="15.75" customHeight="1">
      <c r="A196" s="523" t="s">
        <v>905</v>
      </c>
      <c r="B196" s="524" t="s">
        <v>5707</v>
      </c>
      <c r="C196" s="525">
        <v>360073.65</v>
      </c>
      <c r="H196" s="420">
        <v>476032</v>
      </c>
      <c r="I196" s="420">
        <v>0</v>
      </c>
    </row>
    <row r="197" spans="1:9" ht="15.75" customHeight="1">
      <c r="A197" s="523" t="s">
        <v>1880</v>
      </c>
      <c r="B197" s="524" t="s">
        <v>5689</v>
      </c>
      <c r="C197" s="525">
        <v>359329.82</v>
      </c>
      <c r="H197" s="420">
        <v>32250</v>
      </c>
      <c r="I197" s="420">
        <v>0</v>
      </c>
    </row>
    <row r="198" spans="1:9" ht="15.75" customHeight="1">
      <c r="A198" s="523" t="s">
        <v>39</v>
      </c>
      <c r="B198" s="524" t="s">
        <v>5708</v>
      </c>
      <c r="C198" s="525">
        <v>359040.17</v>
      </c>
      <c r="H198" s="420">
        <v>559843</v>
      </c>
      <c r="I198" s="420">
        <v>8.93</v>
      </c>
    </row>
    <row r="199" spans="1:9" ht="15.75" customHeight="1">
      <c r="A199" s="523" t="s">
        <v>269</v>
      </c>
      <c r="B199" s="524" t="s">
        <v>5648</v>
      </c>
      <c r="C199" s="525">
        <v>357342.55</v>
      </c>
      <c r="H199" s="420">
        <v>434160</v>
      </c>
      <c r="I199" s="420">
        <v>0</v>
      </c>
    </row>
    <row r="200" spans="1:9" ht="15.75" customHeight="1">
      <c r="A200" s="523" t="s">
        <v>976</v>
      </c>
      <c r="B200" s="524" t="s">
        <v>5709</v>
      </c>
      <c r="C200" s="525">
        <v>352773.99</v>
      </c>
      <c r="H200" s="420">
        <v>87493</v>
      </c>
      <c r="I200" s="526">
        <v>53695.87</v>
      </c>
    </row>
    <row r="201" spans="1:9" ht="15.75" customHeight="1">
      <c r="A201" s="523" t="s">
        <v>1865</v>
      </c>
      <c r="B201" s="524" t="s">
        <v>5710</v>
      </c>
      <c r="C201" s="525">
        <v>351021.12</v>
      </c>
      <c r="H201" s="420">
        <v>459393</v>
      </c>
      <c r="I201" s="420">
        <v>0</v>
      </c>
    </row>
    <row r="202" spans="1:9" ht="15.75" customHeight="1">
      <c r="A202" s="523" t="s">
        <v>2847</v>
      </c>
      <c r="B202" s="524" t="s">
        <v>5711</v>
      </c>
      <c r="C202" s="525">
        <v>340985.39</v>
      </c>
      <c r="H202" s="420">
        <v>612431</v>
      </c>
      <c r="I202" s="420">
        <v>0</v>
      </c>
    </row>
    <row r="203" spans="1:9" ht="15.75" customHeight="1">
      <c r="A203" s="523" t="s">
        <v>1438</v>
      </c>
      <c r="B203" s="524" t="s">
        <v>5712</v>
      </c>
      <c r="C203" s="525">
        <v>334362.90000000002</v>
      </c>
      <c r="H203" s="420">
        <v>38387</v>
      </c>
      <c r="I203" s="420">
        <v>0</v>
      </c>
    </row>
    <row r="204" spans="1:9" ht="15.75" customHeight="1">
      <c r="A204" s="523" t="s">
        <v>1451</v>
      </c>
      <c r="B204" s="524" t="s">
        <v>5713</v>
      </c>
      <c r="C204" s="525">
        <v>334041.05</v>
      </c>
      <c r="H204" s="420">
        <v>85872</v>
      </c>
      <c r="I204" s="420">
        <v>0</v>
      </c>
    </row>
    <row r="205" spans="1:9" ht="15.75" customHeight="1">
      <c r="A205" s="523" t="s">
        <v>1699</v>
      </c>
      <c r="B205" s="524" t="s">
        <v>5714</v>
      </c>
      <c r="C205" s="525">
        <v>331876.84000000003</v>
      </c>
      <c r="H205" s="420">
        <v>438274</v>
      </c>
      <c r="I205" s="420">
        <v>0</v>
      </c>
    </row>
    <row r="206" spans="1:9" ht="15.75" customHeight="1">
      <c r="A206" s="523" t="s">
        <v>51</v>
      </c>
      <c r="B206" s="524" t="s">
        <v>5715</v>
      </c>
      <c r="C206" s="525">
        <v>330475.7</v>
      </c>
      <c r="H206" s="420">
        <v>370249</v>
      </c>
      <c r="I206" s="526">
        <v>176190.37</v>
      </c>
    </row>
    <row r="207" spans="1:9" ht="15.75" customHeight="1">
      <c r="A207" s="523" t="s">
        <v>1732</v>
      </c>
      <c r="B207" s="524" t="s">
        <v>5582</v>
      </c>
      <c r="C207" s="525">
        <v>326409.15999999997</v>
      </c>
      <c r="H207" s="420">
        <v>81772</v>
      </c>
      <c r="I207" s="420">
        <v>0</v>
      </c>
    </row>
    <row r="208" spans="1:9" ht="15.75" customHeight="1">
      <c r="A208" s="523" t="s">
        <v>690</v>
      </c>
      <c r="B208" s="524" t="s">
        <v>5578</v>
      </c>
      <c r="C208" s="525">
        <v>326323.28999999998</v>
      </c>
      <c r="H208" s="420">
        <v>31787</v>
      </c>
      <c r="I208" s="420">
        <v>0</v>
      </c>
    </row>
    <row r="209" spans="1:9" ht="15.75" customHeight="1">
      <c r="A209" s="523" t="s">
        <v>1652</v>
      </c>
      <c r="B209" s="524" t="s">
        <v>5716</v>
      </c>
      <c r="C209" s="525">
        <v>324347.74</v>
      </c>
      <c r="H209" s="420">
        <v>86818</v>
      </c>
      <c r="I209" s="526">
        <v>82922.66</v>
      </c>
    </row>
    <row r="210" spans="1:9" ht="15.75" customHeight="1">
      <c r="A210" s="523" t="s">
        <v>2906</v>
      </c>
      <c r="B210" s="524" t="s">
        <v>5717</v>
      </c>
      <c r="C210" s="525">
        <v>322469.28000000003</v>
      </c>
      <c r="H210" s="420">
        <v>440078</v>
      </c>
      <c r="I210" s="420">
        <v>0</v>
      </c>
    </row>
    <row r="211" spans="1:9" ht="15.75" customHeight="1">
      <c r="A211" s="523" t="s">
        <v>532</v>
      </c>
      <c r="B211" s="524" t="s">
        <v>5718</v>
      </c>
      <c r="C211" s="525">
        <v>319287.48</v>
      </c>
      <c r="H211" s="420">
        <v>88816</v>
      </c>
      <c r="I211" s="420">
        <v>137.41</v>
      </c>
    </row>
    <row r="212" spans="1:9" ht="15.75" customHeight="1">
      <c r="A212" s="523" t="s">
        <v>335</v>
      </c>
      <c r="B212" s="524" t="s">
        <v>5719</v>
      </c>
      <c r="C212" s="525">
        <v>318508.82</v>
      </c>
      <c r="H212" s="420">
        <v>32407</v>
      </c>
      <c r="I212" s="420">
        <v>0</v>
      </c>
    </row>
    <row r="213" spans="1:9" ht="15.75" customHeight="1">
      <c r="A213" s="523" t="s">
        <v>849</v>
      </c>
      <c r="B213" s="524" t="s">
        <v>5720</v>
      </c>
      <c r="C213" s="525">
        <v>318263.34000000003</v>
      </c>
      <c r="H213" s="420">
        <v>582421</v>
      </c>
      <c r="I213" s="420">
        <v>0</v>
      </c>
    </row>
    <row r="214" spans="1:9" ht="15.75" customHeight="1">
      <c r="A214" s="523" t="s">
        <v>700</v>
      </c>
      <c r="B214" s="524" t="s">
        <v>5578</v>
      </c>
      <c r="C214" s="525">
        <v>318210.14</v>
      </c>
      <c r="H214" s="420">
        <v>358322</v>
      </c>
      <c r="I214" s="420">
        <v>0</v>
      </c>
    </row>
    <row r="215" spans="1:9" ht="15.75" customHeight="1">
      <c r="A215" s="523" t="s">
        <v>47</v>
      </c>
      <c r="B215" s="524" t="s">
        <v>5721</v>
      </c>
      <c r="C215" s="525">
        <v>315599.15000000002</v>
      </c>
      <c r="H215" s="420">
        <v>47922</v>
      </c>
      <c r="I215" s="420">
        <v>0</v>
      </c>
    </row>
    <row r="216" spans="1:9" ht="15.75" customHeight="1">
      <c r="A216" s="523" t="s">
        <v>1116</v>
      </c>
      <c r="B216" s="524" t="s">
        <v>5722</v>
      </c>
      <c r="C216" s="525">
        <v>314722.03999999998</v>
      </c>
      <c r="H216" s="420">
        <v>577392</v>
      </c>
      <c r="I216" s="420">
        <v>0</v>
      </c>
    </row>
    <row r="217" spans="1:9" ht="15.75" customHeight="1">
      <c r="A217" s="523" t="s">
        <v>2289</v>
      </c>
      <c r="B217" s="524" t="s">
        <v>5723</v>
      </c>
      <c r="C217" s="525">
        <v>314681.78000000003</v>
      </c>
      <c r="H217" s="420">
        <v>384538</v>
      </c>
      <c r="I217" s="526">
        <v>105785.05</v>
      </c>
    </row>
    <row r="218" spans="1:9" ht="15.75" customHeight="1">
      <c r="A218" s="523" t="s">
        <v>1985</v>
      </c>
      <c r="B218" s="524" t="s">
        <v>5608</v>
      </c>
      <c r="C218" s="525">
        <v>314448.48</v>
      </c>
      <c r="H218" s="420">
        <v>576246</v>
      </c>
      <c r="I218" s="420">
        <v>0</v>
      </c>
    </row>
    <row r="219" spans="1:9" ht="15.75" customHeight="1">
      <c r="A219" s="523" t="s">
        <v>494</v>
      </c>
      <c r="B219" s="524" t="s">
        <v>5559</v>
      </c>
      <c r="C219" s="525">
        <v>311701.43</v>
      </c>
      <c r="H219" s="420">
        <v>557385</v>
      </c>
      <c r="I219" s="420">
        <v>0</v>
      </c>
    </row>
    <row r="220" spans="1:9" ht="15.75" customHeight="1">
      <c r="A220" s="523" t="s">
        <v>2880</v>
      </c>
      <c r="B220" s="524" t="s">
        <v>5724</v>
      </c>
      <c r="C220" s="525">
        <v>308570.61</v>
      </c>
      <c r="H220" s="420">
        <v>379727</v>
      </c>
      <c r="I220" s="526">
        <v>291100.53999999998</v>
      </c>
    </row>
    <row r="221" spans="1:9" ht="15.75" customHeight="1">
      <c r="A221" s="523" t="s">
        <v>2008</v>
      </c>
      <c r="B221" s="524" t="s">
        <v>5725</v>
      </c>
      <c r="C221" s="525">
        <v>303397.53000000003</v>
      </c>
      <c r="H221" s="420">
        <v>46143</v>
      </c>
      <c r="I221" s="526">
        <v>893.22</v>
      </c>
    </row>
    <row r="222" spans="1:9" ht="15.75" customHeight="1">
      <c r="A222" s="523" t="s">
        <v>2406</v>
      </c>
      <c r="B222" s="524" t="s">
        <v>5611</v>
      </c>
      <c r="C222" s="525">
        <v>301898.28000000003</v>
      </c>
      <c r="H222" s="420">
        <v>443359</v>
      </c>
      <c r="I222" s="420">
        <v>0</v>
      </c>
    </row>
    <row r="223" spans="1:9" ht="15.75" customHeight="1">
      <c r="A223" s="523" t="s">
        <v>2799</v>
      </c>
      <c r="B223" s="524" t="s">
        <v>5672</v>
      </c>
      <c r="C223" s="525">
        <v>301650.38</v>
      </c>
      <c r="H223" s="420">
        <v>478832</v>
      </c>
      <c r="I223" s="526">
        <v>3673.71</v>
      </c>
    </row>
    <row r="224" spans="1:9" ht="15.75" customHeight="1">
      <c r="A224" s="523" t="s">
        <v>2299</v>
      </c>
      <c r="B224" s="524" t="s">
        <v>5726</v>
      </c>
      <c r="C224" s="525">
        <v>301410.3</v>
      </c>
    </row>
    <row r="225" spans="1:3" ht="15.75" customHeight="1">
      <c r="A225" s="523" t="s">
        <v>560</v>
      </c>
      <c r="B225" s="524" t="s">
        <v>5727</v>
      </c>
      <c r="C225" s="525">
        <v>300947.13</v>
      </c>
    </row>
    <row r="226" spans="1:3" ht="15.75" customHeight="1">
      <c r="A226" s="523" t="s">
        <v>846</v>
      </c>
      <c r="B226" s="524" t="s">
        <v>5720</v>
      </c>
      <c r="C226" s="525">
        <v>300440.63</v>
      </c>
    </row>
    <row r="227" spans="1:3" ht="15.75" customHeight="1">
      <c r="A227" s="523" t="s">
        <v>644</v>
      </c>
      <c r="B227" s="524" t="s">
        <v>5728</v>
      </c>
      <c r="C227" s="525">
        <v>298188.82</v>
      </c>
    </row>
    <row r="228" spans="1:3" ht="15.75" customHeight="1">
      <c r="A228" s="523" t="s">
        <v>1555</v>
      </c>
      <c r="B228" s="524" t="s">
        <v>5572</v>
      </c>
      <c r="C228" s="525">
        <v>298005.3</v>
      </c>
    </row>
    <row r="229" spans="1:3" ht="15.75" customHeight="1">
      <c r="A229" s="523" t="s">
        <v>2030</v>
      </c>
      <c r="B229" s="524" t="s">
        <v>5583</v>
      </c>
      <c r="C229" s="525">
        <v>294308.3</v>
      </c>
    </row>
    <row r="230" spans="1:3" ht="15.75" customHeight="1">
      <c r="A230" s="523" t="s">
        <v>26</v>
      </c>
      <c r="B230" s="524" t="s">
        <v>5567</v>
      </c>
      <c r="C230" s="525">
        <v>286591.15999999997</v>
      </c>
    </row>
    <row r="231" spans="1:3" ht="15.75" customHeight="1">
      <c r="A231" s="523" t="s">
        <v>1221</v>
      </c>
      <c r="B231" s="524" t="s">
        <v>5729</v>
      </c>
      <c r="C231" s="525">
        <v>281903.57</v>
      </c>
    </row>
    <row r="232" spans="1:3" ht="15.75" customHeight="1">
      <c r="A232" s="523" t="s">
        <v>2416</v>
      </c>
      <c r="B232" s="524" t="s">
        <v>5611</v>
      </c>
      <c r="C232" s="525">
        <v>280977.46999999997</v>
      </c>
    </row>
    <row r="233" spans="1:3" ht="15.75" customHeight="1">
      <c r="A233" s="523" t="s">
        <v>631</v>
      </c>
      <c r="B233" s="524" t="s">
        <v>5730</v>
      </c>
      <c r="C233" s="525">
        <v>278078.38</v>
      </c>
    </row>
    <row r="234" spans="1:3" ht="15.75" customHeight="1">
      <c r="A234" s="523" t="s">
        <v>1458</v>
      </c>
      <c r="B234" s="524" t="s">
        <v>5731</v>
      </c>
      <c r="C234" s="525">
        <v>276420.02</v>
      </c>
    </row>
    <row r="235" spans="1:3" ht="15.75" customHeight="1">
      <c r="A235" s="523" t="s">
        <v>2231</v>
      </c>
      <c r="B235" s="524" t="s">
        <v>5604</v>
      </c>
      <c r="C235" s="525">
        <v>273631.13</v>
      </c>
    </row>
    <row r="236" spans="1:3" ht="15.75" customHeight="1">
      <c r="A236" s="523" t="s">
        <v>2340</v>
      </c>
      <c r="B236" s="524" t="s">
        <v>5625</v>
      </c>
      <c r="C236" s="525">
        <v>273334.21999999997</v>
      </c>
    </row>
    <row r="237" spans="1:3" ht="15.75" customHeight="1">
      <c r="A237" s="523" t="s">
        <v>720</v>
      </c>
      <c r="B237" s="524" t="s">
        <v>5732</v>
      </c>
      <c r="C237" s="525">
        <v>273208.64</v>
      </c>
    </row>
    <row r="238" spans="1:3" ht="15.75" customHeight="1">
      <c r="A238" s="523" t="s">
        <v>521</v>
      </c>
      <c r="B238" s="524" t="s">
        <v>5733</v>
      </c>
      <c r="C238" s="525">
        <v>272855.09000000003</v>
      </c>
    </row>
    <row r="239" spans="1:3" ht="15.75" customHeight="1">
      <c r="A239" s="523" t="s">
        <v>2558</v>
      </c>
      <c r="B239" s="524" t="s">
        <v>5688</v>
      </c>
      <c r="C239" s="525">
        <v>269502.63</v>
      </c>
    </row>
    <row r="240" spans="1:3" ht="15.75" customHeight="1">
      <c r="A240" s="523" t="s">
        <v>2903</v>
      </c>
      <c r="B240" s="524" t="s">
        <v>5734</v>
      </c>
      <c r="C240" s="525">
        <v>265476.09000000003</v>
      </c>
    </row>
    <row r="241" spans="1:3" ht="15.75" customHeight="1">
      <c r="A241" s="523" t="s">
        <v>2370</v>
      </c>
      <c r="B241" s="524" t="s">
        <v>5596</v>
      </c>
      <c r="C241" s="525">
        <v>264876.99</v>
      </c>
    </row>
    <row r="242" spans="1:3" ht="15.75" customHeight="1">
      <c r="A242" s="523" t="s">
        <v>1737</v>
      </c>
      <c r="B242" s="524" t="s">
        <v>5735</v>
      </c>
      <c r="C242" s="525">
        <v>264660.96000000002</v>
      </c>
    </row>
    <row r="243" spans="1:3" ht="15.75" customHeight="1">
      <c r="A243" s="523" t="s">
        <v>1831</v>
      </c>
      <c r="B243" s="524" t="s">
        <v>5736</v>
      </c>
      <c r="C243" s="525">
        <v>264373.59000000003</v>
      </c>
    </row>
    <row r="244" spans="1:3" ht="15.75" customHeight="1">
      <c r="A244" s="523" t="s">
        <v>950</v>
      </c>
      <c r="B244" s="524" t="s">
        <v>5737</v>
      </c>
      <c r="C244" s="525">
        <v>262390.65999999997</v>
      </c>
    </row>
    <row r="245" spans="1:3" ht="15.75" customHeight="1">
      <c r="A245" s="523" t="s">
        <v>2015</v>
      </c>
      <c r="B245" s="524" t="s">
        <v>5725</v>
      </c>
      <c r="C245" s="525">
        <v>261521.07</v>
      </c>
    </row>
    <row r="246" spans="1:3" ht="15.75" customHeight="1">
      <c r="A246" s="523" t="s">
        <v>1611</v>
      </c>
      <c r="B246" s="524" t="s">
        <v>5738</v>
      </c>
      <c r="C246" s="525">
        <v>260393.04</v>
      </c>
    </row>
    <row r="247" spans="1:3" ht="15.75" customHeight="1">
      <c r="A247" s="523" t="s">
        <v>1293</v>
      </c>
      <c r="B247" s="524" t="s">
        <v>5739</v>
      </c>
      <c r="C247" s="525">
        <v>259815.59</v>
      </c>
    </row>
    <row r="248" spans="1:3" ht="15.75" customHeight="1">
      <c r="A248" s="523" t="s">
        <v>1330</v>
      </c>
      <c r="B248" s="524" t="s">
        <v>5740</v>
      </c>
      <c r="C248" s="525">
        <v>258356.53</v>
      </c>
    </row>
    <row r="249" spans="1:3" ht="15.75" customHeight="1">
      <c r="A249" s="523" t="s">
        <v>1410</v>
      </c>
      <c r="B249" s="524" t="s">
        <v>5631</v>
      </c>
      <c r="C249" s="525">
        <v>258209.15</v>
      </c>
    </row>
    <row r="250" spans="1:3" ht="15.75" customHeight="1">
      <c r="A250" s="523" t="s">
        <v>35</v>
      </c>
      <c r="B250" s="524" t="s">
        <v>5741</v>
      </c>
      <c r="C250" s="525">
        <v>254405.75</v>
      </c>
    </row>
    <row r="251" spans="1:3" ht="15.75" customHeight="1">
      <c r="A251" s="523" t="s">
        <v>2189</v>
      </c>
      <c r="B251" s="524" t="s">
        <v>5742</v>
      </c>
      <c r="C251" s="525">
        <v>252994.57</v>
      </c>
    </row>
    <row r="252" spans="1:3" ht="15.75" customHeight="1">
      <c r="A252" s="523" t="s">
        <v>297</v>
      </c>
      <c r="B252" s="524" t="s">
        <v>5743</v>
      </c>
      <c r="C252" s="525">
        <v>252365.5</v>
      </c>
    </row>
    <row r="253" spans="1:3" ht="15.75" customHeight="1">
      <c r="A253" s="523" t="s">
        <v>840</v>
      </c>
      <c r="B253" s="524" t="s">
        <v>5720</v>
      </c>
      <c r="C253" s="525">
        <v>248149.43</v>
      </c>
    </row>
    <row r="254" spans="1:3" ht="15.75" customHeight="1">
      <c r="A254" s="523" t="s">
        <v>1072</v>
      </c>
      <c r="B254" s="524" t="s">
        <v>5744</v>
      </c>
      <c r="C254" s="525">
        <v>241835.35</v>
      </c>
    </row>
    <row r="255" spans="1:3" ht="15.75" customHeight="1">
      <c r="A255" s="523" t="s">
        <v>2899</v>
      </c>
      <c r="B255" s="524" t="s">
        <v>5734</v>
      </c>
      <c r="C255" s="525">
        <v>240779.59</v>
      </c>
    </row>
    <row r="256" spans="1:3" ht="15.75" customHeight="1">
      <c r="A256" s="523" t="s">
        <v>2148</v>
      </c>
      <c r="B256" s="524" t="s">
        <v>5745</v>
      </c>
      <c r="C256" s="525">
        <v>240558.68</v>
      </c>
    </row>
    <row r="257" spans="1:3" ht="15.75" customHeight="1">
      <c r="A257" s="523" t="s">
        <v>2131</v>
      </c>
      <c r="B257" s="524" t="s">
        <v>5573</v>
      </c>
      <c r="C257" s="525">
        <v>238868.95</v>
      </c>
    </row>
    <row r="258" spans="1:3" ht="15.75" customHeight="1">
      <c r="A258" s="523" t="s">
        <v>2666</v>
      </c>
      <c r="B258" s="524" t="s">
        <v>5746</v>
      </c>
      <c r="C258" s="525">
        <v>235806.58</v>
      </c>
    </row>
    <row r="259" spans="1:3" ht="15.75" customHeight="1">
      <c r="A259" s="523" t="s">
        <v>2205</v>
      </c>
      <c r="B259" s="524" t="s">
        <v>5747</v>
      </c>
      <c r="C259" s="525">
        <v>233892.99</v>
      </c>
    </row>
    <row r="260" spans="1:3" ht="15.75" customHeight="1">
      <c r="A260" s="523" t="s">
        <v>1522</v>
      </c>
      <c r="B260" s="524" t="s">
        <v>5670</v>
      </c>
      <c r="C260" s="525">
        <v>232074.54</v>
      </c>
    </row>
    <row r="261" spans="1:3" ht="15.75" customHeight="1">
      <c r="A261" s="523" t="s">
        <v>1637</v>
      </c>
      <c r="B261" s="524" t="s">
        <v>5748</v>
      </c>
      <c r="C261" s="525">
        <v>231784.85</v>
      </c>
    </row>
    <row r="262" spans="1:3" ht="15.75" customHeight="1">
      <c r="A262" s="523" t="s">
        <v>1656</v>
      </c>
      <c r="B262" s="524" t="s">
        <v>5749</v>
      </c>
      <c r="C262" s="525">
        <v>231096.43</v>
      </c>
    </row>
    <row r="263" spans="1:3" ht="15.75" customHeight="1">
      <c r="A263" s="523" t="s">
        <v>1126</v>
      </c>
      <c r="B263" s="524" t="s">
        <v>5750</v>
      </c>
      <c r="C263" s="525">
        <v>227388.19</v>
      </c>
    </row>
    <row r="264" spans="1:3" ht="15.75" customHeight="1">
      <c r="A264" s="523" t="s">
        <v>2771</v>
      </c>
      <c r="B264" s="524" t="s">
        <v>5751</v>
      </c>
      <c r="C264" s="525">
        <v>220116.27</v>
      </c>
    </row>
    <row r="265" spans="1:3" ht="15.75" customHeight="1">
      <c r="A265" s="523" t="s">
        <v>2458</v>
      </c>
      <c r="B265" s="524" t="s">
        <v>5606</v>
      </c>
      <c r="C265" s="525">
        <v>218223.27</v>
      </c>
    </row>
    <row r="266" spans="1:3" ht="15.75" customHeight="1">
      <c r="A266" s="523" t="s">
        <v>1692</v>
      </c>
      <c r="B266" s="524" t="s">
        <v>5752</v>
      </c>
      <c r="C266" s="525">
        <v>216834.9</v>
      </c>
    </row>
    <row r="267" spans="1:3" ht="15.75" customHeight="1">
      <c r="A267" s="523" t="s">
        <v>275</v>
      </c>
      <c r="B267" s="524" t="s">
        <v>5648</v>
      </c>
      <c r="C267" s="525">
        <v>216159.23</v>
      </c>
    </row>
    <row r="268" spans="1:3" ht="15.75" customHeight="1">
      <c r="A268" s="523" t="s">
        <v>2482</v>
      </c>
      <c r="B268" s="524" t="s">
        <v>5565</v>
      </c>
      <c r="C268" s="525">
        <v>214253.57</v>
      </c>
    </row>
    <row r="269" spans="1:3" ht="15.75" customHeight="1">
      <c r="A269" s="523" t="s">
        <v>2522</v>
      </c>
      <c r="B269" s="524" t="s">
        <v>5753</v>
      </c>
      <c r="C269" s="525">
        <v>208040.93</v>
      </c>
    </row>
    <row r="270" spans="1:3" ht="15.75" customHeight="1">
      <c r="A270" s="523" t="s">
        <v>2095</v>
      </c>
      <c r="B270" s="524" t="s">
        <v>5566</v>
      </c>
      <c r="C270" s="525">
        <v>207841.63</v>
      </c>
    </row>
    <row r="271" spans="1:3" ht="15.75" customHeight="1">
      <c r="A271" s="523" t="s">
        <v>2715</v>
      </c>
      <c r="B271" s="524" t="s">
        <v>5754</v>
      </c>
      <c r="C271" s="525">
        <v>204656.92</v>
      </c>
    </row>
    <row r="272" spans="1:3" ht="15.75" customHeight="1">
      <c r="A272" s="523" t="s">
        <v>918</v>
      </c>
      <c r="B272" s="524" t="s">
        <v>5755</v>
      </c>
      <c r="C272" s="525">
        <v>201942.81</v>
      </c>
    </row>
    <row r="273" spans="1:3" ht="15.75" customHeight="1">
      <c r="A273" s="523" t="s">
        <v>1485</v>
      </c>
      <c r="B273" s="524" t="s">
        <v>5756</v>
      </c>
      <c r="C273" s="525">
        <v>200237.73</v>
      </c>
    </row>
    <row r="274" spans="1:3" ht="15.75" customHeight="1">
      <c r="A274" s="523" t="s">
        <v>943</v>
      </c>
      <c r="B274" s="524" t="s">
        <v>5560</v>
      </c>
      <c r="C274" s="525">
        <v>199219.61</v>
      </c>
    </row>
    <row r="275" spans="1:3" ht="15.75" customHeight="1">
      <c r="A275" s="523" t="s">
        <v>2601</v>
      </c>
      <c r="B275" s="524" t="s">
        <v>5757</v>
      </c>
      <c r="C275" s="525">
        <v>198655.73</v>
      </c>
    </row>
    <row r="276" spans="1:3" ht="15.75" customHeight="1">
      <c r="A276" s="523" t="s">
        <v>686</v>
      </c>
      <c r="B276" s="524" t="s">
        <v>5578</v>
      </c>
      <c r="C276" s="525">
        <v>186933.35</v>
      </c>
    </row>
    <row r="277" spans="1:3" ht="15.75" customHeight="1">
      <c r="A277" s="523" t="s">
        <v>2251</v>
      </c>
      <c r="B277" s="524" t="s">
        <v>5758</v>
      </c>
      <c r="C277" s="525">
        <v>186551.06</v>
      </c>
    </row>
    <row r="278" spans="1:3" ht="15.75" customHeight="1">
      <c r="A278" s="523" t="s">
        <v>2399</v>
      </c>
      <c r="B278" s="524" t="s">
        <v>5684</v>
      </c>
      <c r="C278" s="525">
        <v>185834.5</v>
      </c>
    </row>
    <row r="279" spans="1:3" ht="15.75" customHeight="1">
      <c r="A279" s="523" t="s">
        <v>2432</v>
      </c>
      <c r="B279" s="524" t="s">
        <v>5611</v>
      </c>
      <c r="C279" s="525">
        <v>185805.45</v>
      </c>
    </row>
    <row r="280" spans="1:3" ht="15.75" customHeight="1">
      <c r="A280" s="523" t="s">
        <v>1341</v>
      </c>
      <c r="B280" s="524" t="s">
        <v>5598</v>
      </c>
      <c r="C280" s="525">
        <v>184530.39</v>
      </c>
    </row>
    <row r="281" spans="1:3" ht="15.75" customHeight="1">
      <c r="A281" s="523" t="s">
        <v>2978</v>
      </c>
      <c r="B281" s="524" t="s">
        <v>5759</v>
      </c>
      <c r="C281" s="525">
        <v>182756.12</v>
      </c>
    </row>
    <row r="282" spans="1:3" ht="15.75" customHeight="1">
      <c r="A282" s="523" t="s">
        <v>1858</v>
      </c>
      <c r="B282" s="524" t="s">
        <v>5681</v>
      </c>
      <c r="C282" s="525">
        <v>181876.11</v>
      </c>
    </row>
    <row r="283" spans="1:3" ht="15.75" customHeight="1">
      <c r="A283" s="523" t="s">
        <v>804</v>
      </c>
      <c r="B283" s="524" t="s">
        <v>5760</v>
      </c>
      <c r="C283" s="525">
        <v>181836.09</v>
      </c>
    </row>
    <row r="284" spans="1:3" ht="15.75" customHeight="1">
      <c r="A284" s="523" t="s">
        <v>2956</v>
      </c>
      <c r="B284" s="524" t="s">
        <v>5761</v>
      </c>
      <c r="C284" s="525">
        <v>179066.31</v>
      </c>
    </row>
    <row r="285" spans="1:3" ht="15.75" customHeight="1">
      <c r="A285" s="523" t="s">
        <v>2827</v>
      </c>
      <c r="B285" s="524" t="s">
        <v>5762</v>
      </c>
      <c r="C285" s="525">
        <v>174599.46</v>
      </c>
    </row>
    <row r="286" spans="1:3" ht="15.75" customHeight="1">
      <c r="A286" s="523" t="s">
        <v>2436</v>
      </c>
      <c r="B286" s="524" t="s">
        <v>5611</v>
      </c>
      <c r="C286" s="525">
        <v>172259.57</v>
      </c>
    </row>
    <row r="287" spans="1:3" ht="15.75" customHeight="1">
      <c r="A287" s="523" t="s">
        <v>2728</v>
      </c>
      <c r="B287" s="524" t="s">
        <v>5763</v>
      </c>
      <c r="C287" s="525">
        <v>171841.37</v>
      </c>
    </row>
    <row r="288" spans="1:3" ht="15.75" customHeight="1">
      <c r="A288" s="523" t="s">
        <v>1681</v>
      </c>
      <c r="B288" s="524" t="s">
        <v>5764</v>
      </c>
      <c r="C288" s="525">
        <v>169927.89</v>
      </c>
    </row>
    <row r="289" spans="1:3" ht="15.75" customHeight="1">
      <c r="A289" s="523" t="s">
        <v>382</v>
      </c>
      <c r="B289" s="524" t="s">
        <v>5593</v>
      </c>
      <c r="C289" s="525">
        <v>168861.72</v>
      </c>
    </row>
    <row r="290" spans="1:3" ht="15.75" customHeight="1">
      <c r="A290" s="523" t="s">
        <v>390</v>
      </c>
      <c r="B290" s="524" t="s">
        <v>5593</v>
      </c>
      <c r="C290" s="525">
        <v>166472.78</v>
      </c>
    </row>
    <row r="291" spans="1:3" ht="15.75" customHeight="1">
      <c r="A291" s="523" t="s">
        <v>2344</v>
      </c>
      <c r="B291" s="524" t="s">
        <v>5625</v>
      </c>
      <c r="C291" s="525">
        <v>165106.09</v>
      </c>
    </row>
    <row r="292" spans="1:3" ht="15.75" customHeight="1">
      <c r="A292" s="523" t="s">
        <v>1143</v>
      </c>
      <c r="B292" s="524" t="s">
        <v>5765</v>
      </c>
      <c r="C292" s="525">
        <v>164398.76999999999</v>
      </c>
    </row>
    <row r="293" spans="1:3" ht="15.75" customHeight="1">
      <c r="A293" s="523" t="s">
        <v>586</v>
      </c>
      <c r="B293" s="524" t="s">
        <v>5766</v>
      </c>
      <c r="C293" s="525">
        <v>162578.81</v>
      </c>
    </row>
    <row r="294" spans="1:3" ht="15.75" customHeight="1">
      <c r="A294" s="523" t="s">
        <v>1455</v>
      </c>
      <c r="B294" s="524" t="s">
        <v>5731</v>
      </c>
      <c r="C294" s="525">
        <v>162308.4</v>
      </c>
    </row>
    <row r="295" spans="1:3" ht="15.75" customHeight="1">
      <c r="A295" s="523" t="s">
        <v>2295</v>
      </c>
      <c r="B295" s="524" t="s">
        <v>5767</v>
      </c>
      <c r="C295" s="525">
        <v>161639.67000000001</v>
      </c>
    </row>
    <row r="296" spans="1:3" ht="15.75" customHeight="1">
      <c r="A296" s="523" t="s">
        <v>1108</v>
      </c>
      <c r="B296" s="524" t="s">
        <v>5768</v>
      </c>
      <c r="C296" s="525">
        <v>160716.57999999999</v>
      </c>
    </row>
    <row r="297" spans="1:3" ht="15.75" customHeight="1">
      <c r="A297" s="523" t="s">
        <v>1140</v>
      </c>
      <c r="B297" s="524" t="s">
        <v>5769</v>
      </c>
      <c r="C297" s="525">
        <v>158018.42000000001</v>
      </c>
    </row>
    <row r="298" spans="1:3" ht="15.75" customHeight="1">
      <c r="A298" s="523" t="s">
        <v>1007</v>
      </c>
      <c r="B298" s="524" t="s">
        <v>5770</v>
      </c>
      <c r="C298" s="525">
        <v>157986.79</v>
      </c>
    </row>
    <row r="299" spans="1:3" ht="15.75" customHeight="1">
      <c r="A299" s="523" t="s">
        <v>2953</v>
      </c>
      <c r="B299" s="524" t="s">
        <v>5761</v>
      </c>
      <c r="C299" s="525">
        <v>156261.49</v>
      </c>
    </row>
    <row r="300" spans="1:3" ht="15.75" customHeight="1">
      <c r="A300" s="523" t="s">
        <v>1063</v>
      </c>
      <c r="B300" s="524" t="s">
        <v>5771</v>
      </c>
      <c r="C300" s="525">
        <v>155623.42000000001</v>
      </c>
    </row>
    <row r="301" spans="1:3" ht="15.75" customHeight="1">
      <c r="A301" s="523" t="s">
        <v>2530</v>
      </c>
      <c r="B301" s="524" t="s">
        <v>5772</v>
      </c>
      <c r="C301" s="525">
        <v>155545.29999999999</v>
      </c>
    </row>
    <row r="302" spans="1:3" ht="15.75" customHeight="1">
      <c r="A302" s="523" t="s">
        <v>2421</v>
      </c>
      <c r="B302" s="524" t="s">
        <v>5611</v>
      </c>
      <c r="C302" s="525">
        <v>155403.1</v>
      </c>
    </row>
    <row r="303" spans="1:3" ht="15.75" customHeight="1">
      <c r="A303" s="523" t="s">
        <v>1205</v>
      </c>
      <c r="B303" s="524" t="s">
        <v>5686</v>
      </c>
      <c r="C303" s="525">
        <v>153506.48000000001</v>
      </c>
    </row>
    <row r="304" spans="1:3" ht="15.75" customHeight="1">
      <c r="A304" s="523" t="s">
        <v>1019</v>
      </c>
      <c r="B304" s="524" t="s">
        <v>5773</v>
      </c>
      <c r="C304" s="525">
        <v>153483.98000000001</v>
      </c>
    </row>
    <row r="305" spans="1:3" ht="15.75" customHeight="1">
      <c r="A305" s="523" t="s">
        <v>2139</v>
      </c>
      <c r="B305" s="524" t="s">
        <v>5774</v>
      </c>
      <c r="C305" s="525">
        <v>152682.29</v>
      </c>
    </row>
    <row r="306" spans="1:3" ht="15.75" customHeight="1">
      <c r="A306" s="523" t="s">
        <v>2479</v>
      </c>
      <c r="B306" s="524" t="s">
        <v>5565</v>
      </c>
      <c r="C306" s="525">
        <v>152639.04999999999</v>
      </c>
    </row>
    <row r="307" spans="1:3" ht="15.75" customHeight="1">
      <c r="A307" s="523" t="s">
        <v>3003</v>
      </c>
      <c r="B307" s="524" t="s">
        <v>5775</v>
      </c>
      <c r="C307" s="525">
        <v>151498.85999999999</v>
      </c>
    </row>
    <row r="308" spans="1:3" ht="15.75" customHeight="1">
      <c r="A308" s="523" t="s">
        <v>398</v>
      </c>
      <c r="B308" s="524" t="s">
        <v>5593</v>
      </c>
      <c r="C308" s="525">
        <v>150181.04</v>
      </c>
    </row>
    <row r="309" spans="1:3" ht="15.75" customHeight="1">
      <c r="A309" s="523" t="s">
        <v>2128</v>
      </c>
      <c r="B309" s="524" t="s">
        <v>5573</v>
      </c>
      <c r="C309" s="525">
        <v>149699.82</v>
      </c>
    </row>
    <row r="310" spans="1:3" ht="15.75" customHeight="1">
      <c r="A310" s="523" t="s">
        <v>1488</v>
      </c>
      <c r="B310" s="524" t="s">
        <v>5776</v>
      </c>
      <c r="C310" s="525">
        <v>149617.44</v>
      </c>
    </row>
    <row r="311" spans="1:3" ht="15.75" customHeight="1">
      <c r="A311" s="523" t="s">
        <v>1780</v>
      </c>
      <c r="B311" s="524" t="s">
        <v>5777</v>
      </c>
      <c r="C311" s="525">
        <v>148806.39000000001</v>
      </c>
    </row>
    <row r="312" spans="1:3" ht="15.75" customHeight="1">
      <c r="A312" s="523" t="s">
        <v>2202</v>
      </c>
      <c r="B312" s="524" t="s">
        <v>5778</v>
      </c>
      <c r="C312" s="525">
        <v>147318.21</v>
      </c>
    </row>
    <row r="313" spans="1:3" ht="15.75" customHeight="1">
      <c r="A313" s="523" t="s">
        <v>293</v>
      </c>
      <c r="B313" s="524" t="s">
        <v>5743</v>
      </c>
      <c r="C313" s="525">
        <v>147010.6</v>
      </c>
    </row>
    <row r="314" spans="1:3" ht="15.75" customHeight="1">
      <c r="A314" s="523" t="s">
        <v>320</v>
      </c>
      <c r="B314" s="524" t="s">
        <v>5779</v>
      </c>
      <c r="C314" s="525">
        <v>146268.74</v>
      </c>
    </row>
    <row r="315" spans="1:3" ht="15.75" customHeight="1">
      <c r="A315" s="523" t="s">
        <v>209</v>
      </c>
      <c r="B315" s="524" t="s">
        <v>5780</v>
      </c>
      <c r="C315" s="525">
        <v>146251.79</v>
      </c>
    </row>
    <row r="316" spans="1:3" ht="15.75" customHeight="1">
      <c r="A316" s="523" t="s">
        <v>2505</v>
      </c>
      <c r="B316" s="524" t="s">
        <v>5781</v>
      </c>
      <c r="C316" s="525">
        <v>146249.45000000001</v>
      </c>
    </row>
    <row r="317" spans="1:3" ht="15.75" customHeight="1">
      <c r="A317" s="523" t="s">
        <v>2754</v>
      </c>
      <c r="B317" s="524" t="s">
        <v>5782</v>
      </c>
      <c r="C317" s="525">
        <v>144448.25</v>
      </c>
    </row>
    <row r="318" spans="1:3" ht="15.75" customHeight="1">
      <c r="A318" s="523" t="s">
        <v>29</v>
      </c>
      <c r="B318" s="524" t="s">
        <v>5567</v>
      </c>
      <c r="C318" s="525">
        <v>144063.32</v>
      </c>
    </row>
    <row r="319" spans="1:3" ht="15.75" customHeight="1">
      <c r="A319" s="523" t="s">
        <v>2784</v>
      </c>
      <c r="B319" s="524" t="s">
        <v>5783</v>
      </c>
      <c r="C319" s="525">
        <v>143714.09</v>
      </c>
    </row>
    <row r="320" spans="1:3" ht="15.75" customHeight="1">
      <c r="A320" s="523" t="s">
        <v>1981</v>
      </c>
      <c r="B320" s="524" t="s">
        <v>5608</v>
      </c>
      <c r="C320" s="525">
        <v>141442.23000000001</v>
      </c>
    </row>
    <row r="321" spans="1:3" ht="15.75" customHeight="1">
      <c r="A321" s="523" t="s">
        <v>1373</v>
      </c>
      <c r="B321" s="524" t="s">
        <v>5599</v>
      </c>
      <c r="C321" s="525">
        <v>141269.84</v>
      </c>
    </row>
    <row r="322" spans="1:3" ht="15.75" customHeight="1">
      <c r="A322" s="523" t="s">
        <v>2357</v>
      </c>
      <c r="B322" s="524" t="s">
        <v>5596</v>
      </c>
      <c r="C322" s="525">
        <v>140921.25</v>
      </c>
    </row>
    <row r="323" spans="1:3" ht="15.75" customHeight="1">
      <c r="A323" s="523" t="s">
        <v>2032</v>
      </c>
      <c r="B323" s="524" t="s">
        <v>5583</v>
      </c>
      <c r="C323" s="525">
        <v>139926.98000000001</v>
      </c>
    </row>
    <row r="324" spans="1:3" ht="15.75" customHeight="1">
      <c r="A324" s="523" t="s">
        <v>2821</v>
      </c>
      <c r="B324" s="524" t="s">
        <v>5784</v>
      </c>
      <c r="C324" s="525">
        <v>139083.32</v>
      </c>
    </row>
    <row r="325" spans="1:3" ht="15.75" customHeight="1">
      <c r="A325" s="523" t="s">
        <v>740</v>
      </c>
      <c r="B325" s="524" t="s">
        <v>5785</v>
      </c>
      <c r="C325" s="525">
        <v>138573.20000000001</v>
      </c>
    </row>
    <row r="326" spans="1:3" ht="15.75" customHeight="1">
      <c r="A326" s="523" t="s">
        <v>2582</v>
      </c>
      <c r="B326" s="524" t="s">
        <v>5643</v>
      </c>
      <c r="C326" s="525">
        <v>138142.32</v>
      </c>
    </row>
    <row r="327" spans="1:3" ht="15.75" customHeight="1">
      <c r="A327" s="523" t="s">
        <v>2659</v>
      </c>
      <c r="B327" s="524" t="s">
        <v>5786</v>
      </c>
      <c r="C327" s="525">
        <v>136665.60999999999</v>
      </c>
    </row>
    <row r="328" spans="1:3" ht="15.75" customHeight="1">
      <c r="A328" s="523" t="s">
        <v>485</v>
      </c>
      <c r="B328" s="524" t="s">
        <v>5559</v>
      </c>
      <c r="C328" s="525">
        <v>133380.46</v>
      </c>
    </row>
    <row r="329" spans="1:3" ht="15.75" customHeight="1">
      <c r="A329" s="523" t="s">
        <v>2209</v>
      </c>
      <c r="B329" s="524" t="s">
        <v>5787</v>
      </c>
      <c r="C329" s="525">
        <v>131017.79</v>
      </c>
    </row>
    <row r="330" spans="1:3" ht="15.75" customHeight="1">
      <c r="A330" s="523" t="s">
        <v>3007</v>
      </c>
      <c r="B330" s="524" t="s">
        <v>5788</v>
      </c>
      <c r="C330" s="525">
        <v>130370.05</v>
      </c>
    </row>
    <row r="331" spans="1:3" ht="15.75" customHeight="1">
      <c r="A331" s="523" t="s">
        <v>661</v>
      </c>
      <c r="B331" s="524" t="s">
        <v>5789</v>
      </c>
      <c r="C331" s="525">
        <v>130156.84</v>
      </c>
    </row>
    <row r="332" spans="1:3" ht="15.75" customHeight="1">
      <c r="A332" s="523" t="s">
        <v>2330</v>
      </c>
      <c r="B332" s="524" t="s">
        <v>5790</v>
      </c>
      <c r="C332" s="525">
        <v>129590.87</v>
      </c>
    </row>
    <row r="333" spans="1:3" ht="15.75" customHeight="1">
      <c r="A333" s="523" t="s">
        <v>1592</v>
      </c>
      <c r="B333" s="524" t="s">
        <v>5572</v>
      </c>
      <c r="C333" s="525">
        <v>127320.29</v>
      </c>
    </row>
    <row r="334" spans="1:3" ht="15.75" customHeight="1">
      <c r="A334" s="523" t="s">
        <v>1648</v>
      </c>
      <c r="B334" s="524" t="s">
        <v>5791</v>
      </c>
      <c r="C334" s="525">
        <v>123821.29</v>
      </c>
    </row>
    <row r="335" spans="1:3" ht="15.75" customHeight="1">
      <c r="A335" s="523" t="s">
        <v>1897</v>
      </c>
      <c r="B335" s="524" t="s">
        <v>5689</v>
      </c>
      <c r="C335" s="525">
        <v>123503.4</v>
      </c>
    </row>
    <row r="336" spans="1:3" ht="15.75" customHeight="1">
      <c r="A336" s="523" t="s">
        <v>529</v>
      </c>
      <c r="B336" s="524" t="s">
        <v>5792</v>
      </c>
      <c r="C336" s="525">
        <v>120783.47</v>
      </c>
    </row>
    <row r="337" spans="1:3" ht="15.75" customHeight="1">
      <c r="A337" s="523" t="s">
        <v>2876</v>
      </c>
      <c r="B337" s="524" t="s">
        <v>5724</v>
      </c>
      <c r="C337" s="525">
        <v>120294.82</v>
      </c>
    </row>
    <row r="338" spans="1:3" ht="15.75" customHeight="1">
      <c r="A338" s="523" t="s">
        <v>362</v>
      </c>
      <c r="B338" s="524" t="s">
        <v>5593</v>
      </c>
      <c r="C338" s="525">
        <v>117660.64</v>
      </c>
    </row>
    <row r="339" spans="1:3" ht="15.75" customHeight="1">
      <c r="A339" s="523" t="s">
        <v>1596</v>
      </c>
      <c r="B339" s="524" t="s">
        <v>5572</v>
      </c>
      <c r="C339" s="525">
        <v>117289.26</v>
      </c>
    </row>
    <row r="340" spans="1:3" ht="15.75" customHeight="1">
      <c r="A340" s="523" t="s">
        <v>2425</v>
      </c>
      <c r="B340" s="524" t="s">
        <v>5611</v>
      </c>
      <c r="C340" s="525">
        <v>117104.88</v>
      </c>
    </row>
    <row r="341" spans="1:3" ht="15.75" customHeight="1">
      <c r="A341" s="523" t="s">
        <v>2396</v>
      </c>
      <c r="B341" s="524" t="s">
        <v>5684</v>
      </c>
      <c r="C341" s="525">
        <v>114914.01</v>
      </c>
    </row>
    <row r="342" spans="1:3" ht="15.75" customHeight="1">
      <c r="A342" s="523" t="s">
        <v>654</v>
      </c>
      <c r="B342" s="524" t="s">
        <v>5603</v>
      </c>
      <c r="C342" s="525">
        <v>114100.19</v>
      </c>
    </row>
    <row r="343" spans="1:3" ht="15.75" customHeight="1">
      <c r="A343" s="523" t="s">
        <v>1839</v>
      </c>
      <c r="B343" s="524" t="s">
        <v>5602</v>
      </c>
      <c r="C343" s="525">
        <v>112461.38</v>
      </c>
    </row>
    <row r="344" spans="1:3" ht="15.75" customHeight="1">
      <c r="A344" s="523" t="s">
        <v>1040</v>
      </c>
      <c r="B344" s="524" t="s">
        <v>5793</v>
      </c>
      <c r="C344" s="525">
        <v>112226.74</v>
      </c>
    </row>
    <row r="345" spans="1:3" ht="15.75" customHeight="1">
      <c r="A345" s="523" t="s">
        <v>2711</v>
      </c>
      <c r="B345" s="524" t="s">
        <v>5754</v>
      </c>
      <c r="C345" s="525">
        <v>111220.23</v>
      </c>
    </row>
    <row r="346" spans="1:3" ht="15.75" customHeight="1">
      <c r="A346" s="523" t="s">
        <v>2893</v>
      </c>
      <c r="B346" s="524" t="s">
        <v>5571</v>
      </c>
      <c r="C346" s="525">
        <v>110396.19</v>
      </c>
    </row>
    <row r="347" spans="1:3" ht="15.75" customHeight="1">
      <c r="A347" s="523" t="s">
        <v>5794</v>
      </c>
      <c r="B347" s="524" t="s">
        <v>5795</v>
      </c>
      <c r="C347" s="525">
        <v>109897.39</v>
      </c>
    </row>
    <row r="348" spans="1:3" ht="15.75" customHeight="1">
      <c r="A348" s="523" t="s">
        <v>441</v>
      </c>
      <c r="B348" s="524" t="s">
        <v>5587</v>
      </c>
      <c r="C348" s="525">
        <v>108996.48</v>
      </c>
    </row>
    <row r="349" spans="1:3" ht="15.75" customHeight="1">
      <c r="A349" s="523" t="s">
        <v>1740</v>
      </c>
      <c r="B349" s="524" t="s">
        <v>5704</v>
      </c>
      <c r="C349" s="525">
        <v>108725.58</v>
      </c>
    </row>
    <row r="350" spans="1:3" ht="15.75" customHeight="1">
      <c r="A350" s="523" t="s">
        <v>2228</v>
      </c>
      <c r="B350" s="524" t="s">
        <v>5604</v>
      </c>
      <c r="C350" s="525">
        <v>108181.66</v>
      </c>
    </row>
    <row r="351" spans="1:3" ht="15.75" customHeight="1">
      <c r="A351" s="523" t="s">
        <v>2937</v>
      </c>
      <c r="B351" s="524" t="s">
        <v>5796</v>
      </c>
      <c r="C351" s="525">
        <v>108133.45</v>
      </c>
    </row>
    <row r="352" spans="1:3" ht="15.75" customHeight="1">
      <c r="A352" s="523" t="s">
        <v>2004</v>
      </c>
      <c r="B352" s="524" t="s">
        <v>5725</v>
      </c>
      <c r="C352" s="525">
        <v>107140.86</v>
      </c>
    </row>
    <row r="353" spans="1:3" ht="15.75" customHeight="1">
      <c r="A353" s="523" t="s">
        <v>305</v>
      </c>
      <c r="B353" s="524" t="s">
        <v>5779</v>
      </c>
      <c r="C353" s="525">
        <v>105776.97</v>
      </c>
    </row>
    <row r="354" spans="1:3" ht="15.75" customHeight="1">
      <c r="A354" s="523" t="s">
        <v>1217</v>
      </c>
      <c r="B354" s="524" t="s">
        <v>5797</v>
      </c>
      <c r="C354" s="525">
        <v>105517.97</v>
      </c>
    </row>
    <row r="355" spans="1:3" ht="15.75" customHeight="1">
      <c r="A355" s="523" t="s">
        <v>1935</v>
      </c>
      <c r="B355" s="524" t="s">
        <v>5640</v>
      </c>
      <c r="C355" s="525">
        <v>105490.31</v>
      </c>
    </row>
    <row r="356" spans="1:3" ht="15.75" customHeight="1">
      <c r="A356" s="523" t="s">
        <v>985</v>
      </c>
      <c r="B356" s="524" t="s">
        <v>5563</v>
      </c>
      <c r="C356" s="525">
        <v>104512.56</v>
      </c>
    </row>
    <row r="357" spans="1:3" ht="15.75" customHeight="1">
      <c r="A357" s="523" t="s">
        <v>704</v>
      </c>
      <c r="B357" s="524" t="s">
        <v>5798</v>
      </c>
      <c r="C357" s="525">
        <v>104391.25</v>
      </c>
    </row>
    <row r="358" spans="1:3" ht="15.75" customHeight="1">
      <c r="A358" s="523" t="s">
        <v>2561</v>
      </c>
      <c r="B358" s="524" t="s">
        <v>5688</v>
      </c>
      <c r="C358" s="525">
        <v>104180.1</v>
      </c>
    </row>
    <row r="359" spans="1:3" ht="15.75" customHeight="1">
      <c r="A359" s="523" t="s">
        <v>1853</v>
      </c>
      <c r="B359" s="524" t="s">
        <v>5681</v>
      </c>
      <c r="C359" s="525">
        <v>104069.47</v>
      </c>
    </row>
    <row r="360" spans="1:3" ht="15.75" customHeight="1">
      <c r="A360" s="523" t="s">
        <v>2669</v>
      </c>
      <c r="B360" s="524" t="s">
        <v>5746</v>
      </c>
      <c r="C360" s="525">
        <v>103851.2</v>
      </c>
    </row>
    <row r="361" spans="1:3" ht="15.75" customHeight="1">
      <c r="A361" s="523" t="s">
        <v>245</v>
      </c>
      <c r="B361" s="524" t="s">
        <v>5799</v>
      </c>
      <c r="C361" s="525">
        <v>103391.03999999999</v>
      </c>
    </row>
    <row r="362" spans="1:3" ht="15.75" customHeight="1">
      <c r="A362" s="523" t="s">
        <v>1717</v>
      </c>
      <c r="B362" s="524" t="s">
        <v>5620</v>
      </c>
      <c r="C362" s="525">
        <v>103227.67</v>
      </c>
    </row>
    <row r="363" spans="1:3" ht="15.75" customHeight="1">
      <c r="A363" s="523" t="s">
        <v>1202</v>
      </c>
      <c r="B363" s="524" t="s">
        <v>5686</v>
      </c>
      <c r="C363" s="525">
        <v>103050.48</v>
      </c>
    </row>
    <row r="364" spans="1:3" ht="15.75" customHeight="1">
      <c r="A364" s="523" t="s">
        <v>1228</v>
      </c>
      <c r="B364" s="524" t="s">
        <v>5800</v>
      </c>
      <c r="C364" s="525">
        <v>101555.64</v>
      </c>
    </row>
    <row r="365" spans="1:3" ht="15.75" customHeight="1">
      <c r="A365" s="523" t="s">
        <v>787</v>
      </c>
      <c r="B365" s="524" t="s">
        <v>5614</v>
      </c>
      <c r="C365" s="525">
        <v>101387.86</v>
      </c>
    </row>
    <row r="366" spans="1:3" ht="15.75" customHeight="1">
      <c r="A366" s="523" t="s">
        <v>501</v>
      </c>
      <c r="B366" s="524" t="s">
        <v>5801</v>
      </c>
      <c r="C366" s="525">
        <v>101187.87</v>
      </c>
    </row>
    <row r="367" spans="1:3" ht="15.75" customHeight="1">
      <c r="A367" s="523" t="s">
        <v>1057</v>
      </c>
      <c r="B367" s="524" t="s">
        <v>5771</v>
      </c>
      <c r="C367" s="525">
        <v>101077.17</v>
      </c>
    </row>
    <row r="368" spans="1:3" ht="15.75" customHeight="1">
      <c r="A368" s="523" t="s">
        <v>2853</v>
      </c>
      <c r="B368" s="524" t="s">
        <v>5802</v>
      </c>
      <c r="C368" s="525">
        <v>100447.86</v>
      </c>
    </row>
    <row r="369" spans="1:3" ht="15.75" customHeight="1">
      <c r="A369" s="523" t="s">
        <v>989</v>
      </c>
      <c r="B369" s="524" t="s">
        <v>5563</v>
      </c>
      <c r="C369" s="525">
        <v>100421.93</v>
      </c>
    </row>
    <row r="370" spans="1:3" ht="15.75" customHeight="1">
      <c r="A370" s="523" t="s">
        <v>1800</v>
      </c>
      <c r="B370" s="524" t="s">
        <v>5803</v>
      </c>
      <c r="C370" s="525">
        <v>100052.08</v>
      </c>
    </row>
    <row r="371" spans="1:3" ht="15.75" customHeight="1">
      <c r="A371" s="523" t="s">
        <v>2858</v>
      </c>
      <c r="B371" s="524" t="s">
        <v>5652</v>
      </c>
      <c r="C371" s="525">
        <v>99636.92</v>
      </c>
    </row>
    <row r="372" spans="1:3" ht="15.75" customHeight="1">
      <c r="A372" s="523" t="s">
        <v>2264</v>
      </c>
      <c r="B372" s="524" t="s">
        <v>5804</v>
      </c>
      <c r="C372" s="525">
        <v>98378.83</v>
      </c>
    </row>
    <row r="373" spans="1:3" ht="15.75" customHeight="1">
      <c r="A373" s="523" t="s">
        <v>2796</v>
      </c>
      <c r="B373" s="524" t="s">
        <v>5672</v>
      </c>
      <c r="C373" s="525">
        <v>95792.49</v>
      </c>
    </row>
    <row r="374" spans="1:3" ht="15.75" customHeight="1">
      <c r="A374" s="523" t="s">
        <v>901</v>
      </c>
      <c r="B374" s="524" t="s">
        <v>5805</v>
      </c>
      <c r="C374" s="525">
        <v>95084.83</v>
      </c>
    </row>
    <row r="375" spans="1:3" ht="15.75" customHeight="1">
      <c r="A375" s="523" t="s">
        <v>2196</v>
      </c>
      <c r="B375" s="524" t="s">
        <v>5806</v>
      </c>
      <c r="C375" s="525">
        <v>94037.6</v>
      </c>
    </row>
    <row r="376" spans="1:3" ht="15.75" customHeight="1">
      <c r="A376" s="523" t="s">
        <v>1094</v>
      </c>
      <c r="B376" s="524" t="s">
        <v>5807</v>
      </c>
      <c r="C376" s="525">
        <v>93036.59</v>
      </c>
    </row>
    <row r="377" spans="1:3" ht="15.75" customHeight="1">
      <c r="A377" s="523" t="s">
        <v>2354</v>
      </c>
      <c r="B377" s="524" t="s">
        <v>5625</v>
      </c>
      <c r="C377" s="525">
        <v>92052.31</v>
      </c>
    </row>
    <row r="378" spans="1:3" ht="15.75" customHeight="1">
      <c r="A378" s="523" t="s">
        <v>2225</v>
      </c>
      <c r="B378" s="524" t="s">
        <v>5808</v>
      </c>
      <c r="C378" s="525">
        <v>91212.41</v>
      </c>
    </row>
    <row r="379" spans="1:3" ht="15.75" customHeight="1">
      <c r="A379" s="523" t="s">
        <v>2537</v>
      </c>
      <c r="B379" s="524" t="s">
        <v>5809</v>
      </c>
      <c r="C379" s="525">
        <v>89699.13</v>
      </c>
    </row>
    <row r="380" spans="1:3" ht="15.75" customHeight="1">
      <c r="A380" s="523" t="s">
        <v>1776</v>
      </c>
      <c r="B380" s="524" t="s">
        <v>5810</v>
      </c>
      <c r="C380" s="525">
        <v>88752.66</v>
      </c>
    </row>
    <row r="381" spans="1:3" ht="15.75" customHeight="1">
      <c r="A381" s="523" t="s">
        <v>1585</v>
      </c>
      <c r="B381" s="524" t="s">
        <v>5572</v>
      </c>
      <c r="C381" s="525">
        <v>84482.76</v>
      </c>
    </row>
    <row r="382" spans="1:3" ht="15.75" customHeight="1">
      <c r="A382" s="523" t="s">
        <v>1552</v>
      </c>
      <c r="B382" s="524" t="s">
        <v>5811</v>
      </c>
      <c r="C382" s="525">
        <v>83491.05</v>
      </c>
    </row>
    <row r="383" spans="1:3" ht="15.75" customHeight="1">
      <c r="A383" s="523" t="s">
        <v>5812</v>
      </c>
      <c r="B383" s="524" t="s">
        <v>5593</v>
      </c>
      <c r="C383" s="525">
        <v>78562.14</v>
      </c>
    </row>
    <row r="384" spans="1:3" ht="15.75" customHeight="1">
      <c r="A384" s="523" t="s">
        <v>2604</v>
      </c>
      <c r="B384" s="524" t="s">
        <v>5595</v>
      </c>
      <c r="C384" s="525">
        <v>78313.2</v>
      </c>
    </row>
    <row r="385" spans="1:3" ht="15.75" customHeight="1">
      <c r="A385" s="523" t="s">
        <v>1671</v>
      </c>
      <c r="B385" s="524" t="s">
        <v>5813</v>
      </c>
      <c r="C385" s="525">
        <v>76169.929999999993</v>
      </c>
    </row>
    <row r="386" spans="1:3" ht="15.75" customHeight="1">
      <c r="A386" s="523" t="s">
        <v>888</v>
      </c>
      <c r="B386" s="524" t="s">
        <v>5814</v>
      </c>
      <c r="C386" s="525">
        <v>75854.91</v>
      </c>
    </row>
    <row r="387" spans="1:3" ht="15.75" customHeight="1">
      <c r="A387" s="523" t="s">
        <v>5815</v>
      </c>
      <c r="B387" s="524" t="s">
        <v>5816</v>
      </c>
      <c r="C387" s="525">
        <v>75310.789999999994</v>
      </c>
    </row>
    <row r="388" spans="1:3" ht="15.75" customHeight="1">
      <c r="A388" s="523" t="s">
        <v>535</v>
      </c>
      <c r="B388" s="524" t="s">
        <v>5817</v>
      </c>
      <c r="C388" s="525">
        <v>75120.67</v>
      </c>
    </row>
    <row r="389" spans="1:3" ht="15.75" customHeight="1">
      <c r="A389" s="523" t="s">
        <v>1037</v>
      </c>
      <c r="B389" s="524" t="s">
        <v>5773</v>
      </c>
      <c r="C389" s="525">
        <v>74845.039999999994</v>
      </c>
    </row>
    <row r="390" spans="1:3" ht="15.75" customHeight="1">
      <c r="A390" s="523" t="s">
        <v>2861</v>
      </c>
      <c r="B390" s="524" t="s">
        <v>5652</v>
      </c>
      <c r="C390" s="525">
        <v>72629.86</v>
      </c>
    </row>
    <row r="391" spans="1:3" ht="15.75" customHeight="1">
      <c r="A391" s="523" t="s">
        <v>1961</v>
      </c>
      <c r="B391" s="524" t="s">
        <v>5818</v>
      </c>
      <c r="C391" s="525">
        <v>70377.81</v>
      </c>
    </row>
    <row r="392" spans="1:3" ht="15.75" customHeight="1">
      <c r="A392" s="523" t="s">
        <v>2119</v>
      </c>
      <c r="B392" s="524" t="s">
        <v>5566</v>
      </c>
      <c r="C392" s="525">
        <v>69578.64</v>
      </c>
    </row>
    <row r="393" spans="1:3" ht="15.75" customHeight="1">
      <c r="A393" s="523" t="s">
        <v>1060</v>
      </c>
      <c r="B393" s="524" t="s">
        <v>5771</v>
      </c>
      <c r="C393" s="525">
        <v>67643.94</v>
      </c>
    </row>
    <row r="394" spans="1:3" ht="15.75" customHeight="1">
      <c r="A394" s="523" t="s">
        <v>601</v>
      </c>
      <c r="B394" s="524" t="s">
        <v>5819</v>
      </c>
      <c r="C394" s="525">
        <v>65707.66</v>
      </c>
    </row>
    <row r="395" spans="1:3" ht="15.75" customHeight="1">
      <c r="A395" s="523" t="s">
        <v>378</v>
      </c>
      <c r="B395" s="524" t="s">
        <v>5593</v>
      </c>
      <c r="C395" s="525">
        <v>63757.7</v>
      </c>
    </row>
    <row r="396" spans="1:3" ht="15.75" customHeight="1">
      <c r="A396" s="523" t="s">
        <v>1286</v>
      </c>
      <c r="B396" s="524" t="s">
        <v>5642</v>
      </c>
      <c r="C396" s="525">
        <v>63648.13</v>
      </c>
    </row>
    <row r="397" spans="1:3" ht="15.75" customHeight="1">
      <c r="A397" s="523" t="s">
        <v>1168</v>
      </c>
      <c r="B397" s="524" t="s">
        <v>5820</v>
      </c>
      <c r="C397" s="525">
        <v>63608.56</v>
      </c>
    </row>
    <row r="398" spans="1:3" ht="15.75" customHeight="1">
      <c r="A398" s="523" t="s">
        <v>723</v>
      </c>
      <c r="B398" s="524" t="s">
        <v>5821</v>
      </c>
      <c r="C398" s="525">
        <v>60460.11</v>
      </c>
    </row>
    <row r="399" spans="1:3" ht="15.75" customHeight="1">
      <c r="A399" s="523" t="s">
        <v>1793</v>
      </c>
      <c r="B399" s="524" t="s">
        <v>5822</v>
      </c>
      <c r="C399" s="525">
        <v>60047.87</v>
      </c>
    </row>
    <row r="400" spans="1:3" ht="15.75" customHeight="1">
      <c r="A400" s="523" t="s">
        <v>2811</v>
      </c>
      <c r="B400" s="524" t="s">
        <v>5823</v>
      </c>
      <c r="C400" s="525">
        <v>59850.44</v>
      </c>
    </row>
    <row r="401" spans="1:3" ht="15.75" customHeight="1">
      <c r="A401" s="523" t="s">
        <v>2631</v>
      </c>
      <c r="B401" s="524" t="s">
        <v>5637</v>
      </c>
      <c r="C401" s="525">
        <v>59684.85</v>
      </c>
    </row>
    <row r="402" spans="1:3" ht="15.75" customHeight="1">
      <c r="A402" s="523" t="s">
        <v>1947</v>
      </c>
      <c r="B402" s="524" t="s">
        <v>5824</v>
      </c>
      <c r="C402" s="525">
        <v>59532.66</v>
      </c>
    </row>
    <row r="403" spans="1:3" ht="15.75" customHeight="1">
      <c r="A403" s="523" t="s">
        <v>2704</v>
      </c>
      <c r="B403" s="524" t="s">
        <v>5825</v>
      </c>
      <c r="C403" s="525">
        <v>58862.57</v>
      </c>
    </row>
    <row r="404" spans="1:3" ht="15.75" customHeight="1">
      <c r="A404" s="523" t="s">
        <v>2778</v>
      </c>
      <c r="B404" s="524" t="s">
        <v>5826</v>
      </c>
      <c r="C404" s="525">
        <v>56404.52</v>
      </c>
    </row>
    <row r="405" spans="1:3" ht="15.75" customHeight="1">
      <c r="A405" s="523" t="s">
        <v>1048</v>
      </c>
      <c r="B405" s="524" t="s">
        <v>5827</v>
      </c>
      <c r="C405" s="525">
        <v>54171.02</v>
      </c>
    </row>
    <row r="406" spans="1:3" ht="15.75" customHeight="1">
      <c r="A406" s="523" t="s">
        <v>1507</v>
      </c>
      <c r="B406" s="524" t="s">
        <v>5670</v>
      </c>
      <c r="C406" s="525">
        <v>53040.36</v>
      </c>
    </row>
    <row r="407" spans="1:3" ht="15.75" customHeight="1">
      <c r="A407" s="523" t="s">
        <v>744</v>
      </c>
      <c r="B407" s="524" t="s">
        <v>5828</v>
      </c>
      <c r="C407" s="525">
        <v>52994.66</v>
      </c>
    </row>
    <row r="408" spans="1:3" ht="15.75" customHeight="1">
      <c r="A408" s="523" t="s">
        <v>2910</v>
      </c>
      <c r="B408" s="524" t="s">
        <v>5829</v>
      </c>
      <c r="C408" s="525">
        <v>51193.02</v>
      </c>
    </row>
    <row r="409" spans="1:3" ht="15.75" customHeight="1">
      <c r="A409" s="523" t="s">
        <v>2309</v>
      </c>
      <c r="B409" s="524" t="s">
        <v>5830</v>
      </c>
      <c r="C409" s="525">
        <v>51161.57</v>
      </c>
    </row>
    <row r="410" spans="1:3" ht="15.75" customHeight="1">
      <c r="A410" s="523" t="s">
        <v>2022</v>
      </c>
      <c r="B410" s="524" t="s">
        <v>5831</v>
      </c>
      <c r="C410" s="525">
        <v>50230.879999999997</v>
      </c>
    </row>
    <row r="411" spans="1:3" ht="15.75" customHeight="1">
      <c r="A411" s="523" t="s">
        <v>5832</v>
      </c>
      <c r="B411" s="524" t="s">
        <v>5611</v>
      </c>
      <c r="C411" s="525">
        <v>49636.639999999999</v>
      </c>
    </row>
    <row r="412" spans="1:3" ht="15.75" customHeight="1">
      <c r="A412" s="523" t="s">
        <v>2477</v>
      </c>
      <c r="B412" s="524" t="s">
        <v>5565</v>
      </c>
      <c r="C412" s="525">
        <v>47019.14</v>
      </c>
    </row>
    <row r="413" spans="1:3" ht="15.75" customHeight="1">
      <c r="A413" s="523" t="s">
        <v>1289</v>
      </c>
      <c r="B413" s="524" t="s">
        <v>5833</v>
      </c>
      <c r="C413" s="525">
        <v>45603.34</v>
      </c>
    </row>
    <row r="414" spans="1:3" ht="15.75" customHeight="1">
      <c r="A414" s="523" t="s">
        <v>792</v>
      </c>
      <c r="B414" s="524" t="s">
        <v>5614</v>
      </c>
      <c r="C414" s="525">
        <v>45181.96</v>
      </c>
    </row>
    <row r="415" spans="1:3" ht="15.75" customHeight="1">
      <c r="A415" s="523" t="s">
        <v>5834</v>
      </c>
      <c r="B415" s="524" t="s">
        <v>5773</v>
      </c>
      <c r="C415" s="525">
        <v>43286.58</v>
      </c>
    </row>
    <row r="416" spans="1:3" ht="15.75" customHeight="1">
      <c r="A416" s="523" t="s">
        <v>2177</v>
      </c>
      <c r="B416" s="524" t="s">
        <v>5650</v>
      </c>
      <c r="C416" s="525">
        <v>43225.7</v>
      </c>
    </row>
    <row r="417" spans="1:3" ht="15.75" customHeight="1">
      <c r="A417" s="523" t="s">
        <v>800</v>
      </c>
      <c r="B417" s="524" t="s">
        <v>5835</v>
      </c>
      <c r="C417" s="525">
        <v>42968.53</v>
      </c>
    </row>
    <row r="418" spans="1:3" ht="15.75" customHeight="1">
      <c r="A418" s="523" t="s">
        <v>203</v>
      </c>
      <c r="B418" s="524" t="s">
        <v>5780</v>
      </c>
      <c r="C418" s="525">
        <v>42652.49</v>
      </c>
    </row>
    <row r="419" spans="1:3" ht="15.75" customHeight="1">
      <c r="A419" s="523" t="s">
        <v>459</v>
      </c>
      <c r="B419" s="524" t="s">
        <v>5836</v>
      </c>
      <c r="C419" s="525">
        <v>40813.879999999997</v>
      </c>
    </row>
    <row r="420" spans="1:3" ht="15.75" customHeight="1">
      <c r="A420" s="523" t="s">
        <v>2620</v>
      </c>
      <c r="B420" s="524" t="s">
        <v>5637</v>
      </c>
      <c r="C420" s="525">
        <v>40422.75</v>
      </c>
    </row>
    <row r="421" spans="1:3" ht="15.75" customHeight="1">
      <c r="A421" s="523" t="s">
        <v>1730</v>
      </c>
      <c r="B421" s="524" t="s">
        <v>5582</v>
      </c>
      <c r="C421" s="525">
        <v>39181.58</v>
      </c>
    </row>
    <row r="422" spans="1:3" ht="15.75" customHeight="1">
      <c r="A422" s="523" t="s">
        <v>2173</v>
      </c>
      <c r="B422" s="524" t="s">
        <v>5650</v>
      </c>
      <c r="C422" s="525">
        <v>36475.85</v>
      </c>
    </row>
    <row r="423" spans="1:3" ht="15.75" customHeight="1">
      <c r="A423" s="523" t="s">
        <v>448</v>
      </c>
      <c r="B423" s="524" t="s">
        <v>5668</v>
      </c>
      <c r="C423" s="525">
        <v>36204.21</v>
      </c>
    </row>
    <row r="424" spans="1:3" ht="15.75" customHeight="1">
      <c r="A424" s="523" t="s">
        <v>2121</v>
      </c>
      <c r="B424" s="524" t="s">
        <v>5837</v>
      </c>
      <c r="C424" s="525">
        <v>35503.29</v>
      </c>
    </row>
    <row r="425" spans="1:3" ht="15.75" customHeight="1">
      <c r="A425" s="523" t="s">
        <v>878</v>
      </c>
      <c r="B425" s="524" t="s">
        <v>5562</v>
      </c>
      <c r="C425" s="525">
        <v>35303.24</v>
      </c>
    </row>
    <row r="426" spans="1:3" ht="15.75" customHeight="1">
      <c r="A426" s="523" t="s">
        <v>2698</v>
      </c>
      <c r="B426" s="524" t="s">
        <v>5838</v>
      </c>
      <c r="C426" s="525">
        <v>35086.99</v>
      </c>
    </row>
    <row r="427" spans="1:3" ht="15.75" customHeight="1">
      <c r="A427" s="523" t="s">
        <v>476</v>
      </c>
      <c r="B427" s="524" t="s">
        <v>5839</v>
      </c>
      <c r="C427" s="525">
        <v>34060.730000000003</v>
      </c>
    </row>
    <row r="428" spans="1:3" ht="15.75" customHeight="1">
      <c r="A428" s="523" t="s">
        <v>5840</v>
      </c>
      <c r="B428" s="524" t="s">
        <v>5841</v>
      </c>
      <c r="C428" s="525">
        <v>33236.28</v>
      </c>
    </row>
    <row r="429" spans="1:3" ht="15.75" customHeight="1">
      <c r="A429" s="523" t="s">
        <v>5842</v>
      </c>
      <c r="B429" s="524" t="s">
        <v>5843</v>
      </c>
      <c r="C429" s="525">
        <v>33165.57</v>
      </c>
    </row>
    <row r="430" spans="1:3" ht="15.75" customHeight="1">
      <c r="A430" s="523" t="s">
        <v>1662</v>
      </c>
      <c r="B430" s="524" t="s">
        <v>5844</v>
      </c>
      <c r="C430" s="525">
        <v>30853.77</v>
      </c>
    </row>
    <row r="431" spans="1:3" ht="15.75" customHeight="1">
      <c r="A431" s="523" t="s">
        <v>1327</v>
      </c>
      <c r="B431" s="524" t="s">
        <v>5845</v>
      </c>
      <c r="C431" s="525">
        <v>30754.86</v>
      </c>
    </row>
    <row r="432" spans="1:3" ht="15.75" customHeight="1">
      <c r="A432" s="523" t="s">
        <v>2413</v>
      </c>
      <c r="B432" s="524" t="s">
        <v>5611</v>
      </c>
      <c r="C432" s="525">
        <v>30618.720000000001</v>
      </c>
    </row>
    <row r="433" spans="1:3" ht="15.75" customHeight="1">
      <c r="A433" s="523" t="s">
        <v>339</v>
      </c>
      <c r="B433" s="524" t="s">
        <v>5846</v>
      </c>
      <c r="C433" s="525">
        <v>30344.65</v>
      </c>
    </row>
    <row r="434" spans="1:3" ht="15.75" customHeight="1">
      <c r="A434" s="523" t="s">
        <v>327</v>
      </c>
      <c r="B434" s="524" t="s">
        <v>5847</v>
      </c>
      <c r="C434" s="525">
        <v>30047.57</v>
      </c>
    </row>
    <row r="435" spans="1:3" ht="15.75" customHeight="1">
      <c r="A435" s="523" t="s">
        <v>2142</v>
      </c>
      <c r="B435" s="524" t="s">
        <v>5774</v>
      </c>
      <c r="C435" s="525">
        <v>29311.32</v>
      </c>
    </row>
    <row r="436" spans="1:3" ht="15.75" customHeight="1">
      <c r="A436" s="523" t="s">
        <v>1448</v>
      </c>
      <c r="B436" s="524" t="s">
        <v>5848</v>
      </c>
      <c r="C436" s="525">
        <v>28476.23</v>
      </c>
    </row>
    <row r="437" spans="1:3" ht="15.75" customHeight="1">
      <c r="A437" s="523" t="s">
        <v>1470</v>
      </c>
      <c r="B437" s="524" t="s">
        <v>5849</v>
      </c>
      <c r="C437" s="525">
        <v>25793.54</v>
      </c>
    </row>
    <row r="438" spans="1:3" ht="15.75" customHeight="1">
      <c r="A438" s="523" t="s">
        <v>1535</v>
      </c>
      <c r="B438" s="524" t="s">
        <v>5850</v>
      </c>
      <c r="C438" s="525">
        <v>25019.73</v>
      </c>
    </row>
    <row r="439" spans="1:3" ht="15.75" customHeight="1">
      <c r="A439" s="523" t="s">
        <v>926</v>
      </c>
      <c r="B439" s="524" t="s">
        <v>5646</v>
      </c>
      <c r="C439" s="525">
        <v>24639.279999999999</v>
      </c>
    </row>
    <row r="440" spans="1:3" ht="15.75" customHeight="1">
      <c r="A440" s="523" t="s">
        <v>5851</v>
      </c>
      <c r="B440" s="524" t="s">
        <v>5670</v>
      </c>
      <c r="C440" s="525">
        <v>24458.86</v>
      </c>
    </row>
    <row r="441" spans="1:3" ht="15.75" customHeight="1">
      <c r="A441" s="523" t="s">
        <v>582</v>
      </c>
      <c r="B441" s="524" t="s">
        <v>5852</v>
      </c>
      <c r="C441" s="525">
        <v>23195.97</v>
      </c>
    </row>
    <row r="442" spans="1:3" ht="15.75" customHeight="1">
      <c r="A442" s="523" t="s">
        <v>1922</v>
      </c>
      <c r="B442" s="524" t="s">
        <v>5640</v>
      </c>
      <c r="C442" s="525">
        <v>20800.91</v>
      </c>
    </row>
    <row r="443" spans="1:3" ht="15.75" customHeight="1">
      <c r="A443" s="523" t="s">
        <v>1209</v>
      </c>
      <c r="B443" s="524" t="s">
        <v>5686</v>
      </c>
      <c r="C443" s="525">
        <v>16637.560000000001</v>
      </c>
    </row>
    <row r="444" spans="1:3" ht="15.75" customHeight="1">
      <c r="A444" s="523" t="s">
        <v>2747</v>
      </c>
      <c r="B444" s="524" t="s">
        <v>5853</v>
      </c>
      <c r="C444" s="525">
        <v>16479.7</v>
      </c>
    </row>
    <row r="445" spans="1:3" ht="15.75" customHeight="1">
      <c r="A445" s="523" t="s">
        <v>2150</v>
      </c>
      <c r="B445" s="524" t="s">
        <v>5745</v>
      </c>
      <c r="C445" s="525">
        <v>15453.45</v>
      </c>
    </row>
    <row r="446" spans="1:3" ht="15.75" customHeight="1">
      <c r="A446" s="523" t="s">
        <v>604</v>
      </c>
      <c r="B446" s="524" t="s">
        <v>5819</v>
      </c>
      <c r="C446" s="525">
        <v>14245.85</v>
      </c>
    </row>
    <row r="447" spans="1:3" ht="15.75" customHeight="1">
      <c r="A447" s="523" t="s">
        <v>550</v>
      </c>
      <c r="B447" s="524" t="s">
        <v>5727</v>
      </c>
      <c r="C447" s="525">
        <v>12727.48</v>
      </c>
    </row>
    <row r="448" spans="1:3" ht="15.75" customHeight="1">
      <c r="A448" s="523" t="s">
        <v>869</v>
      </c>
      <c r="B448" s="524" t="s">
        <v>5562</v>
      </c>
      <c r="C448" s="525">
        <v>11609.25</v>
      </c>
    </row>
    <row r="449" spans="1:3" ht="15.75" customHeight="1">
      <c r="A449" s="523" t="s">
        <v>1929</v>
      </c>
      <c r="B449" s="524" t="s">
        <v>5640</v>
      </c>
      <c r="C449" s="525">
        <v>10502.37</v>
      </c>
    </row>
    <row r="450" spans="1:3" ht="15.75" customHeight="1">
      <c r="A450" s="523" t="s">
        <v>1882</v>
      </c>
      <c r="B450" s="524" t="s">
        <v>5689</v>
      </c>
      <c r="C450" s="525">
        <v>10140.94</v>
      </c>
    </row>
    <row r="451" spans="1:3" ht="15.75" customHeight="1">
      <c r="A451" s="523" t="s">
        <v>1772</v>
      </c>
      <c r="B451" s="524" t="s">
        <v>5810</v>
      </c>
      <c r="C451" s="525">
        <v>10135.620000000001</v>
      </c>
    </row>
    <row r="452" spans="1:3" ht="15.75" customHeight="1">
      <c r="A452" s="523" t="s">
        <v>1787</v>
      </c>
      <c r="B452" s="524" t="s">
        <v>5854</v>
      </c>
      <c r="C452" s="525">
        <v>9610.9500000000007</v>
      </c>
    </row>
    <row r="453" spans="1:3" ht="15.75" customHeight="1">
      <c r="A453" s="523" t="s">
        <v>2464</v>
      </c>
      <c r="B453" s="524" t="s">
        <v>5674</v>
      </c>
      <c r="C453" s="525">
        <v>9389.4699999999993</v>
      </c>
    </row>
    <row r="454" spans="1:3" ht="15.75" customHeight="1">
      <c r="A454" s="523" t="s">
        <v>5855</v>
      </c>
      <c r="B454" s="524" t="s">
        <v>5856</v>
      </c>
      <c r="C454" s="525">
        <v>8933.8799999999992</v>
      </c>
    </row>
    <row r="455" spans="1:3" ht="15.75" customHeight="1">
      <c r="A455" s="523" t="s">
        <v>5857</v>
      </c>
      <c r="B455" s="524" t="s">
        <v>5575</v>
      </c>
      <c r="C455" s="525">
        <v>8375.41</v>
      </c>
    </row>
    <row r="456" spans="1:3" ht="15.75" customHeight="1">
      <c r="A456" s="523" t="s">
        <v>2914</v>
      </c>
      <c r="B456" s="524" t="s">
        <v>5829</v>
      </c>
      <c r="C456" s="525">
        <v>7823.91</v>
      </c>
    </row>
    <row r="457" spans="1:3" ht="15.75" customHeight="1">
      <c r="A457" s="523" t="s">
        <v>557</v>
      </c>
      <c r="B457" s="524" t="s">
        <v>5727</v>
      </c>
      <c r="C457" s="525">
        <v>7620.42</v>
      </c>
    </row>
    <row r="458" spans="1:3" ht="15.75" customHeight="1">
      <c r="A458" s="523" t="s">
        <v>2805</v>
      </c>
      <c r="B458" s="524" t="s">
        <v>5858</v>
      </c>
      <c r="C458" s="525">
        <v>7237.27</v>
      </c>
    </row>
    <row r="459" spans="1:3" ht="15.75" customHeight="1">
      <c r="A459" s="523" t="s">
        <v>2514</v>
      </c>
      <c r="B459" s="524" t="s">
        <v>5859</v>
      </c>
      <c r="C459" s="525">
        <v>6427.85</v>
      </c>
    </row>
    <row r="460" spans="1:3" ht="15.75" customHeight="1">
      <c r="A460" s="523" t="s">
        <v>225</v>
      </c>
      <c r="B460" s="524" t="s">
        <v>5860</v>
      </c>
      <c r="C460" s="525">
        <v>6010.77</v>
      </c>
    </row>
    <row r="461" spans="1:3" ht="15.75" customHeight="1">
      <c r="A461" s="523" t="s">
        <v>5861</v>
      </c>
      <c r="B461" s="524" t="s">
        <v>5578</v>
      </c>
      <c r="C461" s="525">
        <v>5867.34</v>
      </c>
    </row>
    <row r="462" spans="1:3" ht="15.75" customHeight="1">
      <c r="A462" s="523" t="s">
        <v>612</v>
      </c>
      <c r="B462" s="524" t="s">
        <v>5567</v>
      </c>
      <c r="C462" s="525">
        <v>5658.23</v>
      </c>
    </row>
    <row r="463" spans="1:3" ht="15.75" customHeight="1">
      <c r="A463" s="523" t="s">
        <v>751</v>
      </c>
      <c r="B463" s="524" t="s">
        <v>5828</v>
      </c>
      <c r="C463" s="525">
        <v>5618.41</v>
      </c>
    </row>
    <row r="464" spans="1:3" ht="15.75" customHeight="1">
      <c r="A464" s="523" t="s">
        <v>5862</v>
      </c>
      <c r="B464" s="524" t="s">
        <v>5863</v>
      </c>
      <c r="C464" s="525">
        <v>5179.43</v>
      </c>
    </row>
    <row r="465" spans="1:3" ht="15.75" customHeight="1">
      <c r="A465" s="523" t="s">
        <v>519</v>
      </c>
      <c r="B465" s="524" t="s">
        <v>5558</v>
      </c>
      <c r="C465" s="525">
        <v>5137.71</v>
      </c>
    </row>
    <row r="466" spans="1:3" ht="15.75" customHeight="1">
      <c r="A466" s="523" t="s">
        <v>5864</v>
      </c>
      <c r="B466" s="524" t="s">
        <v>5865</v>
      </c>
      <c r="C466" s="525">
        <v>5093.9399999999996</v>
      </c>
    </row>
    <row r="467" spans="1:3" ht="15.75" customHeight="1">
      <c r="A467" s="523" t="s">
        <v>1474</v>
      </c>
      <c r="B467" s="524" t="s">
        <v>5866</v>
      </c>
      <c r="C467" s="525">
        <v>5078.3500000000004</v>
      </c>
    </row>
    <row r="468" spans="1:3" ht="15.75" customHeight="1">
      <c r="A468" s="523" t="s">
        <v>427</v>
      </c>
      <c r="B468" s="524" t="s">
        <v>5587</v>
      </c>
      <c r="C468" s="525">
        <v>5074.76</v>
      </c>
    </row>
    <row r="469" spans="1:3" ht="15.75" customHeight="1">
      <c r="A469" s="523" t="s">
        <v>5867</v>
      </c>
      <c r="B469" s="524" t="s">
        <v>5606</v>
      </c>
      <c r="C469" s="525">
        <v>5056.79</v>
      </c>
    </row>
    <row r="470" spans="1:3" ht="15.75" customHeight="1">
      <c r="A470" s="523" t="s">
        <v>5868</v>
      </c>
      <c r="B470" s="524" t="s">
        <v>5869</v>
      </c>
      <c r="C470" s="525">
        <v>5019.71</v>
      </c>
    </row>
    <row r="471" spans="1:3" ht="15.75" customHeight="1">
      <c r="A471" s="523" t="s">
        <v>5870</v>
      </c>
      <c r="B471" s="524" t="s">
        <v>5655</v>
      </c>
      <c r="C471" s="525">
        <v>4502.8999999999996</v>
      </c>
    </row>
    <row r="472" spans="1:3" ht="15.75" customHeight="1">
      <c r="A472" s="523" t="s">
        <v>1277</v>
      </c>
      <c r="B472" s="524" t="s">
        <v>5871</v>
      </c>
      <c r="C472" s="525">
        <v>4500</v>
      </c>
    </row>
    <row r="473" spans="1:3" ht="15.75" customHeight="1">
      <c r="A473" s="523" t="s">
        <v>445</v>
      </c>
      <c r="B473" s="524" t="s">
        <v>5668</v>
      </c>
      <c r="C473" s="525">
        <v>4334.29</v>
      </c>
    </row>
    <row r="474" spans="1:3" ht="15.75" customHeight="1">
      <c r="A474" s="523" t="s">
        <v>1659</v>
      </c>
      <c r="B474" s="524" t="s">
        <v>5872</v>
      </c>
      <c r="C474" s="525">
        <v>4299.34</v>
      </c>
    </row>
    <row r="475" spans="1:3" ht="15.75" customHeight="1">
      <c r="A475" s="523" t="s">
        <v>1422</v>
      </c>
      <c r="B475" s="524" t="s">
        <v>5594</v>
      </c>
      <c r="C475" s="525">
        <v>4262.12</v>
      </c>
    </row>
    <row r="476" spans="1:3" ht="15.75" customHeight="1">
      <c r="A476" s="523" t="s">
        <v>924</v>
      </c>
      <c r="B476" s="524" t="s">
        <v>5646</v>
      </c>
      <c r="C476" s="525">
        <v>4155.9399999999996</v>
      </c>
    </row>
    <row r="477" spans="1:3" ht="15.75" customHeight="1">
      <c r="A477" s="523" t="s">
        <v>2283</v>
      </c>
      <c r="B477" s="524" t="s">
        <v>5873</v>
      </c>
      <c r="C477" s="525">
        <v>4058.5</v>
      </c>
    </row>
    <row r="478" spans="1:3" ht="15.75" customHeight="1">
      <c r="A478" s="523" t="s">
        <v>625</v>
      </c>
      <c r="B478" s="524" t="s">
        <v>5567</v>
      </c>
      <c r="C478" s="525">
        <v>3940.77</v>
      </c>
    </row>
    <row r="479" spans="1:3" ht="15.75" customHeight="1">
      <c r="A479" s="523" t="s">
        <v>1912</v>
      </c>
      <c r="B479" s="524" t="s">
        <v>5640</v>
      </c>
      <c r="C479" s="525">
        <v>3817.47</v>
      </c>
    </row>
    <row r="480" spans="1:3" ht="15.75" customHeight="1">
      <c r="A480" s="523" t="s">
        <v>5874</v>
      </c>
      <c r="B480" s="524" t="s">
        <v>5611</v>
      </c>
      <c r="C480" s="525">
        <v>3775.52</v>
      </c>
    </row>
    <row r="481" spans="1:3" ht="15.75" customHeight="1">
      <c r="A481" s="523" t="s">
        <v>973</v>
      </c>
      <c r="B481" s="524" t="s">
        <v>5875</v>
      </c>
      <c r="C481" s="525">
        <v>2632.17</v>
      </c>
    </row>
    <row r="482" spans="1:3" ht="15.75" customHeight="1">
      <c r="A482" s="523" t="s">
        <v>1944</v>
      </c>
      <c r="B482" s="524" t="s">
        <v>5876</v>
      </c>
      <c r="C482" s="525">
        <v>2461.34</v>
      </c>
    </row>
    <row r="483" spans="1:3" ht="15.75" customHeight="1">
      <c r="A483" s="523" t="s">
        <v>2835</v>
      </c>
      <c r="B483" s="524" t="s">
        <v>5877</v>
      </c>
      <c r="C483" s="525">
        <v>2228.7800000000002</v>
      </c>
    </row>
    <row r="484" spans="1:3" ht="15.75" customHeight="1">
      <c r="A484" s="523" t="s">
        <v>2840</v>
      </c>
      <c r="B484" s="524" t="s">
        <v>5711</v>
      </c>
      <c r="C484" s="525">
        <v>1712.06</v>
      </c>
    </row>
    <row r="485" spans="1:3" ht="15.75" customHeight="1">
      <c r="A485" s="523" t="s">
        <v>2966</v>
      </c>
      <c r="B485" s="524" t="s">
        <v>5676</v>
      </c>
      <c r="C485" s="525">
        <v>1558.4</v>
      </c>
    </row>
    <row r="486" spans="1:3" ht="15.75" customHeight="1">
      <c r="A486" s="523" t="s">
        <v>5878</v>
      </c>
      <c r="B486" s="524" t="s">
        <v>5879</v>
      </c>
      <c r="C486" s="525">
        <v>1543.58</v>
      </c>
    </row>
    <row r="487" spans="1:3" ht="15.75" customHeight="1">
      <c r="A487" s="523" t="s">
        <v>1138</v>
      </c>
      <c r="B487" s="524" t="s">
        <v>5697</v>
      </c>
      <c r="C487" s="525">
        <v>1447.09</v>
      </c>
    </row>
    <row r="488" spans="1:3" ht="15.75" customHeight="1">
      <c r="A488" s="523" t="s">
        <v>2534</v>
      </c>
      <c r="B488" s="524" t="s">
        <v>5809</v>
      </c>
      <c r="C488" s="525">
        <v>1372.76</v>
      </c>
    </row>
    <row r="489" spans="1:3" ht="15.75" customHeight="1">
      <c r="A489" s="523" t="s">
        <v>859</v>
      </c>
      <c r="B489" s="524" t="s">
        <v>5880</v>
      </c>
      <c r="C489" s="525">
        <v>1148.78</v>
      </c>
    </row>
    <row r="490" spans="1:3" ht="15.75" customHeight="1">
      <c r="A490" s="523" t="s">
        <v>1504</v>
      </c>
      <c r="B490" s="524" t="s">
        <v>5670</v>
      </c>
      <c r="C490" s="525">
        <v>1032.54</v>
      </c>
    </row>
    <row r="491" spans="1:3" ht="15.75" customHeight="1">
      <c r="A491" s="523" t="s">
        <v>2486</v>
      </c>
      <c r="B491" s="524" t="s">
        <v>5565</v>
      </c>
      <c r="C491" s="525">
        <v>972.01</v>
      </c>
    </row>
    <row r="492" spans="1:3" ht="15.75" customHeight="1">
      <c r="A492" s="523" t="s">
        <v>1497</v>
      </c>
      <c r="B492" s="524" t="s">
        <v>5881</v>
      </c>
      <c r="C492" s="525">
        <v>933.72</v>
      </c>
    </row>
    <row r="493" spans="1:3" ht="15.75" customHeight="1">
      <c r="A493" s="523" t="s">
        <v>2152</v>
      </c>
      <c r="B493" s="524" t="s">
        <v>5745</v>
      </c>
      <c r="C493" s="525">
        <v>915.54</v>
      </c>
    </row>
    <row r="494" spans="1:3" ht="15.75" customHeight="1">
      <c r="A494" s="523" t="s">
        <v>435</v>
      </c>
      <c r="B494" s="524" t="s">
        <v>5587</v>
      </c>
      <c r="C494" s="525">
        <v>914.58</v>
      </c>
    </row>
    <row r="495" spans="1:3" ht="15.75" customHeight="1">
      <c r="A495" s="523" t="s">
        <v>2641</v>
      </c>
      <c r="B495" s="524" t="s">
        <v>5637</v>
      </c>
      <c r="C495" s="525">
        <v>902.31</v>
      </c>
    </row>
    <row r="496" spans="1:3" ht="15.75" customHeight="1">
      <c r="A496" s="523" t="s">
        <v>359</v>
      </c>
      <c r="B496" s="524" t="s">
        <v>5593</v>
      </c>
      <c r="C496" s="525">
        <v>820</v>
      </c>
    </row>
    <row r="497" spans="1:3" ht="15.75" customHeight="1">
      <c r="A497" s="523" t="s">
        <v>2539</v>
      </c>
      <c r="B497" s="524" t="s">
        <v>5809</v>
      </c>
      <c r="C497" s="525">
        <v>797.56</v>
      </c>
    </row>
    <row r="498" spans="1:3" ht="15.75" customHeight="1">
      <c r="A498" s="523" t="s">
        <v>928</v>
      </c>
      <c r="B498" s="524" t="s">
        <v>5646</v>
      </c>
      <c r="C498" s="525">
        <v>784.52</v>
      </c>
    </row>
    <row r="499" spans="1:3" ht="15.75" customHeight="1">
      <c r="A499" s="523" t="s">
        <v>934</v>
      </c>
      <c r="B499" s="524" t="s">
        <v>5882</v>
      </c>
      <c r="C499" s="525">
        <v>772.89</v>
      </c>
    </row>
    <row r="500" spans="1:3" ht="15.75" customHeight="1">
      <c r="A500" s="523" t="s">
        <v>717</v>
      </c>
      <c r="B500" s="524" t="s">
        <v>5883</v>
      </c>
      <c r="C500" s="525">
        <v>764.51</v>
      </c>
    </row>
    <row r="501" spans="1:3" ht="15.75" customHeight="1">
      <c r="A501" s="523" t="s">
        <v>2714</v>
      </c>
      <c r="B501" s="524" t="s">
        <v>5754</v>
      </c>
      <c r="C501" s="525">
        <v>732.66</v>
      </c>
    </row>
    <row r="502" spans="1:3" ht="15.75" customHeight="1">
      <c r="A502" s="523" t="s">
        <v>5884</v>
      </c>
      <c r="B502" s="524" t="s">
        <v>5885</v>
      </c>
      <c r="C502" s="525">
        <v>718.9</v>
      </c>
    </row>
    <row r="503" spans="1:3" ht="15.75" customHeight="1">
      <c r="A503" s="523" t="s">
        <v>5886</v>
      </c>
      <c r="B503" s="524" t="s">
        <v>5849</v>
      </c>
      <c r="C503" s="525">
        <v>707.42</v>
      </c>
    </row>
    <row r="504" spans="1:3" ht="15.75" customHeight="1">
      <c r="A504" s="523" t="s">
        <v>1267</v>
      </c>
      <c r="B504" s="524" t="s">
        <v>5871</v>
      </c>
      <c r="C504" s="525">
        <v>696.83</v>
      </c>
    </row>
    <row r="505" spans="1:3" ht="15.75" customHeight="1">
      <c r="A505" s="523" t="s">
        <v>1224</v>
      </c>
      <c r="B505" s="524" t="s">
        <v>5729</v>
      </c>
      <c r="C505" s="525">
        <v>658.26</v>
      </c>
    </row>
    <row r="506" spans="1:3" ht="15.75" customHeight="1">
      <c r="A506" s="523" t="s">
        <v>731</v>
      </c>
      <c r="B506" s="524" t="s">
        <v>5691</v>
      </c>
      <c r="C506" s="525">
        <v>594.05999999999995</v>
      </c>
    </row>
    <row r="507" spans="1:3" ht="15.75" customHeight="1">
      <c r="A507" s="523" t="s">
        <v>627</v>
      </c>
      <c r="B507" s="524" t="s">
        <v>5567</v>
      </c>
      <c r="C507" s="525">
        <v>506.41</v>
      </c>
    </row>
    <row r="508" spans="1:3" ht="15.75" customHeight="1">
      <c r="A508" s="523" t="s">
        <v>2049</v>
      </c>
      <c r="B508" s="524" t="s">
        <v>5685</v>
      </c>
      <c r="C508" s="525">
        <v>461.95</v>
      </c>
    </row>
    <row r="509" spans="1:3" ht="15.75" customHeight="1">
      <c r="A509" s="523" t="s">
        <v>1492</v>
      </c>
      <c r="B509" s="524" t="s">
        <v>5887</v>
      </c>
      <c r="C509" s="525">
        <v>454.8</v>
      </c>
    </row>
    <row r="510" spans="1:3" ht="15.75" customHeight="1">
      <c r="A510" s="523" t="s">
        <v>1462</v>
      </c>
      <c r="B510" s="524" t="s">
        <v>5721</v>
      </c>
      <c r="C510" s="525">
        <v>438.33</v>
      </c>
    </row>
    <row r="511" spans="1:3" ht="15.75" customHeight="1">
      <c r="A511" s="523" t="s">
        <v>814</v>
      </c>
      <c r="B511" s="524" t="s">
        <v>5708</v>
      </c>
      <c r="C511" s="525">
        <v>430.33</v>
      </c>
    </row>
    <row r="512" spans="1:3" ht="15.75" customHeight="1">
      <c r="A512" s="523" t="s">
        <v>1714</v>
      </c>
      <c r="B512" s="524" t="s">
        <v>5620</v>
      </c>
      <c r="C512" s="525">
        <v>372.66</v>
      </c>
    </row>
    <row r="513" spans="1:3" ht="15.75" customHeight="1">
      <c r="A513" s="523" t="s">
        <v>826</v>
      </c>
      <c r="B513" s="524" t="s">
        <v>5888</v>
      </c>
      <c r="C513" s="525">
        <v>331.92</v>
      </c>
    </row>
    <row r="514" spans="1:3" ht="15.75" customHeight="1">
      <c r="A514" s="523" t="s">
        <v>539</v>
      </c>
      <c r="B514" s="524" t="s">
        <v>5889</v>
      </c>
      <c r="C514" s="525">
        <v>313.27999999999997</v>
      </c>
    </row>
    <row r="515" spans="1:3" ht="15.75" customHeight="1">
      <c r="A515" s="523" t="s">
        <v>1547</v>
      </c>
      <c r="B515" s="524" t="s">
        <v>5605</v>
      </c>
      <c r="C515" s="525">
        <v>288.94</v>
      </c>
    </row>
    <row r="516" spans="1:3" ht="15.75" customHeight="1">
      <c r="A516" s="523" t="s">
        <v>2253</v>
      </c>
      <c r="B516" s="524" t="s">
        <v>5758</v>
      </c>
      <c r="C516" s="525">
        <v>273.07</v>
      </c>
    </row>
    <row r="517" spans="1:3" ht="15.75" customHeight="1">
      <c r="A517" s="523" t="s">
        <v>1887</v>
      </c>
      <c r="B517" s="524" t="s">
        <v>5689</v>
      </c>
      <c r="C517" s="525">
        <v>263.83</v>
      </c>
    </row>
    <row r="518" spans="1:3" ht="15.75" customHeight="1">
      <c r="A518" s="523" t="s">
        <v>2683</v>
      </c>
      <c r="B518" s="524" t="s">
        <v>5890</v>
      </c>
      <c r="C518" s="525">
        <v>258.52</v>
      </c>
    </row>
    <row r="519" spans="1:3" ht="15.75" customHeight="1">
      <c r="A519" s="523" t="s">
        <v>1400</v>
      </c>
      <c r="B519" s="524" t="s">
        <v>5667</v>
      </c>
      <c r="C519" s="525">
        <v>251.65</v>
      </c>
    </row>
    <row r="520" spans="1:3" ht="15.75" customHeight="1">
      <c r="A520" s="523" t="s">
        <v>1695</v>
      </c>
      <c r="B520" s="524" t="s">
        <v>5752</v>
      </c>
      <c r="C520" s="525">
        <v>229.43</v>
      </c>
    </row>
    <row r="521" spans="1:3" ht="15.75" customHeight="1">
      <c r="A521" s="523" t="s">
        <v>886</v>
      </c>
      <c r="B521" s="524" t="s">
        <v>5562</v>
      </c>
      <c r="C521" s="525">
        <v>220.61</v>
      </c>
    </row>
    <row r="522" spans="1:3" ht="15.75" customHeight="1">
      <c r="A522" s="523" t="s">
        <v>2992</v>
      </c>
      <c r="B522" s="524" t="s">
        <v>5891</v>
      </c>
      <c r="C522" s="525">
        <v>182.06</v>
      </c>
    </row>
    <row r="523" spans="1:3" ht="15.75" customHeight="1">
      <c r="A523" s="523" t="s">
        <v>2585</v>
      </c>
      <c r="B523" s="524" t="s">
        <v>5643</v>
      </c>
      <c r="C523" s="525">
        <v>174.43</v>
      </c>
    </row>
    <row r="524" spans="1:3" ht="15.75" customHeight="1">
      <c r="A524" s="523" t="s">
        <v>1182</v>
      </c>
      <c r="B524" s="524" t="s">
        <v>5626</v>
      </c>
      <c r="C524" s="525">
        <v>173.6</v>
      </c>
    </row>
    <row r="525" spans="1:3" ht="15.75" customHeight="1">
      <c r="A525" s="523" t="s">
        <v>5892</v>
      </c>
      <c r="B525" s="524" t="s">
        <v>5779</v>
      </c>
      <c r="C525" s="525">
        <v>170.65</v>
      </c>
    </row>
    <row r="526" spans="1:3" ht="15.75" customHeight="1">
      <c r="A526" s="523" t="s">
        <v>592</v>
      </c>
      <c r="B526" s="524" t="s">
        <v>5893</v>
      </c>
      <c r="C526" s="525">
        <v>160.86000000000001</v>
      </c>
    </row>
    <row r="527" spans="1:3" ht="15.75" customHeight="1">
      <c r="A527" s="523" t="s">
        <v>1346</v>
      </c>
      <c r="B527" s="524" t="s">
        <v>5598</v>
      </c>
      <c r="C527" s="525">
        <v>153.19999999999999</v>
      </c>
    </row>
    <row r="528" spans="1:3" ht="15.75" customHeight="1">
      <c r="A528" s="523" t="s">
        <v>2679</v>
      </c>
      <c r="B528" s="524" t="s">
        <v>5660</v>
      </c>
      <c r="C528" s="525">
        <v>149.35</v>
      </c>
    </row>
    <row r="529" spans="1:3" ht="15.75" customHeight="1">
      <c r="A529" s="523" t="s">
        <v>1244</v>
      </c>
      <c r="B529" s="524" t="s">
        <v>5894</v>
      </c>
      <c r="C529" s="525">
        <v>146.51</v>
      </c>
    </row>
    <row r="530" spans="1:3" ht="15.75" customHeight="1">
      <c r="A530" s="523" t="s">
        <v>737</v>
      </c>
      <c r="B530" s="524" t="s">
        <v>5785</v>
      </c>
      <c r="C530" s="525">
        <v>112.85</v>
      </c>
    </row>
    <row r="531" spans="1:3" ht="15.75" customHeight="1">
      <c r="A531" s="523" t="s">
        <v>1757</v>
      </c>
      <c r="B531" s="524" t="s">
        <v>5810</v>
      </c>
      <c r="C531" s="525">
        <v>106.84</v>
      </c>
    </row>
    <row r="532" spans="1:3" ht="15.75" customHeight="1">
      <c r="A532" s="523" t="s">
        <v>5895</v>
      </c>
      <c r="B532" s="524" t="s">
        <v>5573</v>
      </c>
      <c r="C532" s="525">
        <v>98.98</v>
      </c>
    </row>
    <row r="533" spans="1:3" ht="15.75" customHeight="1">
      <c r="A533" s="523" t="s">
        <v>2159</v>
      </c>
      <c r="B533" s="524" t="s">
        <v>5896</v>
      </c>
      <c r="C533" s="525">
        <v>94.24</v>
      </c>
    </row>
    <row r="534" spans="1:3" ht="15.75" customHeight="1">
      <c r="A534" s="523" t="s">
        <v>2410</v>
      </c>
      <c r="B534" s="524" t="s">
        <v>5611</v>
      </c>
      <c r="C534" s="525">
        <v>86.78</v>
      </c>
    </row>
    <row r="535" spans="1:3" ht="15.75" customHeight="1">
      <c r="A535" s="523" t="s">
        <v>1500</v>
      </c>
      <c r="B535" s="524" t="s">
        <v>5670</v>
      </c>
      <c r="C535" s="525">
        <v>86.38</v>
      </c>
    </row>
    <row r="536" spans="1:3" ht="15.75" customHeight="1">
      <c r="A536" s="523" t="s">
        <v>2490</v>
      </c>
      <c r="B536" s="524" t="s">
        <v>5565</v>
      </c>
      <c r="C536" s="527">
        <v>56.35</v>
      </c>
    </row>
    <row r="537" spans="1:3" ht="15.75" customHeight="1">
      <c r="A537" s="523" t="s">
        <v>1186</v>
      </c>
      <c r="B537" s="524" t="s">
        <v>5626</v>
      </c>
      <c r="C537" s="527">
        <v>51.44</v>
      </c>
    </row>
    <row r="538" spans="1:3" ht="15.75" customHeight="1">
      <c r="A538" s="523" t="s">
        <v>2720</v>
      </c>
      <c r="B538" s="524" t="s">
        <v>5897</v>
      </c>
      <c r="C538" s="527">
        <v>50.63</v>
      </c>
    </row>
    <row r="539" spans="1:3" ht="15.75" customHeight="1">
      <c r="A539" s="523" t="s">
        <v>2655</v>
      </c>
      <c r="B539" s="524" t="s">
        <v>5898</v>
      </c>
      <c r="C539" s="527">
        <v>39.909999999999997</v>
      </c>
    </row>
    <row r="540" spans="1:3" ht="15.75" customHeight="1">
      <c r="A540" s="523" t="s">
        <v>1971</v>
      </c>
      <c r="B540" s="524" t="s">
        <v>5608</v>
      </c>
      <c r="C540" s="527">
        <v>35.29</v>
      </c>
    </row>
    <row r="541" spans="1:3" ht="15.75" customHeight="1">
      <c r="A541" s="523" t="s">
        <v>1734</v>
      </c>
      <c r="B541" s="524" t="s">
        <v>5899</v>
      </c>
      <c r="C541" s="527">
        <v>30.02</v>
      </c>
    </row>
    <row r="542" spans="1:3" ht="15.75" customHeight="1">
      <c r="A542" s="523" t="s">
        <v>2744</v>
      </c>
      <c r="B542" s="524" t="s">
        <v>5853</v>
      </c>
      <c r="C542" s="527">
        <v>30</v>
      </c>
    </row>
    <row r="543" spans="1:3" ht="15.75" customHeight="1">
      <c r="A543" s="523" t="s">
        <v>462</v>
      </c>
      <c r="B543" s="524" t="s">
        <v>5836</v>
      </c>
      <c r="C543" s="527">
        <v>28.73</v>
      </c>
    </row>
    <row r="544" spans="1:3" ht="15.75" customHeight="1">
      <c r="A544" s="523" t="s">
        <v>2448</v>
      </c>
      <c r="B544" s="524" t="s">
        <v>5900</v>
      </c>
      <c r="C544" s="527">
        <v>26</v>
      </c>
    </row>
    <row r="545" spans="1:3" ht="15.75" customHeight="1">
      <c r="A545" s="523" t="s">
        <v>1320</v>
      </c>
      <c r="B545" s="524" t="s">
        <v>5644</v>
      </c>
      <c r="C545" s="527">
        <v>25.08</v>
      </c>
    </row>
    <row r="546" spans="1:3" ht="15.75" customHeight="1">
      <c r="A546" s="523" t="s">
        <v>2286</v>
      </c>
      <c r="B546" s="524" t="s">
        <v>5901</v>
      </c>
      <c r="C546" s="527">
        <v>21.52</v>
      </c>
    </row>
    <row r="547" spans="1:3" ht="15.75" customHeight="1">
      <c r="A547" s="523" t="s">
        <v>2989</v>
      </c>
      <c r="B547" s="524" t="s">
        <v>5902</v>
      </c>
      <c r="C547" s="527">
        <v>20.89</v>
      </c>
    </row>
    <row r="548" spans="1:3" ht="15.75" customHeight="1">
      <c r="A548" s="523" t="s">
        <v>2113</v>
      </c>
      <c r="B548" s="524" t="s">
        <v>5566</v>
      </c>
      <c r="C548" s="527">
        <v>20.75</v>
      </c>
    </row>
    <row r="549" spans="1:3" ht="15.75" customHeight="1">
      <c r="A549" s="523" t="s">
        <v>351</v>
      </c>
      <c r="B549" s="524" t="s">
        <v>5903</v>
      </c>
      <c r="C549" s="527">
        <v>18.77</v>
      </c>
    </row>
    <row r="550" spans="1:3" ht="15.75" customHeight="1">
      <c r="A550" s="523" t="s">
        <v>2972</v>
      </c>
      <c r="B550" s="524" t="s">
        <v>5904</v>
      </c>
      <c r="C550" s="527">
        <v>14.67</v>
      </c>
    </row>
    <row r="551" spans="1:3" ht="15.75" customHeight="1">
      <c r="A551" s="523" t="s">
        <v>2381</v>
      </c>
      <c r="B551" s="524" t="s">
        <v>5684</v>
      </c>
      <c r="C551" s="527">
        <v>10.42</v>
      </c>
    </row>
    <row r="552" spans="1:3" ht="15.75" customHeight="1">
      <c r="A552" s="523" t="s">
        <v>758</v>
      </c>
      <c r="B552" s="524" t="s">
        <v>5905</v>
      </c>
      <c r="C552" s="527">
        <v>10.3</v>
      </c>
    </row>
    <row r="553" spans="1:3" ht="15.75" customHeight="1">
      <c r="A553" s="523" t="s">
        <v>1232</v>
      </c>
      <c r="B553" s="524" t="s">
        <v>5906</v>
      </c>
      <c r="C553" s="527">
        <v>9.8000000000000007</v>
      </c>
    </row>
    <row r="554" spans="1:3" ht="15.75" customHeight="1">
      <c r="A554" s="523" t="s">
        <v>2946</v>
      </c>
      <c r="B554" s="524" t="s">
        <v>5907</v>
      </c>
      <c r="C554" s="527">
        <v>8.92</v>
      </c>
    </row>
    <row r="555" spans="1:3" ht="15.75" customHeight="1">
      <c r="A555" s="523" t="s">
        <v>1565</v>
      </c>
      <c r="B555" s="524" t="s">
        <v>5572</v>
      </c>
      <c r="C555" s="527">
        <v>7.67</v>
      </c>
    </row>
    <row r="556" spans="1:3" ht="15.75" customHeight="1">
      <c r="A556" s="523" t="s">
        <v>714</v>
      </c>
      <c r="B556" s="524" t="s">
        <v>5883</v>
      </c>
      <c r="C556" s="527">
        <v>6</v>
      </c>
    </row>
    <row r="557" spans="1:3" ht="15.75" customHeight="1">
      <c r="A557" s="523" t="s">
        <v>1525</v>
      </c>
      <c r="B557" s="524" t="s">
        <v>5670</v>
      </c>
      <c r="C557" s="527">
        <v>5.55</v>
      </c>
    </row>
    <row r="558" spans="1:3" ht="15.75" customHeight="1">
      <c r="A558" s="523" t="s">
        <v>891</v>
      </c>
      <c r="B558" s="524" t="s">
        <v>5908</v>
      </c>
      <c r="C558" s="527">
        <v>4.4800000000000004</v>
      </c>
    </row>
    <row r="559" spans="1:3" ht="15.75" customHeight="1">
      <c r="A559" s="523" t="s">
        <v>2051</v>
      </c>
      <c r="B559" s="524" t="s">
        <v>5685</v>
      </c>
      <c r="C559" s="527">
        <v>4.4000000000000004</v>
      </c>
    </row>
    <row r="560" spans="1:3" ht="15.75" customHeight="1">
      <c r="A560" s="523" t="s">
        <v>2965</v>
      </c>
      <c r="B560" s="524" t="s">
        <v>5676</v>
      </c>
      <c r="C560" s="527">
        <v>2.41</v>
      </c>
    </row>
    <row r="561" spans="1:3" ht="15.75" customHeight="1">
      <c r="A561" s="523" t="s">
        <v>1900</v>
      </c>
      <c r="B561" s="524" t="s">
        <v>5689</v>
      </c>
      <c r="C561" s="527">
        <v>2.04</v>
      </c>
    </row>
    <row r="562" spans="1:3" ht="15.75" customHeight="1">
      <c r="A562" s="523" t="s">
        <v>1685</v>
      </c>
      <c r="B562" s="524" t="s">
        <v>5909</v>
      </c>
      <c r="C562" s="527">
        <v>1.84</v>
      </c>
    </row>
    <row r="563" spans="1:3" ht="15.75" customHeight="1">
      <c r="A563" s="523" t="s">
        <v>2430</v>
      </c>
      <c r="B563" s="524" t="s">
        <v>5611</v>
      </c>
      <c r="C563" s="527">
        <v>1.72</v>
      </c>
    </row>
    <row r="564" spans="1:3" ht="15.75" customHeight="1">
      <c r="A564" s="523" t="s">
        <v>309</v>
      </c>
      <c r="B564" s="524" t="s">
        <v>5779</v>
      </c>
      <c r="C564" s="527">
        <v>1.7</v>
      </c>
    </row>
    <row r="565" spans="1:3" ht="15.75" customHeight="1">
      <c r="A565" s="523" t="s">
        <v>683</v>
      </c>
      <c r="B565" s="524" t="s">
        <v>5578</v>
      </c>
      <c r="C565" s="527">
        <v>1.34</v>
      </c>
    </row>
    <row r="566" spans="1:3" ht="15.75" customHeight="1">
      <c r="A566" s="523" t="s">
        <v>1380</v>
      </c>
      <c r="B566" s="524" t="s">
        <v>5599</v>
      </c>
      <c r="C566" s="527">
        <v>1.17</v>
      </c>
    </row>
    <row r="567" spans="1:3" ht="15.75" customHeight="1">
      <c r="A567" s="523" t="s">
        <v>2634</v>
      </c>
      <c r="B567" s="524" t="s">
        <v>5637</v>
      </c>
      <c r="C567" s="527">
        <v>1.1200000000000001</v>
      </c>
    </row>
    <row r="568" spans="1:3" ht="15.75" customHeight="1">
      <c r="A568" s="523" t="s">
        <v>1353</v>
      </c>
      <c r="B568" s="524" t="s">
        <v>5598</v>
      </c>
      <c r="C568" s="527">
        <v>1.1000000000000001</v>
      </c>
    </row>
    <row r="569" spans="1:3" ht="15.75" customHeight="1">
      <c r="A569" s="523" t="s">
        <v>2929</v>
      </c>
      <c r="B569" s="524" t="s">
        <v>5910</v>
      </c>
      <c r="C569" s="527">
        <v>1</v>
      </c>
    </row>
    <row r="570" spans="1:3" ht="15.75" customHeight="1">
      <c r="A570" s="523" t="s">
        <v>1067</v>
      </c>
      <c r="B570" s="524" t="s">
        <v>5911</v>
      </c>
      <c r="C570" s="527">
        <v>0.96</v>
      </c>
    </row>
    <row r="571" spans="1:3" ht="15.75" customHeight="1">
      <c r="A571" s="523" t="s">
        <v>1575</v>
      </c>
      <c r="B571" s="524" t="s">
        <v>5572</v>
      </c>
      <c r="C571" s="527">
        <v>0.95</v>
      </c>
    </row>
    <row r="572" spans="1:3" ht="15.75" customHeight="1">
      <c r="A572" s="523" t="s">
        <v>1391</v>
      </c>
      <c r="B572" s="524" t="s">
        <v>5912</v>
      </c>
      <c r="C572" s="527">
        <v>0.88</v>
      </c>
    </row>
    <row r="573" spans="1:3" ht="15.75" customHeight="1">
      <c r="A573" s="523" t="s">
        <v>708</v>
      </c>
      <c r="B573" s="524" t="s">
        <v>5883</v>
      </c>
      <c r="C573" s="527">
        <v>0.85</v>
      </c>
    </row>
    <row r="574" spans="1:3" ht="15.75" customHeight="1">
      <c r="A574" s="523" t="s">
        <v>607</v>
      </c>
      <c r="B574" s="524" t="s">
        <v>5913</v>
      </c>
      <c r="C574" s="527">
        <v>0.78</v>
      </c>
    </row>
    <row r="575" spans="1:3" ht="15.75" customHeight="1">
      <c r="A575" s="523" t="s">
        <v>2855</v>
      </c>
      <c r="B575" s="524" t="s">
        <v>5652</v>
      </c>
      <c r="C575" s="527">
        <v>0.71</v>
      </c>
    </row>
    <row r="576" spans="1:3" ht="15.75" customHeight="1">
      <c r="A576" s="523" t="s">
        <v>852</v>
      </c>
      <c r="B576" s="524" t="s">
        <v>5914</v>
      </c>
      <c r="C576" s="527">
        <v>0.62</v>
      </c>
    </row>
    <row r="577" spans="1:3" ht="15.75" customHeight="1">
      <c r="A577" s="523" t="s">
        <v>2351</v>
      </c>
      <c r="B577" s="524" t="s">
        <v>5625</v>
      </c>
      <c r="C577" s="527">
        <v>0.45</v>
      </c>
    </row>
    <row r="578" spans="1:3" ht="15.75" customHeight="1">
      <c r="A578" s="523" t="s">
        <v>233</v>
      </c>
      <c r="B578" s="524" t="s">
        <v>5617</v>
      </c>
      <c r="C578" s="527">
        <v>0.44</v>
      </c>
    </row>
    <row r="579" spans="1:3" ht="15.75" customHeight="1">
      <c r="A579" s="523" t="s">
        <v>1464</v>
      </c>
      <c r="B579" s="524" t="s">
        <v>5849</v>
      </c>
      <c r="C579" s="527">
        <v>0.39</v>
      </c>
    </row>
    <row r="580" spans="1:3" ht="15.75" customHeight="1">
      <c r="A580" s="523" t="s">
        <v>2240</v>
      </c>
      <c r="B580" s="524" t="s">
        <v>5915</v>
      </c>
      <c r="C580" s="527">
        <v>0.38</v>
      </c>
    </row>
    <row r="581" spans="1:3" ht="15.75" customHeight="1">
      <c r="A581" s="523" t="s">
        <v>2104</v>
      </c>
      <c r="B581" s="524" t="s">
        <v>5566</v>
      </c>
      <c r="C581" s="527">
        <v>0.37</v>
      </c>
    </row>
    <row r="582" spans="1:3" ht="15.75" customHeight="1">
      <c r="A582" s="523" t="s">
        <v>855</v>
      </c>
      <c r="B582" s="524" t="s">
        <v>5916</v>
      </c>
      <c r="C582" s="527">
        <v>0.21</v>
      </c>
    </row>
    <row r="583" spans="1:3" ht="15.75" customHeight="1">
      <c r="A583" s="523" t="s">
        <v>2995</v>
      </c>
      <c r="B583" s="524" t="s">
        <v>5917</v>
      </c>
      <c r="C583" s="527">
        <v>0.21</v>
      </c>
    </row>
    <row r="584" spans="1:3" ht="15.75" customHeight="1">
      <c r="A584" s="523" t="s">
        <v>1270</v>
      </c>
      <c r="B584" s="524" t="s">
        <v>5871</v>
      </c>
      <c r="C584" s="527">
        <v>0.19</v>
      </c>
    </row>
    <row r="585" spans="1:3" ht="15.75" customHeight="1">
      <c r="A585" s="523" t="s">
        <v>1850</v>
      </c>
      <c r="B585" s="524" t="s">
        <v>5681</v>
      </c>
      <c r="C585" s="527">
        <v>0.17</v>
      </c>
    </row>
    <row r="586" spans="1:3" ht="15.75" customHeight="1">
      <c r="A586" s="523" t="s">
        <v>2940</v>
      </c>
      <c r="B586" s="524" t="s">
        <v>5796</v>
      </c>
      <c r="C586" s="527">
        <v>0.16</v>
      </c>
    </row>
    <row r="587" spans="1:3" ht="15.75" customHeight="1">
      <c r="A587" s="523" t="s">
        <v>992</v>
      </c>
      <c r="B587" s="524" t="s">
        <v>5563</v>
      </c>
      <c r="C587" s="527">
        <v>0.15</v>
      </c>
    </row>
    <row r="588" spans="1:3" ht="15.75" customHeight="1">
      <c r="A588" s="523" t="s">
        <v>1518</v>
      </c>
      <c r="B588" s="524" t="s">
        <v>5670</v>
      </c>
      <c r="C588" s="527">
        <v>0.15</v>
      </c>
    </row>
    <row r="589" spans="1:3" ht="15.75" customHeight="1">
      <c r="A589" s="523" t="s">
        <v>2267</v>
      </c>
      <c r="B589" s="524" t="s">
        <v>5622</v>
      </c>
      <c r="C589" s="527">
        <v>0.14000000000000001</v>
      </c>
    </row>
    <row r="590" spans="1:3" ht="15.75" customHeight="1">
      <c r="A590" s="523" t="s">
        <v>214</v>
      </c>
      <c r="B590" s="524" t="s">
        <v>5860</v>
      </c>
      <c r="C590" s="527">
        <v>0.09</v>
      </c>
    </row>
    <row r="591" spans="1:3" ht="15.75" customHeight="1">
      <c r="A591" s="523" t="s">
        <v>865</v>
      </c>
      <c r="B591" s="524" t="s">
        <v>5880</v>
      </c>
      <c r="C591" s="527">
        <v>0.09</v>
      </c>
    </row>
    <row r="592" spans="1:3" ht="15.75" customHeight="1">
      <c r="A592" s="523" t="s">
        <v>1261</v>
      </c>
      <c r="B592" s="524" t="s">
        <v>5871</v>
      </c>
      <c r="C592" s="527">
        <v>0.09</v>
      </c>
    </row>
    <row r="593" spans="1:3" ht="15.75" customHeight="1">
      <c r="A593" s="523" t="s">
        <v>2498</v>
      </c>
      <c r="B593" s="524" t="s">
        <v>5565</v>
      </c>
      <c r="C593" s="527">
        <v>0.04</v>
      </c>
    </row>
    <row r="594" spans="1:3" ht="15.75" customHeight="1">
      <c r="A594" s="523" t="s">
        <v>1254</v>
      </c>
      <c r="B594" s="524" t="s">
        <v>5871</v>
      </c>
      <c r="C594" s="527">
        <v>0.03</v>
      </c>
    </row>
    <row r="595" spans="1:3" ht="15.75" customHeight="1">
      <c r="A595" s="523" t="s">
        <v>1432</v>
      </c>
      <c r="B595" s="524" t="s">
        <v>5557</v>
      </c>
      <c r="C595" s="527">
        <v>0.02</v>
      </c>
    </row>
    <row r="596" spans="1:3" ht="15.75" customHeight="1">
      <c r="A596" s="523" t="s">
        <v>1368</v>
      </c>
      <c r="B596" s="524" t="s">
        <v>5598</v>
      </c>
      <c r="C596" s="527">
        <v>0.01</v>
      </c>
    </row>
    <row r="597" spans="1:3" ht="15.75" customHeight="1">
      <c r="A597" s="523" t="s">
        <v>2920</v>
      </c>
      <c r="B597" s="524" t="s">
        <v>5918</v>
      </c>
      <c r="C597" s="527">
        <v>0.01</v>
      </c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5919</v>
      </c>
    </row>
    <row r="2" spans="1:8">
      <c r="A2" s="15" t="s">
        <v>835</v>
      </c>
      <c r="B2" s="4" t="s">
        <v>836</v>
      </c>
      <c r="C2" s="144" t="s">
        <v>18</v>
      </c>
      <c r="D2" s="144" t="s">
        <v>109</v>
      </c>
      <c r="E2" s="144" t="s">
        <v>68</v>
      </c>
      <c r="F2" s="144" t="s">
        <v>194</v>
      </c>
      <c r="G2" s="529" t="s">
        <v>5920</v>
      </c>
      <c r="H2" s="47">
        <v>45512</v>
      </c>
    </row>
    <row r="3" spans="1:8">
      <c r="A3" s="15" t="s">
        <v>1466</v>
      </c>
      <c r="B3" s="4" t="s">
        <v>1467</v>
      </c>
      <c r="C3" s="144" t="s">
        <v>18</v>
      </c>
      <c r="D3" s="144" t="s">
        <v>109</v>
      </c>
      <c r="E3" s="144" t="s">
        <v>68</v>
      </c>
      <c r="F3" s="144" t="s">
        <v>194</v>
      </c>
      <c r="G3" s="529" t="s">
        <v>5920</v>
      </c>
      <c r="H3" s="47"/>
    </row>
    <row r="4" spans="1:8">
      <c r="A4" s="15" t="s">
        <v>1577</v>
      </c>
      <c r="B4" s="4" t="s">
        <v>1578</v>
      </c>
      <c r="C4" s="144" t="s">
        <v>18</v>
      </c>
      <c r="D4" s="144" t="s">
        <v>109</v>
      </c>
      <c r="E4" s="144" t="s">
        <v>68</v>
      </c>
      <c r="F4" s="7" t="s">
        <v>194</v>
      </c>
      <c r="G4" s="529" t="s">
        <v>5920</v>
      </c>
      <c r="H4" s="47">
        <v>45503</v>
      </c>
    </row>
    <row r="5" spans="1:8">
      <c r="A5" s="15" t="s">
        <v>1710</v>
      </c>
      <c r="B5" s="4" t="s">
        <v>1711</v>
      </c>
      <c r="C5" s="144" t="s">
        <v>18</v>
      </c>
      <c r="D5" s="144" t="s">
        <v>109</v>
      </c>
      <c r="E5" s="144" t="s">
        <v>68</v>
      </c>
      <c r="F5" s="144" t="s">
        <v>5921</v>
      </c>
      <c r="G5" s="529" t="s">
        <v>5920</v>
      </c>
      <c r="H5" s="7" t="s">
        <v>5922</v>
      </c>
    </row>
    <row r="6" spans="1:8">
      <c r="A6" s="15" t="s">
        <v>1749</v>
      </c>
      <c r="B6" s="4" t="s">
        <v>1750</v>
      </c>
      <c r="C6" s="144" t="s">
        <v>18</v>
      </c>
      <c r="D6" s="144" t="s">
        <v>109</v>
      </c>
      <c r="E6" s="144" t="s">
        <v>68</v>
      </c>
      <c r="F6" s="144" t="s">
        <v>194</v>
      </c>
      <c r="G6" s="529" t="s">
        <v>5920</v>
      </c>
      <c r="H6" s="47"/>
    </row>
    <row r="7" spans="1:8">
      <c r="A7" s="15" t="s">
        <v>1905</v>
      </c>
      <c r="B7" s="4" t="s">
        <v>1906</v>
      </c>
      <c r="C7" s="144" t="s">
        <v>18</v>
      </c>
      <c r="D7" s="144" t="s">
        <v>109</v>
      </c>
      <c r="E7" s="144" t="s">
        <v>68</v>
      </c>
      <c r="F7" s="144" t="s">
        <v>5921</v>
      </c>
      <c r="G7" s="529" t="s">
        <v>5920</v>
      </c>
      <c r="H7" s="47"/>
    </row>
    <row r="8" spans="1:8">
      <c r="A8" s="60" t="s">
        <v>2072</v>
      </c>
      <c r="B8" s="77" t="s">
        <v>2073</v>
      </c>
      <c r="C8" s="144" t="s">
        <v>18</v>
      </c>
      <c r="D8" s="144" t="s">
        <v>109</v>
      </c>
      <c r="E8" s="144" t="s">
        <v>68</v>
      </c>
      <c r="F8" s="7" t="s">
        <v>194</v>
      </c>
      <c r="G8" s="529" t="s">
        <v>5920</v>
      </c>
      <c r="H8" s="7" t="s">
        <v>5922</v>
      </c>
    </row>
    <row r="9" spans="1:8">
      <c r="A9" s="15" t="s">
        <v>2124</v>
      </c>
      <c r="B9" s="4" t="s">
        <v>2125</v>
      </c>
      <c r="C9" s="144" t="s">
        <v>18</v>
      </c>
      <c r="D9" s="144" t="s">
        <v>109</v>
      </c>
      <c r="E9" s="144" t="s">
        <v>68</v>
      </c>
      <c r="F9" s="144" t="s">
        <v>5921</v>
      </c>
      <c r="G9" s="529" t="s">
        <v>5920</v>
      </c>
      <c r="H9" s="47"/>
    </row>
    <row r="10" spans="1:8">
      <c r="A10" s="15" t="s">
        <v>2291</v>
      </c>
      <c r="B10" s="4" t="s">
        <v>2292</v>
      </c>
      <c r="C10" s="144" t="s">
        <v>18</v>
      </c>
      <c r="D10" s="144" t="s">
        <v>109</v>
      </c>
      <c r="E10" s="144" t="s">
        <v>68</v>
      </c>
      <c r="F10" s="144" t="s">
        <v>194</v>
      </c>
      <c r="G10" s="529" t="s">
        <v>5920</v>
      </c>
      <c r="H10" s="47"/>
    </row>
    <row r="11" spans="1:8">
      <c r="A11" s="15" t="s">
        <v>2547</v>
      </c>
      <c r="B11" s="4" t="s">
        <v>2548</v>
      </c>
      <c r="C11" s="144" t="s">
        <v>18</v>
      </c>
      <c r="D11" s="144" t="s">
        <v>109</v>
      </c>
      <c r="E11" s="144" t="s">
        <v>68</v>
      </c>
      <c r="F11" s="144" t="s">
        <v>5921</v>
      </c>
      <c r="G11" s="529" t="s">
        <v>5920</v>
      </c>
      <c r="H11" s="7" t="s">
        <v>5922</v>
      </c>
    </row>
    <row r="12" spans="1:8">
      <c r="A12" s="15" t="s">
        <v>2590</v>
      </c>
      <c r="B12" s="4" t="s">
        <v>2591</v>
      </c>
      <c r="C12" s="144" t="s">
        <v>18</v>
      </c>
      <c r="D12" s="144" t="s">
        <v>109</v>
      </c>
      <c r="E12" s="144" t="s">
        <v>68</v>
      </c>
      <c r="F12" s="144" t="s">
        <v>352</v>
      </c>
      <c r="G12" s="529" t="s">
        <v>5920</v>
      </c>
      <c r="H12" s="47"/>
    </row>
    <row r="13" spans="1:8">
      <c r="A13" s="15" t="s">
        <v>2831</v>
      </c>
      <c r="B13" s="67" t="s">
        <v>2832</v>
      </c>
      <c r="C13" s="144" t="s">
        <v>18</v>
      </c>
      <c r="D13" s="144" t="s">
        <v>109</v>
      </c>
      <c r="E13" s="144" t="s">
        <v>68</v>
      </c>
      <c r="F13" s="144" t="s">
        <v>352</v>
      </c>
      <c r="G13" s="529" t="s">
        <v>5920</v>
      </c>
      <c r="H13" s="47"/>
    </row>
    <row r="14" spans="1:8">
      <c r="A14" s="15" t="s">
        <v>2834</v>
      </c>
      <c r="B14" s="67" t="s">
        <v>2835</v>
      </c>
      <c r="C14" s="144" t="s">
        <v>18</v>
      </c>
      <c r="D14" s="144" t="s">
        <v>109</v>
      </c>
      <c r="E14" s="144" t="s">
        <v>68</v>
      </c>
      <c r="F14" s="144" t="s">
        <v>352</v>
      </c>
      <c r="G14" s="529" t="s">
        <v>5920</v>
      </c>
      <c r="H14" s="47"/>
    </row>
    <row r="15" spans="1:8">
      <c r="A15" s="15" t="s">
        <v>5923</v>
      </c>
      <c r="B15" s="4" t="s">
        <v>2866</v>
      </c>
      <c r="C15" s="144" t="s">
        <v>18</v>
      </c>
      <c r="D15" s="144" t="s">
        <v>109</v>
      </c>
      <c r="E15" s="144" t="s">
        <v>68</v>
      </c>
      <c r="F15" s="144" t="s">
        <v>5921</v>
      </c>
      <c r="G15" s="529" t="s">
        <v>5920</v>
      </c>
      <c r="H15" s="7" t="s">
        <v>5922</v>
      </c>
    </row>
    <row r="16" spans="1:8">
      <c r="A16" s="15" t="s">
        <v>2843</v>
      </c>
      <c r="B16" s="4" t="s">
        <v>2844</v>
      </c>
      <c r="C16" s="144" t="s">
        <v>18</v>
      </c>
      <c r="D16" s="144" t="s">
        <v>109</v>
      </c>
      <c r="E16" s="144" t="s">
        <v>68</v>
      </c>
      <c r="F16" s="144" t="s">
        <v>194</v>
      </c>
      <c r="G16" s="529" t="s">
        <v>5920</v>
      </c>
      <c r="H16" s="47"/>
    </row>
    <row r="17" spans="1:8">
      <c r="A17" s="17" t="s">
        <v>2792</v>
      </c>
      <c r="B17" s="18" t="s">
        <v>2793</v>
      </c>
      <c r="C17" s="144" t="s">
        <v>18</v>
      </c>
      <c r="D17" s="144" t="s">
        <v>19</v>
      </c>
      <c r="E17" s="144" t="s">
        <v>68</v>
      </c>
      <c r="F17" s="530" t="s">
        <v>5924</v>
      </c>
      <c r="G17" s="529" t="s">
        <v>5925</v>
      </c>
      <c r="H17" s="47">
        <v>45581</v>
      </c>
    </row>
    <row r="18" spans="1:8">
      <c r="A18" s="17" t="s">
        <v>1050</v>
      </c>
      <c r="B18" s="531" t="s">
        <v>1051</v>
      </c>
      <c r="C18" s="144" t="s">
        <v>18</v>
      </c>
      <c r="D18" s="144" t="s">
        <v>19</v>
      </c>
      <c r="E18" s="144" t="s">
        <v>20</v>
      </c>
      <c r="F18" s="530" t="s">
        <v>321</v>
      </c>
      <c r="G18" s="529" t="s">
        <v>5925</v>
      </c>
      <c r="H18" s="47"/>
    </row>
    <row r="19" spans="1:8">
      <c r="A19" s="17" t="s">
        <v>3866</v>
      </c>
      <c r="B19" s="18" t="s">
        <v>568</v>
      </c>
      <c r="C19" s="144" t="s">
        <v>18</v>
      </c>
      <c r="D19" s="144" t="s">
        <v>19</v>
      </c>
      <c r="E19" s="144" t="s">
        <v>68</v>
      </c>
      <c r="F19" s="530" t="s">
        <v>5926</v>
      </c>
      <c r="G19" s="529" t="s">
        <v>5925</v>
      </c>
      <c r="H19" s="47">
        <v>45581</v>
      </c>
    </row>
    <row r="20" spans="1:8">
      <c r="A20" s="27" t="s">
        <v>3866</v>
      </c>
      <c r="B20" s="28" t="s">
        <v>570</v>
      </c>
      <c r="C20" s="144" t="s">
        <v>18</v>
      </c>
      <c r="D20" s="144" t="s">
        <v>19</v>
      </c>
      <c r="E20" s="144" t="s">
        <v>68</v>
      </c>
      <c r="F20" s="530" t="s">
        <v>5926</v>
      </c>
      <c r="G20" s="529" t="s">
        <v>5925</v>
      </c>
      <c r="H20" s="47">
        <v>45581</v>
      </c>
    </row>
    <row r="21" spans="1:8">
      <c r="A21" s="27" t="s">
        <v>3866</v>
      </c>
      <c r="B21" s="28" t="s">
        <v>572</v>
      </c>
      <c r="C21" s="144" t="s">
        <v>18</v>
      </c>
      <c r="D21" s="144" t="s">
        <v>19</v>
      </c>
      <c r="E21" s="144" t="s">
        <v>68</v>
      </c>
      <c r="F21" s="530" t="s">
        <v>5926</v>
      </c>
      <c r="G21" s="529" t="s">
        <v>5925</v>
      </c>
      <c r="H21" s="47">
        <v>45581</v>
      </c>
    </row>
    <row r="22" spans="1:8">
      <c r="A22" s="27" t="s">
        <v>3866</v>
      </c>
      <c r="B22" s="28" t="s">
        <v>574</v>
      </c>
      <c r="C22" s="144" t="s">
        <v>18</v>
      </c>
      <c r="D22" s="144" t="s">
        <v>19</v>
      </c>
      <c r="E22" s="144" t="s">
        <v>68</v>
      </c>
      <c r="F22" s="530" t="s">
        <v>5926</v>
      </c>
      <c r="G22" s="529" t="s">
        <v>5925</v>
      </c>
      <c r="H22" s="47">
        <v>45581</v>
      </c>
    </row>
    <row r="23" spans="1:8">
      <c r="A23" s="27" t="s">
        <v>3866</v>
      </c>
      <c r="B23" s="28" t="s">
        <v>575</v>
      </c>
      <c r="C23" s="144" t="s">
        <v>18</v>
      </c>
      <c r="D23" s="144" t="s">
        <v>19</v>
      </c>
      <c r="E23" s="144" t="s">
        <v>68</v>
      </c>
      <c r="F23" s="530" t="s">
        <v>5926</v>
      </c>
      <c r="G23" s="529" t="s">
        <v>5925</v>
      </c>
      <c r="H23" s="47">
        <v>45581</v>
      </c>
    </row>
    <row r="24" spans="1:8">
      <c r="A24" s="13" t="s">
        <v>2817</v>
      </c>
      <c r="B24" s="18" t="s">
        <v>2818</v>
      </c>
      <c r="C24" s="144" t="s">
        <v>18</v>
      </c>
      <c r="D24" s="144" t="s">
        <v>19</v>
      </c>
      <c r="E24" s="144" t="s">
        <v>68</v>
      </c>
      <c r="F24" s="530" t="s">
        <v>265</v>
      </c>
      <c r="G24" s="529" t="s">
        <v>5927</v>
      </c>
      <c r="H24" s="47">
        <v>45582</v>
      </c>
    </row>
    <row r="25" spans="1:8">
      <c r="A25" s="17" t="s">
        <v>2570</v>
      </c>
      <c r="B25" s="532" t="s">
        <v>2571</v>
      </c>
      <c r="C25" s="144" t="s">
        <v>18</v>
      </c>
      <c r="D25" s="144" t="s">
        <v>19</v>
      </c>
      <c r="E25" s="144" t="s">
        <v>68</v>
      </c>
      <c r="F25" s="530" t="s">
        <v>332</v>
      </c>
      <c r="G25" s="529" t="s">
        <v>5920</v>
      </c>
      <c r="H25" s="47"/>
    </row>
    <row r="26" spans="1:8">
      <c r="A26" s="27" t="s">
        <v>2570</v>
      </c>
      <c r="B26" s="533" t="s">
        <v>2573</v>
      </c>
      <c r="C26" s="144" t="s">
        <v>18</v>
      </c>
      <c r="D26" s="144" t="s">
        <v>19</v>
      </c>
      <c r="E26" s="144" t="s">
        <v>68</v>
      </c>
      <c r="F26" s="534" t="s">
        <v>332</v>
      </c>
      <c r="G26" s="529" t="s">
        <v>5920</v>
      </c>
      <c r="H26" s="47"/>
    </row>
    <row r="27" spans="1:8">
      <c r="A27" s="15" t="s">
        <v>5502</v>
      </c>
      <c r="B27" s="4" t="s">
        <v>2940</v>
      </c>
      <c r="C27" s="144" t="s">
        <v>18</v>
      </c>
      <c r="D27" s="144" t="s">
        <v>19</v>
      </c>
      <c r="E27" s="144" t="s">
        <v>77</v>
      </c>
      <c r="F27" s="144" t="s">
        <v>215</v>
      </c>
      <c r="G27" s="529" t="s">
        <v>5920</v>
      </c>
      <c r="H27" s="7" t="s">
        <v>5928</v>
      </c>
    </row>
    <row r="28" spans="1:8">
      <c r="A28" s="15" t="s">
        <v>831</v>
      </c>
      <c r="B28" s="67" t="s">
        <v>832</v>
      </c>
      <c r="C28" s="144" t="s">
        <v>18</v>
      </c>
      <c r="D28" s="144" t="s">
        <v>19</v>
      </c>
      <c r="E28" s="144" t="s">
        <v>77</v>
      </c>
      <c r="F28" s="144" t="s">
        <v>215</v>
      </c>
      <c r="G28" s="529" t="s">
        <v>5920</v>
      </c>
      <c r="H28" s="47"/>
    </row>
    <row r="29" spans="1:8">
      <c r="A29" s="535" t="s">
        <v>768</v>
      </c>
      <c r="B29" s="536" t="s">
        <v>769</v>
      </c>
      <c r="C29" s="144" t="s">
        <v>18</v>
      </c>
      <c r="D29" s="144" t="s">
        <v>19</v>
      </c>
      <c r="E29" s="144" t="s">
        <v>20</v>
      </c>
      <c r="F29" s="530" t="s">
        <v>321</v>
      </c>
      <c r="G29" s="529" t="s">
        <v>5920</v>
      </c>
      <c r="H29" s="47"/>
    </row>
    <row r="30" spans="1:8">
      <c r="A30" s="17" t="s">
        <v>513</v>
      </c>
      <c r="B30" s="18" t="s">
        <v>517</v>
      </c>
      <c r="C30" s="144" t="s">
        <v>18</v>
      </c>
      <c r="D30" s="144" t="s">
        <v>19</v>
      </c>
      <c r="E30" s="144" t="s">
        <v>20</v>
      </c>
      <c r="F30" s="530" t="s">
        <v>270</v>
      </c>
      <c r="G30" s="529" t="s">
        <v>5929</v>
      </c>
      <c r="H30" s="47">
        <v>45524</v>
      </c>
    </row>
    <row r="31" spans="1:8">
      <c r="A31" s="27" t="s">
        <v>1509</v>
      </c>
      <c r="B31" s="28" t="s">
        <v>1510</v>
      </c>
      <c r="C31" s="144" t="s">
        <v>18</v>
      </c>
      <c r="D31" s="144" t="s">
        <v>90</v>
      </c>
      <c r="E31" s="144" t="s">
        <v>20</v>
      </c>
      <c r="F31" s="530" t="s">
        <v>1511</v>
      </c>
      <c r="G31" s="529" t="s">
        <v>5929</v>
      </c>
      <c r="H31" s="47">
        <v>45545</v>
      </c>
    </row>
    <row r="32" spans="1:8">
      <c r="A32" s="27" t="s">
        <v>2884</v>
      </c>
      <c r="B32" s="28" t="s">
        <v>2885</v>
      </c>
      <c r="C32" s="144" t="s">
        <v>18</v>
      </c>
      <c r="D32" s="144" t="s">
        <v>19</v>
      </c>
      <c r="E32" s="144" t="s">
        <v>20</v>
      </c>
      <c r="F32" s="530" t="s">
        <v>321</v>
      </c>
      <c r="G32" s="529" t="s">
        <v>5929</v>
      </c>
      <c r="H32" s="47">
        <v>45551</v>
      </c>
    </row>
    <row r="33" spans="1:8">
      <c r="A33" s="537" t="s">
        <v>5930</v>
      </c>
      <c r="B33" s="538" t="s">
        <v>2998</v>
      </c>
      <c r="C33" s="144" t="s">
        <v>18</v>
      </c>
      <c r="D33" s="144" t="s">
        <v>19</v>
      </c>
      <c r="E33" s="144" t="s">
        <v>20</v>
      </c>
      <c r="F33" s="530" t="s">
        <v>321</v>
      </c>
      <c r="G33" s="529" t="s">
        <v>5929</v>
      </c>
      <c r="H33" s="47">
        <v>45545</v>
      </c>
    </row>
    <row r="34" spans="1:8">
      <c r="A34" s="539" t="s">
        <v>300</v>
      </c>
      <c r="B34" s="540" t="s">
        <v>301</v>
      </c>
      <c r="C34" s="144" t="s">
        <v>18</v>
      </c>
      <c r="D34" s="144" t="s">
        <v>19</v>
      </c>
      <c r="E34" s="144" t="s">
        <v>20</v>
      </c>
      <c r="F34" s="530" t="s">
        <v>270</v>
      </c>
      <c r="G34" s="529" t="s">
        <v>5929</v>
      </c>
      <c r="H34" s="47">
        <v>45567</v>
      </c>
    </row>
    <row r="35" spans="1:8">
      <c r="A35" s="17" t="s">
        <v>1090</v>
      </c>
      <c r="B35" s="18" t="s">
        <v>1091</v>
      </c>
      <c r="C35" s="144" t="s">
        <v>18</v>
      </c>
      <c r="D35" s="144" t="s">
        <v>19</v>
      </c>
      <c r="E35" s="144" t="s">
        <v>20</v>
      </c>
      <c r="F35" s="530" t="s">
        <v>321</v>
      </c>
      <c r="G35" s="529" t="s">
        <v>5929</v>
      </c>
      <c r="H35" s="47">
        <v>45583</v>
      </c>
    </row>
    <row r="36" spans="1:8">
      <c r="A36" s="17" t="s">
        <v>633</v>
      </c>
      <c r="B36" s="18" t="s">
        <v>634</v>
      </c>
      <c r="C36" s="144" t="s">
        <v>18</v>
      </c>
      <c r="D36" s="144" t="s">
        <v>19</v>
      </c>
      <c r="E36" s="144" t="s">
        <v>20</v>
      </c>
      <c r="F36" s="530" t="s">
        <v>321</v>
      </c>
      <c r="G36" s="529" t="s">
        <v>5929</v>
      </c>
      <c r="H36" s="47" t="s">
        <v>5931</v>
      </c>
    </row>
    <row r="37" spans="1:8">
      <c r="A37" s="17" t="s">
        <v>5932</v>
      </c>
      <c r="B37" s="18" t="s">
        <v>1629</v>
      </c>
      <c r="C37" s="144" t="s">
        <v>18</v>
      </c>
      <c r="D37" s="144" t="s">
        <v>19</v>
      </c>
      <c r="E37" s="144" t="s">
        <v>20</v>
      </c>
      <c r="F37" s="530" t="s">
        <v>270</v>
      </c>
      <c r="G37" s="529" t="s">
        <v>5929</v>
      </c>
      <c r="H37" s="47">
        <v>45562</v>
      </c>
    </row>
    <row r="38" spans="1:8">
      <c r="A38" s="27" t="s">
        <v>5932</v>
      </c>
      <c r="B38" s="28" t="s">
        <v>1632</v>
      </c>
      <c r="C38" s="144" t="s">
        <v>18</v>
      </c>
      <c r="D38" s="144" t="s">
        <v>19</v>
      </c>
      <c r="E38" s="144" t="s">
        <v>20</v>
      </c>
      <c r="F38" s="530" t="s">
        <v>270</v>
      </c>
      <c r="G38" s="529" t="s">
        <v>5929</v>
      </c>
      <c r="H38" s="47">
        <v>45562</v>
      </c>
    </row>
    <row r="39" spans="1:8">
      <c r="A39" s="17" t="s">
        <v>936</v>
      </c>
      <c r="B39" s="531" t="s">
        <v>937</v>
      </c>
      <c r="C39" s="144" t="s">
        <v>18</v>
      </c>
      <c r="D39" s="144" t="s">
        <v>19</v>
      </c>
      <c r="E39" s="144" t="s">
        <v>20</v>
      </c>
      <c r="F39" s="530" t="s">
        <v>270</v>
      </c>
      <c r="G39" s="529" t="s">
        <v>5929</v>
      </c>
      <c r="H39" s="47">
        <v>45587</v>
      </c>
    </row>
    <row r="40" spans="1:8">
      <c r="A40" s="17" t="s">
        <v>936</v>
      </c>
      <c r="B40" s="531" t="s">
        <v>941</v>
      </c>
      <c r="C40" s="144" t="s">
        <v>18</v>
      </c>
      <c r="D40" s="144" t="s">
        <v>19</v>
      </c>
      <c r="E40" s="144" t="s">
        <v>20</v>
      </c>
      <c r="F40" s="530" t="s">
        <v>270</v>
      </c>
      <c r="G40" s="529" t="s">
        <v>5929</v>
      </c>
      <c r="H40" s="47">
        <v>45587</v>
      </c>
    </row>
    <row r="41" spans="1:8">
      <c r="A41" s="17" t="s">
        <v>1513</v>
      </c>
      <c r="B41" s="531" t="s">
        <v>1516</v>
      </c>
      <c r="C41" s="144" t="s">
        <v>18</v>
      </c>
      <c r="D41" s="144" t="s">
        <v>19</v>
      </c>
      <c r="E41" s="144" t="s">
        <v>20</v>
      </c>
      <c r="F41" s="530" t="s">
        <v>321</v>
      </c>
      <c r="G41" s="529" t="s">
        <v>5929</v>
      </c>
      <c r="H41" s="47">
        <v>45530</v>
      </c>
    </row>
    <row r="42" spans="1:8">
      <c r="A42" s="17" t="s">
        <v>1614</v>
      </c>
      <c r="B42" s="531" t="s">
        <v>1615</v>
      </c>
      <c r="C42" s="144" t="s">
        <v>18</v>
      </c>
      <c r="D42" s="144" t="s">
        <v>19</v>
      </c>
      <c r="E42" s="144" t="s">
        <v>20</v>
      </c>
      <c r="F42" s="530" t="s">
        <v>270</v>
      </c>
      <c r="G42" s="529" t="s">
        <v>5929</v>
      </c>
      <c r="H42" s="47">
        <v>45524</v>
      </c>
    </row>
    <row r="43" spans="1:8">
      <c r="A43" s="17" t="s">
        <v>370</v>
      </c>
      <c r="B43" s="531" t="s">
        <v>371</v>
      </c>
      <c r="C43" s="144" t="s">
        <v>18</v>
      </c>
      <c r="D43" s="144" t="s">
        <v>19</v>
      </c>
      <c r="E43" s="144" t="s">
        <v>20</v>
      </c>
      <c r="F43" s="530" t="s">
        <v>321</v>
      </c>
      <c r="G43" s="529" t="s">
        <v>5929</v>
      </c>
      <c r="H43" s="47">
        <v>45588</v>
      </c>
    </row>
    <row r="44" spans="1:8">
      <c r="A44" s="17" t="s">
        <v>1279</v>
      </c>
      <c r="B44" s="531" t="s">
        <v>1280</v>
      </c>
      <c r="C44" s="144" t="s">
        <v>18</v>
      </c>
      <c r="D44" s="144" t="s">
        <v>19</v>
      </c>
      <c r="E44" s="144" t="s">
        <v>20</v>
      </c>
      <c r="F44" s="530" t="s">
        <v>321</v>
      </c>
      <c r="G44" s="529" t="s">
        <v>5927</v>
      </c>
      <c r="H44" s="47">
        <v>45574</v>
      </c>
    </row>
    <row r="45" spans="1:8">
      <c r="A45" s="17" t="s">
        <v>2740</v>
      </c>
      <c r="B45" s="531" t="s">
        <v>2741</v>
      </c>
      <c r="C45" s="144" t="s">
        <v>18</v>
      </c>
      <c r="D45" s="144" t="s">
        <v>109</v>
      </c>
      <c r="E45" s="144" t="s">
        <v>68</v>
      </c>
      <c r="F45" s="530" t="s">
        <v>110</v>
      </c>
      <c r="G45" s="529" t="s">
        <v>5925</v>
      </c>
      <c r="H45" s="47"/>
    </row>
    <row r="46" spans="1:8">
      <c r="A46" s="17" t="s">
        <v>3009</v>
      </c>
      <c r="B46" s="531" t="s">
        <v>3010</v>
      </c>
      <c r="C46" s="144" t="s">
        <v>18</v>
      </c>
      <c r="D46" s="144" t="s">
        <v>19</v>
      </c>
      <c r="E46" s="144" t="s">
        <v>68</v>
      </c>
      <c r="F46" s="530" t="s">
        <v>5924</v>
      </c>
      <c r="G46" s="529" t="s">
        <v>5925</v>
      </c>
      <c r="H46" s="47">
        <v>45581</v>
      </c>
    </row>
    <row r="47" spans="1:8">
      <c r="A47" s="17" t="s">
        <v>5933</v>
      </c>
      <c r="B47" s="531" t="s">
        <v>5934</v>
      </c>
      <c r="C47" s="144" t="s">
        <v>18</v>
      </c>
      <c r="D47" s="144" t="s">
        <v>19</v>
      </c>
      <c r="E47" s="144" t="s">
        <v>68</v>
      </c>
      <c r="F47" s="530" t="s">
        <v>5926</v>
      </c>
      <c r="G47" s="529" t="s">
        <v>5925</v>
      </c>
      <c r="H47" s="47">
        <v>45590</v>
      </c>
    </row>
    <row r="48" spans="1:8">
      <c r="A48" s="17" t="s">
        <v>263</v>
      </c>
      <c r="B48" s="531" t="s">
        <v>264</v>
      </c>
      <c r="C48" s="144" t="s">
        <v>18</v>
      </c>
      <c r="D48" s="144" t="s">
        <v>19</v>
      </c>
      <c r="E48" s="144" t="s">
        <v>68</v>
      </c>
      <c r="F48" s="530" t="s">
        <v>265</v>
      </c>
      <c r="G48" s="529" t="s">
        <v>5927</v>
      </c>
      <c r="H48" s="47">
        <v>45592</v>
      </c>
    </row>
    <row r="49" spans="1:8">
      <c r="A49" s="59" t="s">
        <v>1833</v>
      </c>
      <c r="B49" s="14" t="s">
        <v>1834</v>
      </c>
      <c r="C49" s="144" t="s">
        <v>18</v>
      </c>
      <c r="D49" s="144" t="s">
        <v>19</v>
      </c>
      <c r="E49" s="144" t="s">
        <v>68</v>
      </c>
      <c r="F49" s="530" t="s">
        <v>265</v>
      </c>
      <c r="G49" s="529" t="s">
        <v>5927</v>
      </c>
      <c r="H49" s="47">
        <v>45594</v>
      </c>
    </row>
    <row r="50" spans="1:8">
      <c r="A50" s="59" t="s">
        <v>1836</v>
      </c>
      <c r="B50" s="14" t="s">
        <v>1837</v>
      </c>
      <c r="C50" s="144" t="s">
        <v>18</v>
      </c>
      <c r="D50" s="144" t="s">
        <v>19</v>
      </c>
      <c r="E50" s="144" t="s">
        <v>68</v>
      </c>
      <c r="F50" s="530" t="s">
        <v>265</v>
      </c>
      <c r="G50" s="529" t="s">
        <v>5927</v>
      </c>
      <c r="H50" s="47">
        <v>45594</v>
      </c>
    </row>
    <row r="51" spans="1:8">
      <c r="A51" s="17" t="s">
        <v>946</v>
      </c>
      <c r="B51" s="531" t="s">
        <v>947</v>
      </c>
      <c r="C51" s="144" t="s">
        <v>18</v>
      </c>
      <c r="D51" s="144" t="s">
        <v>19</v>
      </c>
      <c r="E51" s="144" t="s">
        <v>68</v>
      </c>
      <c r="F51" s="530" t="s">
        <v>265</v>
      </c>
      <c r="G51" s="529" t="s">
        <v>5927</v>
      </c>
      <c r="H51" s="47">
        <v>45595</v>
      </c>
    </row>
    <row r="52" spans="1:8">
      <c r="A52" s="17" t="s">
        <v>2386</v>
      </c>
      <c r="B52" s="531" t="s">
        <v>2387</v>
      </c>
      <c r="C52" s="144" t="s">
        <v>18</v>
      </c>
      <c r="D52" s="144" t="s">
        <v>19</v>
      </c>
      <c r="E52" s="144" t="s">
        <v>68</v>
      </c>
      <c r="F52" s="530" t="s">
        <v>5924</v>
      </c>
      <c r="G52" s="529" t="s">
        <v>5925</v>
      </c>
      <c r="H52" s="47">
        <v>45596</v>
      </c>
    </row>
    <row r="53" spans="1:8">
      <c r="A53" s="17" t="s">
        <v>1707</v>
      </c>
      <c r="B53" s="531" t="s">
        <v>1708</v>
      </c>
      <c r="C53" s="144" t="s">
        <v>18</v>
      </c>
      <c r="D53" s="144" t="s">
        <v>19</v>
      </c>
      <c r="E53" s="144" t="s">
        <v>68</v>
      </c>
      <c r="F53" s="530" t="s">
        <v>5926</v>
      </c>
      <c r="G53" s="529" t="s">
        <v>5927</v>
      </c>
      <c r="H53" s="47">
        <v>45604</v>
      </c>
    </row>
    <row r="54" spans="1:8">
      <c r="A54" s="17" t="s">
        <v>577</v>
      </c>
      <c r="B54" s="531" t="s">
        <v>578</v>
      </c>
      <c r="C54" s="144" t="s">
        <v>18</v>
      </c>
      <c r="D54" s="144" t="s">
        <v>19</v>
      </c>
      <c r="E54" s="144" t="s">
        <v>68</v>
      </c>
      <c r="F54" s="530" t="s">
        <v>5935</v>
      </c>
      <c r="G54" s="529" t="s">
        <v>5927</v>
      </c>
      <c r="H54" s="47">
        <v>45604</v>
      </c>
    </row>
    <row r="55" spans="1:8">
      <c r="A55" s="17" t="s">
        <v>1163</v>
      </c>
      <c r="B55" s="531" t="s">
        <v>1164</v>
      </c>
      <c r="C55" s="144" t="s">
        <v>18</v>
      </c>
      <c r="D55" s="144" t="s">
        <v>19</v>
      </c>
      <c r="E55" s="144" t="s">
        <v>68</v>
      </c>
      <c r="F55" s="530" t="s">
        <v>5936</v>
      </c>
      <c r="G55" s="529" t="s">
        <v>5925</v>
      </c>
      <c r="H55" s="47">
        <v>45608</v>
      </c>
    </row>
    <row r="56" spans="1:8">
      <c r="A56" s="17" t="s">
        <v>2627</v>
      </c>
      <c r="B56" s="531" t="s">
        <v>2628</v>
      </c>
      <c r="C56" s="144" t="s">
        <v>18</v>
      </c>
      <c r="D56" s="144" t="s">
        <v>19</v>
      </c>
      <c r="E56" s="144" t="s">
        <v>68</v>
      </c>
      <c r="F56" s="530" t="s">
        <v>5935</v>
      </c>
      <c r="G56" s="529" t="s">
        <v>5927</v>
      </c>
      <c r="H56" s="47">
        <v>45609</v>
      </c>
    </row>
    <row r="57" spans="1:8">
      <c r="A57" s="15" t="s">
        <v>1768</v>
      </c>
      <c r="B57" s="4" t="s">
        <v>1769</v>
      </c>
      <c r="C57" s="144" t="s">
        <v>18</v>
      </c>
      <c r="D57" s="144" t="s">
        <v>19</v>
      </c>
      <c r="E57" s="144" t="s">
        <v>68</v>
      </c>
      <c r="F57" s="530" t="s">
        <v>5935</v>
      </c>
      <c r="G57" s="529" t="s">
        <v>5927</v>
      </c>
      <c r="H57" s="47">
        <v>45609</v>
      </c>
    </row>
    <row r="58" spans="1:8">
      <c r="A58" s="15" t="s">
        <v>1901</v>
      </c>
      <c r="B58" s="4" t="s">
        <v>1902</v>
      </c>
      <c r="C58" s="144" t="s">
        <v>18</v>
      </c>
      <c r="D58" s="144" t="s">
        <v>19</v>
      </c>
      <c r="E58" s="144" t="s">
        <v>68</v>
      </c>
      <c r="F58" s="530" t="s">
        <v>5935</v>
      </c>
      <c r="G58" s="529" t="s">
        <v>5927</v>
      </c>
      <c r="H58" s="47">
        <v>45610</v>
      </c>
    </row>
    <row r="59" spans="1:8">
      <c r="A59" s="15" t="s">
        <v>2025</v>
      </c>
      <c r="B59" s="4" t="s">
        <v>2026</v>
      </c>
      <c r="C59" s="144" t="s">
        <v>18</v>
      </c>
      <c r="D59" s="144" t="s">
        <v>19</v>
      </c>
      <c r="E59" s="144" t="s">
        <v>77</v>
      </c>
      <c r="F59" s="530" t="s">
        <v>5937</v>
      </c>
      <c r="G59" s="529" t="s">
        <v>5927</v>
      </c>
      <c r="H59" s="47">
        <v>45610</v>
      </c>
    </row>
    <row r="60" spans="1:8">
      <c r="A60" s="15" t="s">
        <v>1256</v>
      </c>
      <c r="B60" s="4" t="s">
        <v>1257</v>
      </c>
      <c r="C60" s="144" t="s">
        <v>18</v>
      </c>
      <c r="D60" s="144" t="s">
        <v>19</v>
      </c>
      <c r="E60" s="144" t="s">
        <v>68</v>
      </c>
      <c r="F60" s="530" t="s">
        <v>5935</v>
      </c>
      <c r="G60" s="529" t="s">
        <v>5927</v>
      </c>
      <c r="H60" s="47">
        <v>45617</v>
      </c>
    </row>
    <row r="61" spans="1:8">
      <c r="A61" s="15" t="s">
        <v>861</v>
      </c>
      <c r="B61" s="4" t="s">
        <v>862</v>
      </c>
      <c r="C61" s="144" t="s">
        <v>18</v>
      </c>
      <c r="D61" s="144" t="s">
        <v>19</v>
      </c>
      <c r="E61" s="144" t="s">
        <v>68</v>
      </c>
      <c r="F61" s="530" t="s">
        <v>5935</v>
      </c>
      <c r="G61" s="529" t="s">
        <v>5927</v>
      </c>
      <c r="H61" s="47">
        <v>45617</v>
      </c>
    </row>
    <row r="62" spans="1:8">
      <c r="A62" s="15" t="s">
        <v>1574</v>
      </c>
      <c r="B62" s="4" t="s">
        <v>1575</v>
      </c>
      <c r="C62" s="144" t="s">
        <v>18</v>
      </c>
      <c r="D62" s="144" t="s">
        <v>19</v>
      </c>
      <c r="E62" s="144" t="s">
        <v>68</v>
      </c>
      <c r="F62" s="530" t="s">
        <v>5935</v>
      </c>
      <c r="G62" s="529" t="s">
        <v>5927</v>
      </c>
      <c r="H62" s="7" t="s">
        <v>5938</v>
      </c>
    </row>
    <row r="63" spans="1:8">
      <c r="A63" s="354" t="s">
        <v>710</v>
      </c>
      <c r="B63" s="541" t="s">
        <v>711</v>
      </c>
      <c r="C63" s="144" t="s">
        <v>18</v>
      </c>
      <c r="D63" s="144" t="s">
        <v>19</v>
      </c>
      <c r="E63" s="144" t="s">
        <v>68</v>
      </c>
      <c r="F63" s="530" t="s">
        <v>5935</v>
      </c>
      <c r="G63" s="529" t="s">
        <v>5927</v>
      </c>
      <c r="H63" s="7" t="s">
        <v>5938</v>
      </c>
    </row>
    <row r="64" spans="1:8">
      <c r="A64" s="354" t="s">
        <v>1970</v>
      </c>
      <c r="B64" s="541" t="s">
        <v>1974</v>
      </c>
      <c r="C64" s="144" t="s">
        <v>18</v>
      </c>
      <c r="D64" s="144" t="s">
        <v>19</v>
      </c>
      <c r="E64" s="144" t="s">
        <v>68</v>
      </c>
      <c r="F64" s="530" t="s">
        <v>5935</v>
      </c>
      <c r="G64" s="529" t="s">
        <v>5927</v>
      </c>
      <c r="H64" s="7" t="s">
        <v>5938</v>
      </c>
    </row>
    <row r="65" spans="1:8">
      <c r="A65" s="354" t="s">
        <v>1896</v>
      </c>
      <c r="B65" s="541" t="s">
        <v>1900</v>
      </c>
      <c r="C65" s="144" t="s">
        <v>18</v>
      </c>
      <c r="D65" s="144" t="s">
        <v>19</v>
      </c>
      <c r="E65" s="144" t="s">
        <v>68</v>
      </c>
      <c r="F65" s="530" t="s">
        <v>5935</v>
      </c>
      <c r="G65" s="529" t="s">
        <v>5927</v>
      </c>
      <c r="H65" s="7" t="s">
        <v>5938</v>
      </c>
    </row>
    <row r="66" spans="1:8">
      <c r="A66" s="15" t="s">
        <v>342</v>
      </c>
      <c r="B66" s="4" t="s">
        <v>343</v>
      </c>
      <c r="C66" s="144" t="s">
        <v>18</v>
      </c>
      <c r="D66" s="144" t="s">
        <v>19</v>
      </c>
      <c r="E66" s="144" t="s">
        <v>68</v>
      </c>
      <c r="F66" s="530" t="s">
        <v>265</v>
      </c>
      <c r="G66" s="529" t="s">
        <v>5927</v>
      </c>
      <c r="H66" s="7" t="s">
        <v>5938</v>
      </c>
    </row>
    <row r="67" spans="1:8">
      <c r="A67" s="354" t="s">
        <v>1080</v>
      </c>
      <c r="B67" s="541" t="s">
        <v>1081</v>
      </c>
      <c r="C67" s="144" t="s">
        <v>18</v>
      </c>
      <c r="D67" s="144" t="s">
        <v>19</v>
      </c>
      <c r="E67" s="144" t="s">
        <v>68</v>
      </c>
      <c r="F67" s="530" t="s">
        <v>5924</v>
      </c>
      <c r="G67" s="529" t="s">
        <v>5927</v>
      </c>
      <c r="H67" s="7" t="s">
        <v>5938</v>
      </c>
    </row>
    <row r="68" spans="1:8">
      <c r="A68" s="354" t="s">
        <v>2180</v>
      </c>
      <c r="B68" s="541" t="s">
        <v>2181</v>
      </c>
      <c r="C68" s="144" t="s">
        <v>18</v>
      </c>
      <c r="D68" s="144" t="s">
        <v>19</v>
      </c>
      <c r="E68" s="144" t="s">
        <v>68</v>
      </c>
      <c r="F68" s="530" t="s">
        <v>5924</v>
      </c>
      <c r="G68" s="529" t="s">
        <v>5927</v>
      </c>
      <c r="H68" s="7" t="s">
        <v>5938</v>
      </c>
    </row>
    <row r="69" spans="1:8">
      <c r="A69" s="354" t="s">
        <v>2198</v>
      </c>
      <c r="B69" s="541" t="s">
        <v>2199</v>
      </c>
      <c r="C69" s="144" t="s">
        <v>18</v>
      </c>
      <c r="D69" s="144" t="s">
        <v>19</v>
      </c>
      <c r="E69" s="144" t="s">
        <v>68</v>
      </c>
      <c r="F69" s="530" t="s">
        <v>5924</v>
      </c>
      <c r="G69" s="529" t="s">
        <v>5927</v>
      </c>
      <c r="H69" s="7" t="s">
        <v>5938</v>
      </c>
    </row>
    <row r="70" spans="1:8">
      <c r="A70" s="354" t="s">
        <v>2756</v>
      </c>
      <c r="B70" s="541" t="s">
        <v>2757</v>
      </c>
      <c r="C70" s="144" t="s">
        <v>18</v>
      </c>
      <c r="D70" s="144" t="s">
        <v>19</v>
      </c>
      <c r="E70" s="144" t="s">
        <v>68</v>
      </c>
      <c r="F70" s="530" t="s">
        <v>5924</v>
      </c>
      <c r="G70" s="529" t="s">
        <v>5927</v>
      </c>
      <c r="H70" s="7" t="s">
        <v>5938</v>
      </c>
    </row>
    <row r="71" spans="1:8">
      <c r="A71" s="354" t="s">
        <v>2807</v>
      </c>
      <c r="B71" s="542" t="s">
        <v>2808</v>
      </c>
      <c r="C71" s="144" t="s">
        <v>18</v>
      </c>
      <c r="D71" s="144" t="s">
        <v>19</v>
      </c>
      <c r="E71" s="144" t="s">
        <v>68</v>
      </c>
      <c r="F71" s="530" t="s">
        <v>5924</v>
      </c>
      <c r="G71" s="529" t="s">
        <v>5927</v>
      </c>
      <c r="H71" s="7" t="s">
        <v>5938</v>
      </c>
    </row>
    <row r="72" spans="1:8">
      <c r="A72" s="354" t="s">
        <v>2942</v>
      </c>
      <c r="B72" s="541" t="s">
        <v>2943</v>
      </c>
      <c r="C72" s="144" t="s">
        <v>18</v>
      </c>
      <c r="D72" s="144" t="s">
        <v>19</v>
      </c>
      <c r="E72" s="144" t="s">
        <v>68</v>
      </c>
      <c r="F72" s="530" t="s">
        <v>5924</v>
      </c>
      <c r="G72" s="529" t="s">
        <v>5927</v>
      </c>
      <c r="H72" s="7" t="s">
        <v>5938</v>
      </c>
    </row>
    <row r="73" spans="1:8">
      <c r="A73" s="354" t="s">
        <v>1263</v>
      </c>
      <c r="B73" s="541" t="s">
        <v>1264</v>
      </c>
      <c r="C73" s="144" t="s">
        <v>18</v>
      </c>
      <c r="D73" s="144" t="s">
        <v>19</v>
      </c>
      <c r="E73" s="144" t="s">
        <v>68</v>
      </c>
      <c r="F73" s="530" t="s">
        <v>5924</v>
      </c>
      <c r="G73" s="529" t="s">
        <v>5927</v>
      </c>
      <c r="H73" s="7" t="s">
        <v>5938</v>
      </c>
    </row>
    <row r="74" spans="1:8">
      <c r="A74" s="354" t="s">
        <v>1746</v>
      </c>
      <c r="B74" s="541" t="s">
        <v>1747</v>
      </c>
      <c r="C74" s="144" t="s">
        <v>18</v>
      </c>
      <c r="D74" s="144" t="s">
        <v>19</v>
      </c>
      <c r="E74" s="144" t="s">
        <v>68</v>
      </c>
      <c r="F74" s="530" t="s">
        <v>332</v>
      </c>
      <c r="G74" s="529" t="s">
        <v>5927</v>
      </c>
      <c r="H74" s="7" t="s">
        <v>5938</v>
      </c>
    </row>
    <row r="75" spans="1:8">
      <c r="A75" s="354" t="s">
        <v>2707</v>
      </c>
      <c r="B75" s="541" t="s">
        <v>2708</v>
      </c>
      <c r="C75" s="144" t="s">
        <v>18</v>
      </c>
      <c r="D75" s="144" t="s">
        <v>19</v>
      </c>
      <c r="E75" s="144" t="s">
        <v>68</v>
      </c>
      <c r="F75" s="530" t="s">
        <v>265</v>
      </c>
      <c r="G75" s="529" t="s">
        <v>5927</v>
      </c>
      <c r="H75" s="7" t="s">
        <v>5938</v>
      </c>
    </row>
    <row r="76" spans="1:8">
      <c r="A76" s="15" t="s">
        <v>775</v>
      </c>
      <c r="B76" s="4" t="s">
        <v>776</v>
      </c>
      <c r="C76" s="144" t="s">
        <v>18</v>
      </c>
      <c r="D76" s="144" t="s">
        <v>19</v>
      </c>
      <c r="E76" s="144" t="s">
        <v>77</v>
      </c>
      <c r="F76" s="530" t="s">
        <v>5939</v>
      </c>
      <c r="G76" s="529" t="s">
        <v>5927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5940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5941</v>
      </c>
      <c r="C2" s="543" t="s">
        <v>5942</v>
      </c>
      <c r="D2" s="543" t="s">
        <v>5545</v>
      </c>
      <c r="E2" s="543" t="s">
        <v>5943</v>
      </c>
      <c r="F2" s="543" t="s">
        <v>5944</v>
      </c>
      <c r="G2" s="543" t="s">
        <v>5945</v>
      </c>
      <c r="H2" s="543" t="s">
        <v>5946</v>
      </c>
      <c r="I2" s="543" t="s">
        <v>5947</v>
      </c>
      <c r="J2" s="543" t="s">
        <v>5948</v>
      </c>
      <c r="K2" s="543" t="s">
        <v>5949</v>
      </c>
      <c r="L2" s="543" t="s">
        <v>5544</v>
      </c>
    </row>
    <row r="3" spans="1:12">
      <c r="A3" s="103" t="s">
        <v>18</v>
      </c>
      <c r="B3" s="544">
        <f>BTG!AR899</f>
        <v>299052900.73000032</v>
      </c>
      <c r="C3" s="544">
        <f>BTG!AS899</f>
        <v>307051791.96000004</v>
      </c>
      <c r="D3" s="544">
        <f>BTG!AT899</f>
        <v>305990253.87999988</v>
      </c>
      <c r="E3" s="544">
        <f>BTG!AU899</f>
        <v>321180823.67000014</v>
      </c>
      <c r="F3" s="544">
        <f>BTG!AV899</f>
        <v>330498211.71000016</v>
      </c>
      <c r="G3" s="544">
        <f>BTG!AW899</f>
        <v>337035449.65000004</v>
      </c>
      <c r="H3" s="544">
        <f>BTG!AX899</f>
        <v>282738204.07999974</v>
      </c>
      <c r="I3" s="544">
        <f>BTG!AY899</f>
        <v>262223673.79000008</v>
      </c>
      <c r="J3" s="544">
        <f>BTG!AZ899</f>
        <v>256272540.12999985</v>
      </c>
      <c r="K3" s="544">
        <f>BTG!BA899</f>
        <v>252318336.78000003</v>
      </c>
      <c r="L3" s="544">
        <f>BTG!BB899</f>
        <v>264045058.64999995</v>
      </c>
    </row>
    <row r="4" spans="1:12">
      <c r="A4" s="103" t="s">
        <v>3713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3055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3747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3845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5950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5951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5941</v>
      </c>
      <c r="C13" s="543" t="s">
        <v>5942</v>
      </c>
      <c r="D13" s="543" t="s">
        <v>5545</v>
      </c>
      <c r="E13" s="543" t="s">
        <v>5943</v>
      </c>
      <c r="F13" s="543" t="s">
        <v>5944</v>
      </c>
      <c r="G13" s="543" t="s">
        <v>5945</v>
      </c>
      <c r="H13" s="543" t="s">
        <v>5946</v>
      </c>
      <c r="I13" s="543" t="s">
        <v>5947</v>
      </c>
      <c r="J13" s="543" t="s">
        <v>5948</v>
      </c>
      <c r="K13" s="543" t="s">
        <v>5949</v>
      </c>
      <c r="L13" s="543" t="s">
        <v>5544</v>
      </c>
    </row>
    <row r="14" spans="1:12">
      <c r="A14" s="103" t="s">
        <v>94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3909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5950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5952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5953</v>
      </c>
      <c r="B22" s="543" t="s">
        <v>5941</v>
      </c>
      <c r="C22" s="543" t="s">
        <v>5942</v>
      </c>
      <c r="D22" s="543" t="s">
        <v>5545</v>
      </c>
      <c r="E22" s="543" t="s">
        <v>5943</v>
      </c>
      <c r="F22" s="543" t="s">
        <v>5944</v>
      </c>
      <c r="G22" s="543" t="s">
        <v>5945</v>
      </c>
      <c r="H22" s="543" t="s">
        <v>5946</v>
      </c>
      <c r="I22" s="543" t="s">
        <v>5947</v>
      </c>
      <c r="J22" s="543" t="s">
        <v>5948</v>
      </c>
      <c r="K22" s="543" t="s">
        <v>5949</v>
      </c>
      <c r="L22" s="543" t="s">
        <v>5544</v>
      </c>
    </row>
    <row r="23" spans="1:12">
      <c r="A23" s="545" t="s">
        <v>5954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5955</v>
      </c>
      <c r="L23" s="546">
        <v>21940440.059999999</v>
      </c>
    </row>
    <row r="26" spans="1:12">
      <c r="A26" s="680" t="s">
        <v>5956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5953</v>
      </c>
      <c r="B27" s="543" t="s">
        <v>5945</v>
      </c>
      <c r="C27" s="543" t="s">
        <v>5946</v>
      </c>
      <c r="D27" s="543" t="s">
        <v>5947</v>
      </c>
      <c r="E27" s="543" t="s">
        <v>5948</v>
      </c>
      <c r="F27" s="543" t="s">
        <v>5949</v>
      </c>
      <c r="G27" s="543" t="s">
        <v>5544</v>
      </c>
      <c r="H27" s="543" t="s">
        <v>5957</v>
      </c>
    </row>
    <row r="28" spans="1:12">
      <c r="A28" s="545" t="s">
        <v>109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5958</v>
      </c>
      <c r="B1" s="550" t="s">
        <v>5959</v>
      </c>
      <c r="C1" s="550" t="s">
        <v>5960</v>
      </c>
      <c r="D1" s="550" t="s">
        <v>5961</v>
      </c>
      <c r="E1" s="550" t="s">
        <v>5962</v>
      </c>
      <c r="F1" s="550" t="s">
        <v>5963</v>
      </c>
      <c r="G1" s="550" t="s">
        <v>5964</v>
      </c>
    </row>
    <row r="2" spans="1:17" ht="15.75" customHeight="1">
      <c r="A2" s="551" t="s">
        <v>5965</v>
      </c>
      <c r="B2" s="552" t="s">
        <v>5966</v>
      </c>
      <c r="C2" s="553">
        <v>30271</v>
      </c>
      <c r="D2" s="552">
        <f t="shared" ref="D2:D14" si="0">DATEDIF(C2,$C$121,"Y")</f>
        <v>37</v>
      </c>
      <c r="E2" s="552" t="s">
        <v>5967</v>
      </c>
      <c r="F2" s="552" t="s">
        <v>5968</v>
      </c>
      <c r="G2" s="150">
        <v>326844</v>
      </c>
      <c r="J2" s="554" t="s">
        <v>5959</v>
      </c>
      <c r="K2" s="552" t="s">
        <v>5950</v>
      </c>
      <c r="L2" s="552" t="s">
        <v>5969</v>
      </c>
      <c r="M2" s="552" t="s">
        <v>5970</v>
      </c>
      <c r="N2" s="552" t="s">
        <v>5969</v>
      </c>
      <c r="O2" s="552" t="s">
        <v>5971</v>
      </c>
    </row>
    <row r="3" spans="1:17" ht="15.75" customHeight="1">
      <c r="A3" s="555" t="s">
        <v>5972</v>
      </c>
      <c r="B3" s="552" t="s">
        <v>5630</v>
      </c>
      <c r="C3" s="553">
        <v>20755</v>
      </c>
      <c r="D3" s="552">
        <f t="shared" si="0"/>
        <v>63</v>
      </c>
      <c r="E3" s="552" t="s">
        <v>5973</v>
      </c>
      <c r="F3" s="552" t="s">
        <v>5968</v>
      </c>
      <c r="G3" s="150">
        <v>100078.05</v>
      </c>
      <c r="J3" s="325" t="s">
        <v>5974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5975</v>
      </c>
      <c r="B4" s="552" t="s">
        <v>5966</v>
      </c>
      <c r="C4" s="553">
        <v>28058</v>
      </c>
      <c r="D4" s="552">
        <f t="shared" si="0"/>
        <v>43</v>
      </c>
      <c r="E4" s="552" t="s">
        <v>5976</v>
      </c>
      <c r="F4" s="552" t="s">
        <v>5968</v>
      </c>
      <c r="G4" s="150">
        <v>49196.01</v>
      </c>
      <c r="J4" s="325" t="s">
        <v>5977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5978</v>
      </c>
      <c r="B5" s="552" t="s">
        <v>5966</v>
      </c>
      <c r="C5" s="553">
        <v>29075</v>
      </c>
      <c r="D5" s="552">
        <f t="shared" si="0"/>
        <v>40</v>
      </c>
      <c r="E5" s="552" t="s">
        <v>5976</v>
      </c>
      <c r="F5" s="552" t="s">
        <v>5968</v>
      </c>
      <c r="G5" s="150">
        <v>100349</v>
      </c>
      <c r="J5" s="325" t="s">
        <v>5950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3278</v>
      </c>
      <c r="P5" s="559">
        <f>SUM(P3:P4)</f>
        <v>108</v>
      </c>
    </row>
    <row r="6" spans="1:17" ht="15.75" customHeight="1">
      <c r="A6" s="555" t="s">
        <v>5979</v>
      </c>
      <c r="B6" s="552" t="s">
        <v>5966</v>
      </c>
      <c r="C6" s="553">
        <v>26364</v>
      </c>
      <c r="D6" s="552">
        <f t="shared" si="0"/>
        <v>47</v>
      </c>
      <c r="E6" s="552" t="s">
        <v>5976</v>
      </c>
      <c r="F6" s="552" t="s">
        <v>5968</v>
      </c>
      <c r="G6" s="150">
        <v>254439</v>
      </c>
      <c r="P6" s="559"/>
    </row>
    <row r="7" spans="1:17" ht="15.75" customHeight="1">
      <c r="A7" s="555" t="s">
        <v>5980</v>
      </c>
      <c r="B7" s="552" t="s">
        <v>5966</v>
      </c>
      <c r="C7" s="553">
        <v>30591</v>
      </c>
      <c r="D7" s="552">
        <f t="shared" si="0"/>
        <v>36</v>
      </c>
      <c r="E7" s="552" t="s">
        <v>5967</v>
      </c>
      <c r="F7" s="552" t="s">
        <v>5981</v>
      </c>
      <c r="G7" s="150">
        <v>105616</v>
      </c>
      <c r="J7" s="554" t="s">
        <v>5961</v>
      </c>
      <c r="K7" s="552" t="s">
        <v>5950</v>
      </c>
      <c r="L7" s="552" t="s">
        <v>5969</v>
      </c>
      <c r="M7" s="552" t="s">
        <v>5982</v>
      </c>
      <c r="N7" s="552" t="s">
        <v>5969</v>
      </c>
      <c r="O7" s="552" t="s">
        <v>5971</v>
      </c>
      <c r="P7" s="559"/>
    </row>
    <row r="8" spans="1:17" ht="15.75" customHeight="1">
      <c r="A8" s="325" t="s">
        <v>5983</v>
      </c>
      <c r="B8" s="552" t="s">
        <v>5966</v>
      </c>
      <c r="C8" s="553">
        <v>28792</v>
      </c>
      <c r="D8" s="552">
        <f t="shared" si="0"/>
        <v>41</v>
      </c>
      <c r="E8" s="552" t="s">
        <v>5984</v>
      </c>
      <c r="F8" s="552" t="s">
        <v>5968</v>
      </c>
      <c r="G8" s="150">
        <v>1013833</v>
      </c>
      <c r="J8" s="325" t="s">
        <v>5985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5986</v>
      </c>
      <c r="B9" s="552" t="s">
        <v>5966</v>
      </c>
      <c r="C9" s="553">
        <v>33605</v>
      </c>
      <c r="D9" s="552">
        <f t="shared" si="0"/>
        <v>28</v>
      </c>
      <c r="E9" s="552" t="s">
        <v>5987</v>
      </c>
      <c r="F9" s="552" t="s">
        <v>5968</v>
      </c>
      <c r="G9" s="150">
        <v>5158.12</v>
      </c>
      <c r="J9" s="325" t="s">
        <v>5988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5989</v>
      </c>
      <c r="B10" s="552" t="s">
        <v>5630</v>
      </c>
      <c r="C10" s="553">
        <v>23623</v>
      </c>
      <c r="D10" s="552">
        <f t="shared" si="0"/>
        <v>55</v>
      </c>
      <c r="E10" s="552" t="s">
        <v>5990</v>
      </c>
      <c r="F10" s="552" t="s">
        <v>5968</v>
      </c>
      <c r="G10" s="150">
        <v>928015</v>
      </c>
      <c r="J10" s="325" t="s">
        <v>5991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5992</v>
      </c>
      <c r="B11" s="552" t="s">
        <v>5630</v>
      </c>
      <c r="C11" s="553">
        <v>31602</v>
      </c>
      <c r="D11" s="552">
        <f t="shared" si="0"/>
        <v>33</v>
      </c>
      <c r="E11" s="552" t="s">
        <v>5993</v>
      </c>
      <c r="F11" s="552" t="s">
        <v>5968</v>
      </c>
      <c r="G11" s="150">
        <v>449686</v>
      </c>
      <c r="J11" s="325" t="s">
        <v>5994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5995</v>
      </c>
      <c r="B12" s="552" t="s">
        <v>5630</v>
      </c>
      <c r="C12" s="553">
        <v>24295</v>
      </c>
      <c r="D12" s="552">
        <f t="shared" si="0"/>
        <v>53</v>
      </c>
      <c r="E12" s="552" t="s">
        <v>5996</v>
      </c>
      <c r="F12" s="552" t="s">
        <v>5968</v>
      </c>
      <c r="G12" s="150">
        <v>174816</v>
      </c>
      <c r="J12" s="325" t="s">
        <v>5997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5998</v>
      </c>
      <c r="B13" s="552" t="s">
        <v>5966</v>
      </c>
      <c r="C13" s="553">
        <v>13520</v>
      </c>
      <c r="D13" s="552">
        <f t="shared" si="0"/>
        <v>82</v>
      </c>
      <c r="E13" s="552" t="s">
        <v>5999</v>
      </c>
      <c r="F13" s="552" t="s">
        <v>6000</v>
      </c>
      <c r="G13" s="150">
        <v>147417</v>
      </c>
      <c r="J13" s="325" t="s">
        <v>6001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6002</v>
      </c>
      <c r="B14" s="552" t="s">
        <v>5966</v>
      </c>
      <c r="C14" s="553">
        <v>23066</v>
      </c>
      <c r="D14" s="552">
        <f t="shared" si="0"/>
        <v>56</v>
      </c>
      <c r="E14" s="552" t="s">
        <v>5967</v>
      </c>
      <c r="F14" s="552" t="s">
        <v>5968</v>
      </c>
      <c r="G14" s="150">
        <v>31376</v>
      </c>
      <c r="J14" s="325" t="s">
        <v>6003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4982</v>
      </c>
    </row>
    <row r="15" spans="1:17" ht="15.75" customHeight="1">
      <c r="A15" s="563" t="s">
        <v>6004</v>
      </c>
      <c r="B15" s="552" t="s">
        <v>5966</v>
      </c>
      <c r="C15" s="553"/>
      <c r="D15" s="552"/>
      <c r="E15" s="552" t="s">
        <v>5984</v>
      </c>
      <c r="F15" s="552"/>
      <c r="G15" s="150">
        <v>0</v>
      </c>
      <c r="J15" s="325" t="s">
        <v>5950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6005</v>
      </c>
      <c r="B16" s="552" t="s">
        <v>5630</v>
      </c>
      <c r="C16" s="553">
        <v>29816</v>
      </c>
      <c r="D16" s="552">
        <f t="shared" ref="D16:D53" si="4">DATEDIF(C16,$C$121,"Y")</f>
        <v>38</v>
      </c>
      <c r="E16" s="552" t="s">
        <v>5993</v>
      </c>
      <c r="F16" s="552" t="s">
        <v>5968</v>
      </c>
      <c r="G16" s="150">
        <v>101819</v>
      </c>
    </row>
    <row r="17" spans="1:18" ht="15.75" customHeight="1">
      <c r="A17" s="555" t="s">
        <v>6006</v>
      </c>
      <c r="B17" s="552" t="s">
        <v>5630</v>
      </c>
      <c r="C17" s="553">
        <v>31091</v>
      </c>
      <c r="D17" s="552">
        <f t="shared" si="4"/>
        <v>34</v>
      </c>
      <c r="E17" s="552" t="s">
        <v>5993</v>
      </c>
      <c r="F17" s="552" t="s">
        <v>5968</v>
      </c>
      <c r="G17" s="150">
        <v>35841.42</v>
      </c>
      <c r="J17" s="550" t="s">
        <v>5962</v>
      </c>
      <c r="K17" s="552" t="s">
        <v>5950</v>
      </c>
      <c r="L17" s="552" t="s">
        <v>5969</v>
      </c>
      <c r="M17" s="552" t="s">
        <v>6007</v>
      </c>
      <c r="N17" s="552" t="s">
        <v>5969</v>
      </c>
      <c r="O17" s="552" t="s">
        <v>5971</v>
      </c>
      <c r="R17" s="562" t="s">
        <v>4982</v>
      </c>
    </row>
    <row r="18" spans="1:18" ht="15.75" customHeight="1">
      <c r="A18" s="555" t="s">
        <v>6008</v>
      </c>
      <c r="B18" s="552" t="s">
        <v>5966</v>
      </c>
      <c r="C18" s="553">
        <v>31386</v>
      </c>
      <c r="D18" s="552">
        <f t="shared" si="4"/>
        <v>34</v>
      </c>
      <c r="E18" s="552" t="s">
        <v>6009</v>
      </c>
      <c r="F18" s="552" t="s">
        <v>5968</v>
      </c>
      <c r="G18" s="150">
        <v>215750</v>
      </c>
      <c r="J18" s="325" t="s">
        <v>5967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6010</v>
      </c>
      <c r="B19" s="552" t="s">
        <v>5966</v>
      </c>
      <c r="C19" s="553">
        <v>23072</v>
      </c>
      <c r="D19" s="552">
        <f t="shared" si="4"/>
        <v>56</v>
      </c>
      <c r="E19" s="552" t="s">
        <v>6011</v>
      </c>
      <c r="F19" s="552" t="s">
        <v>5968</v>
      </c>
      <c r="G19" s="150">
        <v>132923</v>
      </c>
      <c r="J19" s="325" t="s">
        <v>5984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6012</v>
      </c>
      <c r="B20" s="552" t="s">
        <v>5966</v>
      </c>
      <c r="C20" s="553">
        <v>29186</v>
      </c>
      <c r="D20" s="552">
        <f t="shared" si="4"/>
        <v>40</v>
      </c>
      <c r="E20" s="552" t="s">
        <v>5987</v>
      </c>
      <c r="F20" s="552" t="s">
        <v>5968</v>
      </c>
      <c r="G20" s="150">
        <f>707418+847182</f>
        <v>1554600</v>
      </c>
      <c r="J20" s="325" t="s">
        <v>5987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6013</v>
      </c>
      <c r="B21" s="552" t="s">
        <v>5630</v>
      </c>
      <c r="C21" s="553">
        <v>30936</v>
      </c>
      <c r="D21" s="552">
        <f t="shared" si="4"/>
        <v>35</v>
      </c>
      <c r="E21" s="552" t="s">
        <v>6014</v>
      </c>
      <c r="F21" s="552" t="s">
        <v>5968</v>
      </c>
      <c r="G21" s="150">
        <v>511766</v>
      </c>
      <c r="H21" s="562"/>
      <c r="I21" s="562"/>
      <c r="J21" s="325" t="s">
        <v>5976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6015</v>
      </c>
      <c r="B22" s="552" t="s">
        <v>5966</v>
      </c>
      <c r="C22" s="553">
        <v>26191</v>
      </c>
      <c r="D22" s="552">
        <f t="shared" si="4"/>
        <v>48</v>
      </c>
      <c r="E22" s="552" t="s">
        <v>6016</v>
      </c>
      <c r="F22" s="552" t="s">
        <v>5968</v>
      </c>
      <c r="G22" s="150">
        <v>916562</v>
      </c>
      <c r="J22" s="325" t="s">
        <v>6009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6017</v>
      </c>
      <c r="B23" s="552" t="s">
        <v>5966</v>
      </c>
      <c r="C23" s="553">
        <v>32417</v>
      </c>
      <c r="D23" s="552">
        <f t="shared" si="4"/>
        <v>31</v>
      </c>
      <c r="E23" s="552" t="s">
        <v>5984</v>
      </c>
      <c r="F23" s="552" t="s">
        <v>5968</v>
      </c>
      <c r="G23" s="150">
        <v>332795</v>
      </c>
      <c r="J23" s="325" t="s">
        <v>6018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4982</v>
      </c>
    </row>
    <row r="24" spans="1:18" ht="15.75" customHeight="1">
      <c r="A24" s="555" t="s">
        <v>6019</v>
      </c>
      <c r="B24" s="552" t="s">
        <v>5630</v>
      </c>
      <c r="C24" s="553">
        <v>26324</v>
      </c>
      <c r="D24" s="552">
        <f t="shared" si="4"/>
        <v>47</v>
      </c>
      <c r="E24" s="552" t="s">
        <v>5993</v>
      </c>
      <c r="F24" s="552" t="s">
        <v>5968</v>
      </c>
      <c r="G24" s="150">
        <v>191406</v>
      </c>
      <c r="J24" s="325" t="s">
        <v>6011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4982</v>
      </c>
    </row>
    <row r="25" spans="1:18" ht="15.75" customHeight="1">
      <c r="A25" s="555" t="s">
        <v>6020</v>
      </c>
      <c r="B25" s="552" t="s">
        <v>5630</v>
      </c>
      <c r="C25" s="553">
        <v>24529</v>
      </c>
      <c r="D25" s="552">
        <f t="shared" si="4"/>
        <v>52</v>
      </c>
      <c r="E25" s="552" t="s">
        <v>6021</v>
      </c>
      <c r="F25" s="552" t="s">
        <v>5968</v>
      </c>
      <c r="G25" s="150">
        <v>91137</v>
      </c>
      <c r="J25" s="325" t="s">
        <v>5999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6022</v>
      </c>
      <c r="B26" s="552" t="s">
        <v>5966</v>
      </c>
      <c r="C26" s="553">
        <v>28883</v>
      </c>
      <c r="D26" s="552">
        <f t="shared" si="4"/>
        <v>40</v>
      </c>
      <c r="E26" s="552" t="s">
        <v>6009</v>
      </c>
      <c r="F26" s="552" t="s">
        <v>5968</v>
      </c>
      <c r="G26" s="150">
        <v>271013.45</v>
      </c>
      <c r="J26" s="325" t="s">
        <v>6023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6024</v>
      </c>
      <c r="B27" s="552" t="s">
        <v>5630</v>
      </c>
      <c r="C27" s="553">
        <v>22919</v>
      </c>
      <c r="D27" s="552">
        <f t="shared" si="4"/>
        <v>57</v>
      </c>
      <c r="E27" s="552" t="s">
        <v>5993</v>
      </c>
      <c r="F27" s="552" t="s">
        <v>5968</v>
      </c>
      <c r="G27" s="150">
        <v>187575</v>
      </c>
      <c r="J27" s="325" t="s">
        <v>6025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6026</v>
      </c>
      <c r="B28" s="552" t="s">
        <v>5630</v>
      </c>
      <c r="C28" s="553">
        <v>25781</v>
      </c>
      <c r="D28" s="552">
        <f t="shared" si="4"/>
        <v>49</v>
      </c>
      <c r="E28" s="552"/>
      <c r="F28" s="552" t="s">
        <v>5968</v>
      </c>
      <c r="G28" s="150">
        <v>0</v>
      </c>
      <c r="J28" s="325" t="s">
        <v>5950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6027</v>
      </c>
      <c r="B29" s="552" t="s">
        <v>5966</v>
      </c>
      <c r="C29" s="553">
        <v>27513</v>
      </c>
      <c r="D29" s="552">
        <f t="shared" si="4"/>
        <v>44</v>
      </c>
      <c r="E29" s="552" t="s">
        <v>5987</v>
      </c>
      <c r="F29" s="552"/>
      <c r="G29" s="150">
        <v>57062.68</v>
      </c>
    </row>
    <row r="30" spans="1:18" ht="15.75" customHeight="1">
      <c r="A30" s="325" t="s">
        <v>6028</v>
      </c>
      <c r="B30" s="552" t="s">
        <v>5630</v>
      </c>
      <c r="C30" s="553">
        <v>22401</v>
      </c>
      <c r="D30" s="552">
        <f t="shared" si="4"/>
        <v>58</v>
      </c>
      <c r="E30" s="552" t="s">
        <v>5993</v>
      </c>
      <c r="F30" s="552" t="s">
        <v>5968</v>
      </c>
      <c r="G30" s="150">
        <v>163478</v>
      </c>
    </row>
    <row r="31" spans="1:18" ht="15.75" customHeight="1">
      <c r="A31" s="563" t="s">
        <v>6029</v>
      </c>
      <c r="B31" s="552" t="s">
        <v>5630</v>
      </c>
      <c r="C31" s="553">
        <v>19484</v>
      </c>
      <c r="D31" s="552">
        <f t="shared" si="4"/>
        <v>66</v>
      </c>
      <c r="E31" s="552" t="s">
        <v>6030</v>
      </c>
      <c r="F31" s="552" t="s">
        <v>5968</v>
      </c>
      <c r="G31" s="150">
        <v>0</v>
      </c>
      <c r="J31" s="550" t="s">
        <v>5964</v>
      </c>
    </row>
    <row r="32" spans="1:18" ht="15.75" customHeight="1">
      <c r="A32" s="555" t="s">
        <v>6031</v>
      </c>
      <c r="B32" s="552" t="s">
        <v>5966</v>
      </c>
      <c r="C32" s="553">
        <v>25747</v>
      </c>
      <c r="D32" s="552">
        <f t="shared" si="4"/>
        <v>49</v>
      </c>
      <c r="E32" s="552" t="s">
        <v>5976</v>
      </c>
      <c r="F32" s="552" t="s">
        <v>5968</v>
      </c>
      <c r="G32" s="150">
        <f>205400+183458</f>
        <v>388858</v>
      </c>
    </row>
    <row r="33" spans="1:12" ht="15.75" customHeight="1">
      <c r="A33" s="555" t="s">
        <v>6032</v>
      </c>
      <c r="B33" s="552" t="s">
        <v>5966</v>
      </c>
      <c r="C33" s="553">
        <v>28151</v>
      </c>
      <c r="D33" s="552">
        <f t="shared" si="4"/>
        <v>42</v>
      </c>
      <c r="E33" s="552" t="s">
        <v>5976</v>
      </c>
      <c r="F33" s="552" t="s">
        <v>5968</v>
      </c>
      <c r="G33" s="150">
        <v>56328</v>
      </c>
    </row>
    <row r="34" spans="1:12" ht="15.75" customHeight="1">
      <c r="A34" s="325" t="s">
        <v>6033</v>
      </c>
      <c r="B34" s="552" t="s">
        <v>5966</v>
      </c>
      <c r="C34" s="553">
        <v>27906</v>
      </c>
      <c r="D34" s="552">
        <f t="shared" si="4"/>
        <v>43</v>
      </c>
      <c r="E34" s="552" t="s">
        <v>6023</v>
      </c>
      <c r="F34" s="552" t="s">
        <v>5968</v>
      </c>
      <c r="G34" s="150">
        <v>257451</v>
      </c>
    </row>
    <row r="35" spans="1:12" ht="15.75" customHeight="1">
      <c r="A35" s="325" t="s">
        <v>6034</v>
      </c>
      <c r="B35" s="552" t="s">
        <v>5966</v>
      </c>
      <c r="C35" s="553">
        <v>28906</v>
      </c>
      <c r="D35" s="552">
        <f t="shared" si="4"/>
        <v>40</v>
      </c>
      <c r="E35" s="552" t="s">
        <v>5987</v>
      </c>
      <c r="F35" s="552" t="s">
        <v>5968</v>
      </c>
      <c r="G35" s="150">
        <v>402433</v>
      </c>
    </row>
    <row r="36" spans="1:12" ht="15.75" customHeight="1">
      <c r="A36" s="555" t="s">
        <v>6035</v>
      </c>
      <c r="B36" s="552" t="s">
        <v>5966</v>
      </c>
      <c r="C36" s="553">
        <v>30587</v>
      </c>
      <c r="D36" s="552">
        <f t="shared" si="4"/>
        <v>36</v>
      </c>
      <c r="E36" s="552" t="s">
        <v>6009</v>
      </c>
      <c r="F36" s="552" t="s">
        <v>5968</v>
      </c>
      <c r="G36" s="150">
        <f>458323+1000228</f>
        <v>1458551</v>
      </c>
    </row>
    <row r="37" spans="1:12" ht="15.75" customHeight="1">
      <c r="A37" s="555" t="s">
        <v>6036</v>
      </c>
      <c r="B37" s="552" t="s">
        <v>5630</v>
      </c>
      <c r="C37" s="553">
        <v>15096</v>
      </c>
      <c r="D37" s="552">
        <f t="shared" si="4"/>
        <v>78</v>
      </c>
      <c r="E37" s="552" t="s">
        <v>6030</v>
      </c>
      <c r="F37" s="552" t="s">
        <v>5968</v>
      </c>
      <c r="G37" s="150">
        <v>179256</v>
      </c>
    </row>
    <row r="38" spans="1:12" ht="15.75" customHeight="1">
      <c r="A38" s="555" t="s">
        <v>6037</v>
      </c>
      <c r="B38" s="552" t="s">
        <v>5966</v>
      </c>
      <c r="C38" s="553">
        <v>27655</v>
      </c>
      <c r="D38" s="552">
        <f t="shared" si="4"/>
        <v>44</v>
      </c>
      <c r="E38" s="552" t="s">
        <v>6011</v>
      </c>
      <c r="F38" s="552" t="s">
        <v>6038</v>
      </c>
      <c r="G38" s="150">
        <v>769189</v>
      </c>
      <c r="J38" s="562" t="s">
        <v>4982</v>
      </c>
    </row>
    <row r="39" spans="1:12" ht="15.75" customHeight="1">
      <c r="A39" s="555" t="s">
        <v>6039</v>
      </c>
      <c r="B39" s="552" t="s">
        <v>5966</v>
      </c>
      <c r="C39" s="553">
        <v>31245</v>
      </c>
      <c r="D39" s="552">
        <f t="shared" si="4"/>
        <v>34</v>
      </c>
      <c r="E39" s="552" t="s">
        <v>5987</v>
      </c>
      <c r="F39" s="552" t="s">
        <v>5968</v>
      </c>
      <c r="G39" s="150">
        <v>166417</v>
      </c>
      <c r="J39" s="562" t="s">
        <v>4982</v>
      </c>
      <c r="K39" s="562" t="s">
        <v>4982</v>
      </c>
    </row>
    <row r="40" spans="1:12" ht="15.75" customHeight="1">
      <c r="A40" s="325" t="s">
        <v>6040</v>
      </c>
      <c r="B40" s="552" t="s">
        <v>5966</v>
      </c>
      <c r="C40" s="553">
        <v>28270</v>
      </c>
      <c r="D40" s="552">
        <f t="shared" si="4"/>
        <v>42</v>
      </c>
      <c r="E40" s="552" t="s">
        <v>6009</v>
      </c>
      <c r="F40" s="552" t="s">
        <v>5968</v>
      </c>
      <c r="G40" s="150">
        <v>208601</v>
      </c>
    </row>
    <row r="41" spans="1:12" ht="15.75" customHeight="1">
      <c r="A41" s="561" t="s">
        <v>4560</v>
      </c>
      <c r="B41" s="552" t="s">
        <v>5966</v>
      </c>
      <c r="C41" s="553">
        <v>23924</v>
      </c>
      <c r="D41" s="552">
        <f t="shared" si="4"/>
        <v>54</v>
      </c>
      <c r="E41" s="552" t="s">
        <v>5987</v>
      </c>
      <c r="F41" s="552"/>
      <c r="G41" s="150">
        <v>278844.53000000003</v>
      </c>
      <c r="J41" s="562" t="s">
        <v>4982</v>
      </c>
    </row>
    <row r="42" spans="1:12" ht="15.75" customHeight="1">
      <c r="A42" s="561" t="s">
        <v>6041</v>
      </c>
      <c r="B42" s="552" t="s">
        <v>5966</v>
      </c>
      <c r="C42" s="553">
        <v>33469</v>
      </c>
      <c r="D42" s="552">
        <f t="shared" si="4"/>
        <v>28</v>
      </c>
      <c r="E42" s="552" t="s">
        <v>5967</v>
      </c>
      <c r="F42" s="552" t="s">
        <v>6042</v>
      </c>
      <c r="G42" s="150">
        <v>131927</v>
      </c>
      <c r="J42" s="562" t="s">
        <v>4982</v>
      </c>
    </row>
    <row r="43" spans="1:12" ht="15.75" customHeight="1">
      <c r="A43" s="555" t="s">
        <v>6043</v>
      </c>
      <c r="B43" s="552" t="s">
        <v>5966</v>
      </c>
      <c r="C43" s="553">
        <v>25643</v>
      </c>
      <c r="D43" s="552">
        <f t="shared" si="4"/>
        <v>49</v>
      </c>
      <c r="E43" s="552" t="s">
        <v>6009</v>
      </c>
      <c r="F43" s="552" t="s">
        <v>5968</v>
      </c>
      <c r="G43" s="150">
        <v>506417</v>
      </c>
      <c r="K43" s="562" t="s">
        <v>4982</v>
      </c>
      <c r="L43" s="562" t="s">
        <v>4982</v>
      </c>
    </row>
    <row r="44" spans="1:12" ht="15.75" customHeight="1">
      <c r="A44" s="561" t="s">
        <v>6044</v>
      </c>
      <c r="B44" s="552" t="s">
        <v>5966</v>
      </c>
      <c r="C44" s="553">
        <v>32920</v>
      </c>
      <c r="D44" s="552">
        <f t="shared" si="4"/>
        <v>29</v>
      </c>
      <c r="E44" s="552" t="s">
        <v>5987</v>
      </c>
      <c r="F44" s="552" t="s">
        <v>5968</v>
      </c>
      <c r="G44" s="150">
        <v>123215.73</v>
      </c>
      <c r="K44" s="562" t="s">
        <v>4982</v>
      </c>
    </row>
    <row r="45" spans="1:12" ht="15.75" customHeight="1">
      <c r="A45" s="555" t="s">
        <v>6045</v>
      </c>
      <c r="B45" s="552" t="s">
        <v>5966</v>
      </c>
      <c r="C45" s="553">
        <v>30264</v>
      </c>
      <c r="D45" s="552">
        <f t="shared" si="4"/>
        <v>37</v>
      </c>
      <c r="E45" s="552" t="s">
        <v>5984</v>
      </c>
      <c r="F45" s="552" t="s">
        <v>5968</v>
      </c>
      <c r="G45" s="150">
        <v>141649</v>
      </c>
    </row>
    <row r="46" spans="1:12" ht="15.75" customHeight="1">
      <c r="A46" s="555" t="s">
        <v>6046</v>
      </c>
      <c r="B46" s="552" t="s">
        <v>5630</v>
      </c>
      <c r="C46" s="553">
        <v>18097</v>
      </c>
      <c r="D46" s="552">
        <f t="shared" si="4"/>
        <v>70</v>
      </c>
      <c r="E46" s="552" t="s">
        <v>6030</v>
      </c>
      <c r="F46" s="552" t="s">
        <v>5968</v>
      </c>
      <c r="G46" s="150">
        <f>913577+225360</f>
        <v>1138937</v>
      </c>
    </row>
    <row r="47" spans="1:12" ht="15.75" customHeight="1">
      <c r="A47" s="561" t="s">
        <v>4661</v>
      </c>
      <c r="B47" s="552" t="s">
        <v>5966</v>
      </c>
      <c r="C47" s="553">
        <v>24085</v>
      </c>
      <c r="D47" s="552">
        <f t="shared" si="4"/>
        <v>54</v>
      </c>
      <c r="E47" s="552" t="s">
        <v>6047</v>
      </c>
      <c r="F47" s="552"/>
      <c r="G47" s="150">
        <v>611765.67000000004</v>
      </c>
      <c r="L47" s="562" t="s">
        <v>4982</v>
      </c>
    </row>
    <row r="48" spans="1:12" ht="15.75" customHeight="1">
      <c r="A48" s="564" t="s">
        <v>6048</v>
      </c>
      <c r="B48" s="552" t="s">
        <v>5630</v>
      </c>
      <c r="C48" s="553">
        <v>31943</v>
      </c>
      <c r="D48" s="552">
        <f t="shared" si="4"/>
        <v>32</v>
      </c>
      <c r="E48" s="552" t="s">
        <v>6049</v>
      </c>
      <c r="F48" s="552" t="s">
        <v>5968</v>
      </c>
      <c r="G48" s="150">
        <v>275126</v>
      </c>
    </row>
    <row r="49" spans="1:11" ht="15.75" customHeight="1">
      <c r="A49" s="564" t="s">
        <v>6050</v>
      </c>
      <c r="B49" s="552" t="s">
        <v>5966</v>
      </c>
      <c r="C49" s="553">
        <v>26994</v>
      </c>
      <c r="D49" s="552">
        <f t="shared" si="4"/>
        <v>46</v>
      </c>
      <c r="E49" s="552" t="s">
        <v>5984</v>
      </c>
      <c r="F49" s="552" t="s">
        <v>5968</v>
      </c>
      <c r="G49" s="150">
        <v>395619</v>
      </c>
    </row>
    <row r="50" spans="1:11" ht="15.75" customHeight="1">
      <c r="A50" s="564" t="s">
        <v>6051</v>
      </c>
      <c r="B50" s="552" t="s">
        <v>5966</v>
      </c>
      <c r="C50" s="553">
        <v>32175</v>
      </c>
      <c r="D50" s="552">
        <f t="shared" si="4"/>
        <v>31</v>
      </c>
      <c r="E50" s="552" t="s">
        <v>5984</v>
      </c>
      <c r="F50" s="552" t="s">
        <v>5968</v>
      </c>
      <c r="G50" s="150">
        <v>125506</v>
      </c>
      <c r="J50" s="562" t="s">
        <v>4982</v>
      </c>
    </row>
    <row r="51" spans="1:11" ht="15.75" customHeight="1">
      <c r="A51" s="565" t="s">
        <v>6052</v>
      </c>
      <c r="B51" s="552" t="s">
        <v>5966</v>
      </c>
      <c r="C51" s="553">
        <v>29879</v>
      </c>
      <c r="D51" s="552">
        <f t="shared" si="4"/>
        <v>38</v>
      </c>
      <c r="E51" s="552" t="s">
        <v>6009</v>
      </c>
      <c r="F51" s="552" t="s">
        <v>5968</v>
      </c>
      <c r="G51" s="150">
        <f>165123+165077</f>
        <v>330200</v>
      </c>
      <c r="J51" s="562" t="s">
        <v>4982</v>
      </c>
    </row>
    <row r="52" spans="1:11" ht="15.75" customHeight="1">
      <c r="A52" s="555" t="s">
        <v>6053</v>
      </c>
      <c r="B52" s="552" t="s">
        <v>5966</v>
      </c>
      <c r="C52" s="553">
        <v>22158</v>
      </c>
      <c r="D52" s="552">
        <f t="shared" si="4"/>
        <v>59</v>
      </c>
      <c r="E52" s="552" t="s">
        <v>6054</v>
      </c>
      <c r="F52" s="552" t="s">
        <v>5968</v>
      </c>
      <c r="G52" s="150">
        <v>167058</v>
      </c>
    </row>
    <row r="53" spans="1:11" ht="15.75" customHeight="1">
      <c r="A53" s="564" t="s">
        <v>6055</v>
      </c>
      <c r="B53" s="552" t="s">
        <v>5966</v>
      </c>
      <c r="C53" s="553">
        <v>13343</v>
      </c>
      <c r="D53" s="552">
        <f t="shared" si="4"/>
        <v>83</v>
      </c>
      <c r="E53" s="552" t="s">
        <v>5999</v>
      </c>
      <c r="F53" s="552" t="s">
        <v>5968</v>
      </c>
      <c r="G53" s="150">
        <v>119871</v>
      </c>
      <c r="J53" s="562" t="s">
        <v>4982</v>
      </c>
    </row>
    <row r="54" spans="1:11" ht="15.75" customHeight="1">
      <c r="A54" s="566" t="s">
        <v>6056</v>
      </c>
      <c r="B54" s="552" t="s">
        <v>5630</v>
      </c>
      <c r="C54" s="553"/>
      <c r="D54" s="552"/>
      <c r="E54" s="552" t="s">
        <v>6057</v>
      </c>
      <c r="F54" s="552"/>
      <c r="G54" s="150">
        <v>0</v>
      </c>
    </row>
    <row r="55" spans="1:11" ht="15.75" customHeight="1">
      <c r="A55" s="565" t="s">
        <v>6058</v>
      </c>
      <c r="B55" s="552" t="s">
        <v>5966</v>
      </c>
      <c r="C55" s="553">
        <v>23916</v>
      </c>
      <c r="D55" s="552">
        <f t="shared" ref="D55:D78" si="7">DATEDIF(C55,$C$121,"Y")</f>
        <v>54</v>
      </c>
      <c r="E55" s="552" t="s">
        <v>5984</v>
      </c>
      <c r="F55" s="552" t="s">
        <v>5968</v>
      </c>
      <c r="G55" s="150">
        <v>314725</v>
      </c>
    </row>
    <row r="56" spans="1:11" ht="15.75" customHeight="1">
      <c r="A56" s="565" t="s">
        <v>6059</v>
      </c>
      <c r="B56" s="552" t="s">
        <v>5966</v>
      </c>
      <c r="C56" s="553">
        <v>29508</v>
      </c>
      <c r="D56" s="552">
        <f t="shared" si="7"/>
        <v>39</v>
      </c>
      <c r="E56" s="552" t="s">
        <v>6016</v>
      </c>
      <c r="F56" s="552" t="s">
        <v>5968</v>
      </c>
      <c r="G56" s="150">
        <v>105215.56</v>
      </c>
    </row>
    <row r="57" spans="1:11" ht="15.75" customHeight="1">
      <c r="A57" s="564" t="s">
        <v>6060</v>
      </c>
      <c r="B57" s="552" t="s">
        <v>5966</v>
      </c>
      <c r="C57" s="553">
        <v>31417</v>
      </c>
      <c r="D57" s="552">
        <f t="shared" si="7"/>
        <v>33</v>
      </c>
      <c r="E57" s="552" t="s">
        <v>5984</v>
      </c>
      <c r="F57" s="552" t="s">
        <v>5968</v>
      </c>
      <c r="G57" s="150">
        <f>360253+251068</f>
        <v>611321</v>
      </c>
    </row>
    <row r="58" spans="1:11" ht="15.75" customHeight="1">
      <c r="A58" s="564" t="s">
        <v>6061</v>
      </c>
      <c r="B58" s="552" t="s">
        <v>5630</v>
      </c>
      <c r="C58" s="553">
        <v>27619</v>
      </c>
      <c r="D58" s="552">
        <f t="shared" si="7"/>
        <v>44</v>
      </c>
      <c r="E58" s="552" t="s">
        <v>5993</v>
      </c>
      <c r="F58" s="552" t="s">
        <v>5968</v>
      </c>
      <c r="G58" s="150">
        <v>189120</v>
      </c>
    </row>
    <row r="59" spans="1:11" ht="15.75" customHeight="1">
      <c r="A59" s="565" t="s">
        <v>6062</v>
      </c>
      <c r="B59" s="552" t="s">
        <v>5630</v>
      </c>
      <c r="C59" s="553">
        <v>21213</v>
      </c>
      <c r="D59" s="552">
        <f t="shared" si="7"/>
        <v>61</v>
      </c>
      <c r="E59" s="552" t="s">
        <v>5976</v>
      </c>
      <c r="F59" s="552" t="s">
        <v>6038</v>
      </c>
      <c r="G59" s="150">
        <v>16764.63</v>
      </c>
    </row>
    <row r="60" spans="1:11" ht="15.75" customHeight="1">
      <c r="A60" s="564" t="s">
        <v>6063</v>
      </c>
      <c r="B60" s="552" t="s">
        <v>5966</v>
      </c>
      <c r="C60" s="553">
        <v>20736</v>
      </c>
      <c r="D60" s="552">
        <f t="shared" si="7"/>
        <v>63</v>
      </c>
      <c r="E60" s="552"/>
      <c r="F60" s="552" t="s">
        <v>5968</v>
      </c>
      <c r="G60" s="150">
        <v>129393</v>
      </c>
    </row>
    <row r="61" spans="1:11" ht="15.75" customHeight="1">
      <c r="A61" s="567" t="s">
        <v>6064</v>
      </c>
      <c r="B61" s="552" t="s">
        <v>5966</v>
      </c>
      <c r="C61" s="553">
        <v>21535</v>
      </c>
      <c r="D61" s="552">
        <f t="shared" si="7"/>
        <v>61</v>
      </c>
      <c r="E61" s="552" t="s">
        <v>5967</v>
      </c>
      <c r="F61" s="552" t="s">
        <v>5968</v>
      </c>
      <c r="G61" s="150">
        <v>69611</v>
      </c>
      <c r="K61" s="562"/>
    </row>
    <row r="62" spans="1:11" ht="15.75" customHeight="1">
      <c r="A62" s="555" t="s">
        <v>6065</v>
      </c>
      <c r="B62" s="552" t="s">
        <v>5630</v>
      </c>
      <c r="C62" s="553">
        <v>28071</v>
      </c>
      <c r="D62" s="552">
        <f t="shared" si="7"/>
        <v>43</v>
      </c>
      <c r="E62" s="552" t="s">
        <v>6066</v>
      </c>
      <c r="F62" s="552" t="s">
        <v>5968</v>
      </c>
      <c r="G62" s="150">
        <f>419503+311767</f>
        <v>731270</v>
      </c>
    </row>
    <row r="63" spans="1:11" ht="15.75" customHeight="1">
      <c r="A63" s="561" t="s">
        <v>6067</v>
      </c>
      <c r="B63" s="552" t="s">
        <v>5966</v>
      </c>
      <c r="C63" s="553">
        <v>27745</v>
      </c>
      <c r="D63" s="552">
        <f t="shared" si="7"/>
        <v>44</v>
      </c>
      <c r="E63" s="552" t="s">
        <v>5987</v>
      </c>
      <c r="F63" s="552" t="s">
        <v>5968</v>
      </c>
      <c r="G63" s="150">
        <f>994319.81+157168</f>
        <v>1151487.81</v>
      </c>
      <c r="J63" s="562" t="s">
        <v>4982</v>
      </c>
    </row>
    <row r="64" spans="1:11" ht="15.75" customHeight="1">
      <c r="A64" s="555" t="s">
        <v>6068</v>
      </c>
      <c r="B64" s="552" t="s">
        <v>5630</v>
      </c>
      <c r="C64" s="553">
        <v>24999</v>
      </c>
      <c r="D64" s="552">
        <f t="shared" si="7"/>
        <v>51</v>
      </c>
      <c r="E64" s="552" t="s">
        <v>6069</v>
      </c>
      <c r="F64" s="552" t="s">
        <v>5968</v>
      </c>
      <c r="G64" s="150">
        <v>108326</v>
      </c>
      <c r="J64" s="562" t="s">
        <v>4982</v>
      </c>
    </row>
    <row r="65" spans="1:12" ht="15.75" customHeight="1">
      <c r="A65" s="555" t="s">
        <v>6070</v>
      </c>
      <c r="B65" s="552" t="s">
        <v>5630</v>
      </c>
      <c r="C65" s="553">
        <v>18771</v>
      </c>
      <c r="D65" s="552">
        <f t="shared" si="7"/>
        <v>68</v>
      </c>
      <c r="E65" s="552" t="s">
        <v>6030</v>
      </c>
      <c r="F65" s="552" t="s">
        <v>5968</v>
      </c>
      <c r="G65" s="150">
        <v>92609</v>
      </c>
    </row>
    <row r="66" spans="1:12" ht="15.75" customHeight="1">
      <c r="A66" s="325" t="s">
        <v>6071</v>
      </c>
      <c r="B66" s="552" t="s">
        <v>5630</v>
      </c>
      <c r="C66" s="553">
        <v>27098</v>
      </c>
      <c r="D66" s="552">
        <f t="shared" si="7"/>
        <v>45</v>
      </c>
      <c r="E66" s="552" t="s">
        <v>5993</v>
      </c>
      <c r="F66" s="552" t="s">
        <v>5968</v>
      </c>
      <c r="G66" s="150">
        <v>44491.05</v>
      </c>
      <c r="L66" s="562" t="s">
        <v>4982</v>
      </c>
    </row>
    <row r="67" spans="1:12" ht="15.75" customHeight="1">
      <c r="A67" s="555" t="s">
        <v>6072</v>
      </c>
      <c r="B67" s="552" t="s">
        <v>5630</v>
      </c>
      <c r="C67" s="553">
        <v>21881</v>
      </c>
      <c r="D67" s="552">
        <f t="shared" si="7"/>
        <v>60</v>
      </c>
      <c r="E67" s="552" t="s">
        <v>6073</v>
      </c>
      <c r="F67" s="552" t="s">
        <v>5968</v>
      </c>
      <c r="G67" s="150">
        <v>253693</v>
      </c>
      <c r="J67" s="562" t="s">
        <v>4982</v>
      </c>
    </row>
    <row r="68" spans="1:12" ht="15.75" customHeight="1">
      <c r="A68" s="325" t="s">
        <v>6074</v>
      </c>
      <c r="B68" s="552" t="s">
        <v>5630</v>
      </c>
      <c r="C68" s="553">
        <v>20961</v>
      </c>
      <c r="D68" s="552">
        <f t="shared" si="7"/>
        <v>62</v>
      </c>
      <c r="E68" s="552" t="s">
        <v>6075</v>
      </c>
      <c r="F68" s="552" t="s">
        <v>5968</v>
      </c>
      <c r="G68" s="150">
        <v>268632.52</v>
      </c>
      <c r="J68" s="562" t="s">
        <v>4982</v>
      </c>
    </row>
    <row r="69" spans="1:12" ht="15.75" customHeight="1">
      <c r="A69" s="563" t="s">
        <v>6076</v>
      </c>
      <c r="B69" s="552" t="s">
        <v>5630</v>
      </c>
      <c r="C69" s="553">
        <v>16541</v>
      </c>
      <c r="D69" s="552">
        <f t="shared" si="7"/>
        <v>74</v>
      </c>
      <c r="E69" s="552" t="s">
        <v>6077</v>
      </c>
      <c r="F69" s="552" t="s">
        <v>5968</v>
      </c>
      <c r="G69" s="150">
        <v>0</v>
      </c>
      <c r="L69" s="562" t="s">
        <v>4982</v>
      </c>
    </row>
    <row r="70" spans="1:12" ht="15.75" customHeight="1">
      <c r="A70" s="325" t="s">
        <v>6078</v>
      </c>
      <c r="B70" s="552" t="s">
        <v>5630</v>
      </c>
      <c r="C70" s="553">
        <v>17371</v>
      </c>
      <c r="D70" s="552">
        <f t="shared" si="7"/>
        <v>72</v>
      </c>
      <c r="E70" s="552" t="s">
        <v>6057</v>
      </c>
      <c r="F70" s="552" t="s">
        <v>6038</v>
      </c>
      <c r="G70" s="150">
        <v>118173.01</v>
      </c>
    </row>
    <row r="71" spans="1:12" ht="15.75" customHeight="1">
      <c r="A71" s="555" t="s">
        <v>6079</v>
      </c>
      <c r="B71" s="552" t="s">
        <v>5630</v>
      </c>
      <c r="C71" s="553">
        <v>22041</v>
      </c>
      <c r="D71" s="552">
        <f t="shared" si="7"/>
        <v>59</v>
      </c>
      <c r="E71" s="552" t="s">
        <v>6057</v>
      </c>
      <c r="F71" s="552" t="s">
        <v>5968</v>
      </c>
      <c r="G71" s="150">
        <v>177455</v>
      </c>
      <c r="K71" s="562" t="s">
        <v>4982</v>
      </c>
    </row>
    <row r="72" spans="1:12" ht="15.75" customHeight="1">
      <c r="A72" s="555" t="s">
        <v>6080</v>
      </c>
      <c r="B72" s="552" t="s">
        <v>5966</v>
      </c>
      <c r="C72" s="553">
        <v>28553</v>
      </c>
      <c r="D72" s="552">
        <f t="shared" si="7"/>
        <v>41</v>
      </c>
      <c r="E72" s="552" t="s">
        <v>6009</v>
      </c>
      <c r="F72" s="552" t="s">
        <v>5968</v>
      </c>
      <c r="G72" s="150">
        <v>115496</v>
      </c>
      <c r="J72" s="562" t="s">
        <v>4982</v>
      </c>
    </row>
    <row r="73" spans="1:12" ht="15.75" customHeight="1">
      <c r="A73" s="555" t="s">
        <v>6081</v>
      </c>
      <c r="B73" s="552" t="s">
        <v>5966</v>
      </c>
      <c r="C73" s="553">
        <v>28738</v>
      </c>
      <c r="D73" s="552">
        <f t="shared" si="7"/>
        <v>41</v>
      </c>
      <c r="E73" s="552" t="s">
        <v>5987</v>
      </c>
      <c r="F73" s="552" t="s">
        <v>5968</v>
      </c>
      <c r="G73" s="150">
        <v>261709</v>
      </c>
    </row>
    <row r="74" spans="1:12" ht="15.75" customHeight="1">
      <c r="A74" s="325" t="s">
        <v>6082</v>
      </c>
      <c r="B74" s="552" t="s">
        <v>5966</v>
      </c>
      <c r="C74" s="553">
        <v>24095</v>
      </c>
      <c r="D74" s="552">
        <f t="shared" si="7"/>
        <v>54</v>
      </c>
      <c r="E74" s="552" t="s">
        <v>5984</v>
      </c>
      <c r="F74" s="552" t="s">
        <v>5968</v>
      </c>
      <c r="G74" s="150">
        <v>0</v>
      </c>
    </row>
    <row r="75" spans="1:12" ht="15.75" customHeight="1">
      <c r="A75" s="561" t="s">
        <v>2230</v>
      </c>
      <c r="B75" s="552" t="s">
        <v>5630</v>
      </c>
      <c r="C75" s="553">
        <v>25216</v>
      </c>
      <c r="D75" s="552">
        <f t="shared" si="7"/>
        <v>50</v>
      </c>
      <c r="E75" s="552" t="s">
        <v>6083</v>
      </c>
      <c r="F75" s="552"/>
      <c r="G75" s="150">
        <v>695297.71</v>
      </c>
      <c r="J75" s="562" t="s">
        <v>4982</v>
      </c>
    </row>
    <row r="76" spans="1:12" ht="15.75" customHeight="1">
      <c r="A76" s="325" t="s">
        <v>6084</v>
      </c>
      <c r="B76" s="552" t="s">
        <v>5966</v>
      </c>
      <c r="C76" s="553">
        <v>32329</v>
      </c>
      <c r="D76" s="552">
        <f t="shared" si="7"/>
        <v>31</v>
      </c>
      <c r="E76" s="552" t="s">
        <v>5984</v>
      </c>
      <c r="F76" s="552" t="s">
        <v>5968</v>
      </c>
      <c r="G76" s="150">
        <v>184409</v>
      </c>
      <c r="J76" s="562" t="s">
        <v>4982</v>
      </c>
    </row>
    <row r="77" spans="1:12" ht="15.75" customHeight="1">
      <c r="A77" s="555" t="s">
        <v>6085</v>
      </c>
      <c r="B77" s="552" t="s">
        <v>5630</v>
      </c>
      <c r="C77" s="553">
        <v>30849</v>
      </c>
      <c r="D77" s="552">
        <f t="shared" si="7"/>
        <v>35</v>
      </c>
      <c r="E77" s="552" t="s">
        <v>5993</v>
      </c>
      <c r="F77" s="552" t="s">
        <v>5968</v>
      </c>
      <c r="G77" s="150">
        <v>117498</v>
      </c>
      <c r="K77" s="562" t="s">
        <v>4982</v>
      </c>
    </row>
    <row r="78" spans="1:12" ht="15.75" customHeight="1">
      <c r="A78" s="555" t="s">
        <v>6086</v>
      </c>
      <c r="B78" s="552" t="s">
        <v>5630</v>
      </c>
      <c r="C78" s="553">
        <v>31945</v>
      </c>
      <c r="D78" s="552">
        <f t="shared" si="7"/>
        <v>32</v>
      </c>
      <c r="E78" s="552" t="s">
        <v>5993</v>
      </c>
      <c r="F78" s="552" t="s">
        <v>5968</v>
      </c>
      <c r="G78" s="150">
        <f>286683+108380</f>
        <v>395063</v>
      </c>
      <c r="J78" s="562" t="s">
        <v>4982</v>
      </c>
    </row>
    <row r="79" spans="1:12" ht="15.75" customHeight="1">
      <c r="A79" s="555" t="s">
        <v>6087</v>
      </c>
      <c r="B79" s="552" t="s">
        <v>5630</v>
      </c>
      <c r="C79" s="553"/>
      <c r="D79" s="552"/>
      <c r="E79" s="552"/>
      <c r="F79" s="552" t="s">
        <v>5968</v>
      </c>
      <c r="G79" s="150">
        <v>422200</v>
      </c>
    </row>
    <row r="80" spans="1:12" ht="15.75" customHeight="1">
      <c r="A80" s="561" t="s">
        <v>6088</v>
      </c>
      <c r="B80" s="552" t="s">
        <v>5966</v>
      </c>
      <c r="C80" s="553">
        <v>34492</v>
      </c>
      <c r="D80" s="552">
        <f t="shared" ref="D80:D83" si="8">DATEDIF(C80,$C$121,"Y")</f>
        <v>25</v>
      </c>
      <c r="E80" s="552" t="s">
        <v>6009</v>
      </c>
      <c r="F80" s="552" t="s">
        <v>6089</v>
      </c>
      <c r="G80" s="150">
        <v>82175.56</v>
      </c>
      <c r="K80" s="562" t="s">
        <v>4982</v>
      </c>
    </row>
    <row r="81" spans="1:11" ht="15.75" customHeight="1">
      <c r="A81" s="325" t="s">
        <v>6090</v>
      </c>
      <c r="B81" s="552" t="s">
        <v>5966</v>
      </c>
      <c r="C81" s="553">
        <v>20947</v>
      </c>
      <c r="D81" s="552">
        <f t="shared" si="8"/>
        <v>62</v>
      </c>
      <c r="E81" s="552" t="s">
        <v>5984</v>
      </c>
      <c r="F81" s="552" t="s">
        <v>6091</v>
      </c>
      <c r="G81" s="150">
        <v>100737.25</v>
      </c>
    </row>
    <row r="82" spans="1:11" ht="15.75" customHeight="1">
      <c r="A82" s="561" t="s">
        <v>3545</v>
      </c>
      <c r="B82" s="552" t="s">
        <v>5966</v>
      </c>
      <c r="C82" s="553">
        <v>29139</v>
      </c>
      <c r="D82" s="552">
        <f t="shared" si="8"/>
        <v>40</v>
      </c>
      <c r="E82" s="552" t="s">
        <v>5987</v>
      </c>
      <c r="F82" s="552"/>
      <c r="G82" s="150">
        <v>310286.32</v>
      </c>
    </row>
    <row r="83" spans="1:11" ht="15.75" customHeight="1">
      <c r="A83" s="555" t="s">
        <v>6092</v>
      </c>
      <c r="B83" s="552" t="s">
        <v>5966</v>
      </c>
      <c r="C83" s="553">
        <v>31630</v>
      </c>
      <c r="D83" s="552">
        <f t="shared" si="8"/>
        <v>33</v>
      </c>
      <c r="E83" s="552" t="s">
        <v>6009</v>
      </c>
      <c r="F83" s="552" t="s">
        <v>5968</v>
      </c>
      <c r="G83" s="150">
        <v>0</v>
      </c>
      <c r="J83" s="562" t="s">
        <v>4982</v>
      </c>
    </row>
    <row r="84" spans="1:11" ht="15.75" customHeight="1">
      <c r="A84" s="555" t="s">
        <v>6093</v>
      </c>
      <c r="B84" s="552" t="s">
        <v>5966</v>
      </c>
      <c r="C84" s="553"/>
      <c r="D84" s="552"/>
      <c r="E84" s="552"/>
      <c r="F84" s="552" t="s">
        <v>5968</v>
      </c>
      <c r="G84" s="150">
        <v>113888</v>
      </c>
      <c r="K84" s="562" t="s">
        <v>4982</v>
      </c>
    </row>
    <row r="85" spans="1:11" ht="15.75" customHeight="1">
      <c r="A85" s="555" t="s">
        <v>6094</v>
      </c>
      <c r="B85" s="552" t="s">
        <v>5966</v>
      </c>
      <c r="C85" s="553">
        <v>28975</v>
      </c>
      <c r="D85" s="552">
        <f t="shared" ref="D85:D89" si="9">DATEDIF(C85,$C$121,"Y")</f>
        <v>40</v>
      </c>
      <c r="E85" s="552" t="s">
        <v>6011</v>
      </c>
      <c r="F85" s="552" t="s">
        <v>5968</v>
      </c>
      <c r="G85" s="150">
        <v>126001</v>
      </c>
    </row>
    <row r="86" spans="1:11" ht="15.75" customHeight="1">
      <c r="A86" s="555" t="s">
        <v>6095</v>
      </c>
      <c r="B86" s="552" t="s">
        <v>5966</v>
      </c>
      <c r="C86" s="553">
        <v>23401</v>
      </c>
      <c r="D86" s="552">
        <f t="shared" si="9"/>
        <v>55</v>
      </c>
      <c r="E86" s="552" t="s">
        <v>5984</v>
      </c>
      <c r="F86" s="552" t="s">
        <v>5968</v>
      </c>
      <c r="G86" s="150">
        <f>532885+733156+661796</f>
        <v>1927837</v>
      </c>
      <c r="J86" s="562" t="s">
        <v>4982</v>
      </c>
    </row>
    <row r="87" spans="1:11" ht="15.75" customHeight="1">
      <c r="A87" s="555" t="s">
        <v>6096</v>
      </c>
      <c r="B87" s="552" t="s">
        <v>5966</v>
      </c>
      <c r="C87" s="553">
        <v>31878</v>
      </c>
      <c r="D87" s="552">
        <f t="shared" si="9"/>
        <v>32</v>
      </c>
      <c r="E87" s="552" t="s">
        <v>6097</v>
      </c>
      <c r="F87" s="552" t="s">
        <v>5968</v>
      </c>
      <c r="G87" s="150">
        <v>377504</v>
      </c>
      <c r="K87" s="562" t="s">
        <v>4982</v>
      </c>
    </row>
    <row r="88" spans="1:11" ht="15.75" customHeight="1">
      <c r="A88" s="563" t="s">
        <v>6098</v>
      </c>
      <c r="B88" s="552" t="s">
        <v>5966</v>
      </c>
      <c r="C88" s="553">
        <v>31643</v>
      </c>
      <c r="D88" s="552">
        <f t="shared" si="9"/>
        <v>33</v>
      </c>
      <c r="E88" s="552" t="s">
        <v>5976</v>
      </c>
      <c r="F88" s="552" t="s">
        <v>3278</v>
      </c>
      <c r="G88" s="150">
        <v>0</v>
      </c>
      <c r="J88" s="562" t="s">
        <v>4982</v>
      </c>
    </row>
    <row r="89" spans="1:11" ht="15.75" customHeight="1">
      <c r="A89" s="325" t="s">
        <v>6099</v>
      </c>
      <c r="B89" s="552" t="s">
        <v>5966</v>
      </c>
      <c r="C89" s="553">
        <v>32438</v>
      </c>
      <c r="D89" s="552">
        <f t="shared" si="9"/>
        <v>31</v>
      </c>
      <c r="E89" s="552" t="s">
        <v>6023</v>
      </c>
      <c r="F89" s="552" t="s">
        <v>5968</v>
      </c>
      <c r="G89" s="150">
        <v>119890</v>
      </c>
      <c r="J89" s="562" t="s">
        <v>4982</v>
      </c>
    </row>
    <row r="90" spans="1:11" ht="15.75" customHeight="1">
      <c r="A90" s="325" t="s">
        <v>6100</v>
      </c>
      <c r="B90" s="552" t="s">
        <v>5630</v>
      </c>
      <c r="C90" s="553"/>
      <c r="D90" s="552"/>
      <c r="E90" s="552" t="s">
        <v>5973</v>
      </c>
      <c r="F90" s="552"/>
      <c r="G90" s="150"/>
      <c r="J90" s="562"/>
    </row>
    <row r="91" spans="1:11" ht="15.75" customHeight="1">
      <c r="A91" s="561" t="s">
        <v>5191</v>
      </c>
      <c r="B91" s="552" t="s">
        <v>5966</v>
      </c>
      <c r="C91" s="553">
        <v>31537</v>
      </c>
      <c r="D91" s="552">
        <f t="shared" ref="D91:D118" si="10">DATEDIF(C91,$C$121,"Y")</f>
        <v>33</v>
      </c>
      <c r="E91" s="552" t="s">
        <v>5984</v>
      </c>
      <c r="F91" s="552"/>
      <c r="G91" s="150">
        <v>403425.55</v>
      </c>
      <c r="J91" s="562" t="s">
        <v>4982</v>
      </c>
    </row>
    <row r="92" spans="1:11" ht="15.75" customHeight="1">
      <c r="A92" s="555" t="s">
        <v>6101</v>
      </c>
      <c r="B92" s="552" t="s">
        <v>5966</v>
      </c>
      <c r="C92" s="553">
        <v>32791</v>
      </c>
      <c r="D92" s="552">
        <f t="shared" si="10"/>
        <v>30</v>
      </c>
      <c r="E92" s="552" t="s">
        <v>6009</v>
      </c>
      <c r="F92" s="552" t="s">
        <v>5968</v>
      </c>
      <c r="G92" s="150">
        <v>153385</v>
      </c>
      <c r="J92" s="562" t="s">
        <v>4982</v>
      </c>
    </row>
    <row r="93" spans="1:11" ht="15.75" customHeight="1">
      <c r="A93" s="325" t="s">
        <v>6102</v>
      </c>
      <c r="B93" s="552" t="s">
        <v>5630</v>
      </c>
      <c r="C93" s="553">
        <v>32384</v>
      </c>
      <c r="D93" s="552">
        <f t="shared" si="10"/>
        <v>31</v>
      </c>
      <c r="E93" s="552" t="s">
        <v>5996</v>
      </c>
      <c r="F93" s="552" t="s">
        <v>5968</v>
      </c>
      <c r="G93" s="150">
        <v>96201.29</v>
      </c>
      <c r="J93" s="562" t="s">
        <v>4982</v>
      </c>
      <c r="K93" s="562" t="s">
        <v>4982</v>
      </c>
    </row>
    <row r="94" spans="1:11" ht="15.75" customHeight="1">
      <c r="A94" s="555" t="s">
        <v>6103</v>
      </c>
      <c r="B94" s="552" t="s">
        <v>5630</v>
      </c>
      <c r="C94" s="553">
        <v>25391</v>
      </c>
      <c r="D94" s="552">
        <f t="shared" si="10"/>
        <v>50</v>
      </c>
      <c r="E94" s="552" t="s">
        <v>5993</v>
      </c>
      <c r="F94" s="552" t="s">
        <v>5968</v>
      </c>
      <c r="G94" s="150">
        <v>59844</v>
      </c>
      <c r="J94" s="562" t="s">
        <v>4982</v>
      </c>
    </row>
    <row r="95" spans="1:11" ht="15.75" customHeight="1">
      <c r="A95" s="555" t="s">
        <v>6104</v>
      </c>
      <c r="B95" s="552" t="s">
        <v>5966</v>
      </c>
      <c r="C95" s="553">
        <v>24203</v>
      </c>
      <c r="D95" s="552">
        <f t="shared" si="10"/>
        <v>53</v>
      </c>
      <c r="E95" s="552" t="s">
        <v>5984</v>
      </c>
      <c r="F95" s="552" t="s">
        <v>5968</v>
      </c>
      <c r="G95" s="150">
        <v>308040</v>
      </c>
    </row>
    <row r="96" spans="1:11" ht="15.75" customHeight="1">
      <c r="A96" s="555" t="s">
        <v>6105</v>
      </c>
      <c r="B96" s="552" t="s">
        <v>5966</v>
      </c>
      <c r="C96" s="553">
        <v>20888</v>
      </c>
      <c r="D96" s="552">
        <f t="shared" si="10"/>
        <v>62</v>
      </c>
      <c r="E96" s="552" t="s">
        <v>5967</v>
      </c>
      <c r="F96" s="552" t="s">
        <v>5968</v>
      </c>
      <c r="G96" s="150">
        <v>1017197</v>
      </c>
      <c r="J96" s="562" t="s">
        <v>4982</v>
      </c>
      <c r="K96" s="562" t="s">
        <v>4982</v>
      </c>
    </row>
    <row r="97" spans="1:13" ht="15.75" customHeight="1">
      <c r="A97" s="325" t="s">
        <v>6106</v>
      </c>
      <c r="B97" s="552" t="s">
        <v>5966</v>
      </c>
      <c r="C97" s="553">
        <v>21799</v>
      </c>
      <c r="D97" s="552">
        <f t="shared" si="10"/>
        <v>60</v>
      </c>
      <c r="E97" s="552" t="s">
        <v>6011</v>
      </c>
      <c r="F97" s="552" t="s">
        <v>5968</v>
      </c>
      <c r="G97" s="150">
        <v>71421.48</v>
      </c>
    </row>
    <row r="98" spans="1:13" ht="15.75" customHeight="1">
      <c r="A98" s="555" t="s">
        <v>6107</v>
      </c>
      <c r="B98" s="552" t="s">
        <v>5630</v>
      </c>
      <c r="C98" s="553">
        <v>21043</v>
      </c>
      <c r="D98" s="552">
        <f t="shared" si="10"/>
        <v>62</v>
      </c>
      <c r="E98" s="552" t="s">
        <v>6057</v>
      </c>
      <c r="F98" s="552" t="s">
        <v>5968</v>
      </c>
      <c r="G98" s="150">
        <v>67969</v>
      </c>
      <c r="J98" s="562" t="s">
        <v>4982</v>
      </c>
    </row>
    <row r="99" spans="1:13" ht="15.75" customHeight="1">
      <c r="A99" s="555" t="s">
        <v>6108</v>
      </c>
      <c r="B99" s="552" t="s">
        <v>5966</v>
      </c>
      <c r="C99" s="553">
        <v>29136</v>
      </c>
      <c r="D99" s="552">
        <f t="shared" si="10"/>
        <v>40</v>
      </c>
      <c r="E99" s="552" t="s">
        <v>5967</v>
      </c>
      <c r="F99" s="552" t="s">
        <v>5968</v>
      </c>
      <c r="G99" s="150">
        <v>62757</v>
      </c>
    </row>
    <row r="100" spans="1:13" ht="15.75" customHeight="1">
      <c r="A100" s="555" t="s">
        <v>6109</v>
      </c>
      <c r="B100" s="552" t="s">
        <v>5966</v>
      </c>
      <c r="C100" s="553">
        <v>32029</v>
      </c>
      <c r="D100" s="552">
        <f t="shared" si="10"/>
        <v>32</v>
      </c>
      <c r="E100" s="552" t="s">
        <v>5967</v>
      </c>
      <c r="F100" s="552" t="s">
        <v>5968</v>
      </c>
      <c r="G100" s="150">
        <f>133946+176866</f>
        <v>310812</v>
      </c>
      <c r="J100" s="562" t="s">
        <v>4982</v>
      </c>
    </row>
    <row r="101" spans="1:13" ht="15.75" customHeight="1">
      <c r="A101" s="555" t="s">
        <v>6110</v>
      </c>
      <c r="B101" s="552" t="s">
        <v>5966</v>
      </c>
      <c r="C101" s="553">
        <v>24485</v>
      </c>
      <c r="D101" s="552">
        <f t="shared" si="10"/>
        <v>52</v>
      </c>
      <c r="E101" s="552" t="s">
        <v>6009</v>
      </c>
      <c r="F101" s="552" t="s">
        <v>5968</v>
      </c>
      <c r="G101" s="150">
        <v>60784</v>
      </c>
    </row>
    <row r="102" spans="1:13" ht="15.75" customHeight="1">
      <c r="A102" s="561" t="s">
        <v>5312</v>
      </c>
      <c r="B102" s="552" t="s">
        <v>5630</v>
      </c>
      <c r="C102" s="553">
        <v>21939</v>
      </c>
      <c r="D102" s="552">
        <f t="shared" si="10"/>
        <v>59</v>
      </c>
      <c r="E102" s="552" t="s">
        <v>6069</v>
      </c>
      <c r="F102" s="552"/>
      <c r="G102" s="150">
        <v>198476.5</v>
      </c>
    </row>
    <row r="103" spans="1:13" ht="15.75" customHeight="1">
      <c r="A103" s="561" t="s">
        <v>6111</v>
      </c>
      <c r="B103" s="552" t="s">
        <v>5966</v>
      </c>
      <c r="C103" s="553">
        <v>27955</v>
      </c>
      <c r="D103" s="552">
        <f t="shared" si="10"/>
        <v>43</v>
      </c>
      <c r="E103" s="552" t="s">
        <v>6016</v>
      </c>
      <c r="F103" s="552" t="s">
        <v>5968</v>
      </c>
      <c r="G103" s="150">
        <v>150629.56</v>
      </c>
      <c r="M103" s="562" t="s">
        <v>4982</v>
      </c>
    </row>
    <row r="104" spans="1:13" ht="15.75" customHeight="1">
      <c r="A104" s="555" t="s">
        <v>6112</v>
      </c>
      <c r="B104" s="552" t="s">
        <v>5630</v>
      </c>
      <c r="C104" s="553">
        <v>28704</v>
      </c>
      <c r="D104" s="552">
        <f t="shared" si="10"/>
        <v>41</v>
      </c>
      <c r="E104" s="552" t="s">
        <v>5976</v>
      </c>
      <c r="F104" s="552" t="s">
        <v>6038</v>
      </c>
      <c r="G104" s="150">
        <v>100118.47</v>
      </c>
      <c r="H104" s="562"/>
      <c r="I104" s="562"/>
    </row>
    <row r="105" spans="1:13" ht="15.75" customHeight="1">
      <c r="A105" s="561" t="s">
        <v>5328</v>
      </c>
      <c r="B105" s="552" t="s">
        <v>5630</v>
      </c>
      <c r="C105" s="553">
        <v>29520</v>
      </c>
      <c r="D105" s="552">
        <f t="shared" si="10"/>
        <v>39</v>
      </c>
      <c r="E105" s="552" t="s">
        <v>6113</v>
      </c>
      <c r="F105" s="552"/>
      <c r="G105" s="150">
        <v>354808.07</v>
      </c>
      <c r="L105" s="562" t="s">
        <v>4982</v>
      </c>
    </row>
    <row r="106" spans="1:13" ht="15.75" customHeight="1">
      <c r="A106" s="325" t="s">
        <v>6114</v>
      </c>
      <c r="B106" s="552" t="s">
        <v>5630</v>
      </c>
      <c r="C106" s="553">
        <v>29544</v>
      </c>
      <c r="D106" s="552">
        <f t="shared" si="10"/>
        <v>39</v>
      </c>
      <c r="E106" s="552" t="s">
        <v>6083</v>
      </c>
      <c r="F106" s="552" t="s">
        <v>5968</v>
      </c>
      <c r="G106" s="150">
        <v>103186</v>
      </c>
      <c r="K106" s="562" t="s">
        <v>4982</v>
      </c>
    </row>
    <row r="107" spans="1:13" ht="15.75" customHeight="1">
      <c r="A107" s="555" t="s">
        <v>6115</v>
      </c>
      <c r="B107" s="552" t="s">
        <v>5630</v>
      </c>
      <c r="C107" s="553">
        <v>21261</v>
      </c>
      <c r="D107" s="552">
        <f t="shared" si="10"/>
        <v>61</v>
      </c>
      <c r="E107" s="552" t="s">
        <v>6116</v>
      </c>
      <c r="F107" s="552" t="s">
        <v>6000</v>
      </c>
      <c r="G107" s="150">
        <v>210352</v>
      </c>
      <c r="J107" s="562" t="s">
        <v>4982</v>
      </c>
    </row>
    <row r="108" spans="1:13" ht="15.75" customHeight="1">
      <c r="A108" s="561" t="s">
        <v>5361</v>
      </c>
      <c r="B108" s="552" t="s">
        <v>5966</v>
      </c>
      <c r="C108" s="553">
        <v>21704</v>
      </c>
      <c r="D108" s="552">
        <f t="shared" si="10"/>
        <v>60</v>
      </c>
      <c r="E108" s="552" t="s">
        <v>6009</v>
      </c>
      <c r="F108" s="552"/>
      <c r="G108" s="150">
        <v>518146.65</v>
      </c>
      <c r="K108" s="562" t="s">
        <v>4982</v>
      </c>
    </row>
    <row r="109" spans="1:13" ht="15.75" customHeight="1">
      <c r="A109" s="325" t="s">
        <v>6117</v>
      </c>
      <c r="B109" s="552" t="s">
        <v>5630</v>
      </c>
      <c r="C109" s="553">
        <v>21926</v>
      </c>
      <c r="D109" s="552">
        <f t="shared" si="10"/>
        <v>59</v>
      </c>
      <c r="E109" s="552" t="s">
        <v>6030</v>
      </c>
      <c r="F109" s="552" t="s">
        <v>5968</v>
      </c>
      <c r="G109" s="150">
        <v>168315</v>
      </c>
    </row>
    <row r="110" spans="1:13" ht="15.75" customHeight="1">
      <c r="A110" s="555" t="s">
        <v>6118</v>
      </c>
      <c r="B110" s="552" t="s">
        <v>5630</v>
      </c>
      <c r="C110" s="553">
        <v>31805</v>
      </c>
      <c r="D110" s="552">
        <f t="shared" si="10"/>
        <v>32</v>
      </c>
      <c r="E110" s="552" t="s">
        <v>6119</v>
      </c>
      <c r="F110" s="552" t="s">
        <v>5968</v>
      </c>
      <c r="G110" s="150">
        <v>123497</v>
      </c>
    </row>
    <row r="111" spans="1:13" ht="15.75" customHeight="1">
      <c r="A111" s="555" t="s">
        <v>6120</v>
      </c>
      <c r="B111" s="552" t="s">
        <v>5630</v>
      </c>
      <c r="C111" s="553">
        <v>32080</v>
      </c>
      <c r="D111" s="552">
        <f t="shared" si="10"/>
        <v>32</v>
      </c>
      <c r="E111" s="552" t="s">
        <v>5993</v>
      </c>
      <c r="F111" s="552" t="s">
        <v>5968</v>
      </c>
      <c r="G111" s="150">
        <v>135476</v>
      </c>
    </row>
    <row r="112" spans="1:13" ht="15.75" customHeight="1">
      <c r="A112" s="555" t="s">
        <v>6121</v>
      </c>
      <c r="B112" s="552" t="s">
        <v>5630</v>
      </c>
      <c r="C112" s="553">
        <v>32700</v>
      </c>
      <c r="D112" s="552">
        <f t="shared" si="10"/>
        <v>30</v>
      </c>
      <c r="E112" s="552" t="s">
        <v>6122</v>
      </c>
      <c r="F112" s="552" t="s">
        <v>5968</v>
      </c>
      <c r="G112" s="150">
        <v>5250</v>
      </c>
      <c r="J112" s="562" t="s">
        <v>4982</v>
      </c>
    </row>
    <row r="113" spans="1:12" ht="15.75" customHeight="1">
      <c r="A113" s="555" t="s">
        <v>6123</v>
      </c>
      <c r="B113" s="552" t="s">
        <v>5966</v>
      </c>
      <c r="C113" s="553">
        <v>29491</v>
      </c>
      <c r="D113" s="552">
        <f t="shared" si="10"/>
        <v>39</v>
      </c>
      <c r="E113" s="552"/>
      <c r="F113" s="552" t="s">
        <v>5968</v>
      </c>
      <c r="G113" s="150">
        <v>61457</v>
      </c>
      <c r="J113" s="562" t="s">
        <v>4982</v>
      </c>
    </row>
    <row r="114" spans="1:12" ht="15.75" customHeight="1">
      <c r="A114" s="563" t="s">
        <v>6124</v>
      </c>
      <c r="B114" s="552" t="s">
        <v>5966</v>
      </c>
      <c r="C114" s="553">
        <v>20383</v>
      </c>
      <c r="D114" s="552">
        <f t="shared" si="10"/>
        <v>64</v>
      </c>
      <c r="E114" s="552" t="s">
        <v>6125</v>
      </c>
      <c r="F114" s="552" t="s">
        <v>5968</v>
      </c>
      <c r="G114" s="150">
        <v>185472</v>
      </c>
      <c r="J114" s="562" t="s">
        <v>4982</v>
      </c>
      <c r="K114" s="562" t="s">
        <v>4982</v>
      </c>
    </row>
    <row r="115" spans="1:12" ht="15.75" customHeight="1">
      <c r="A115" s="325" t="s">
        <v>6126</v>
      </c>
      <c r="B115" s="552" t="s">
        <v>5966</v>
      </c>
      <c r="C115" s="553">
        <v>36924</v>
      </c>
      <c r="D115" s="552">
        <f t="shared" si="10"/>
        <v>18</v>
      </c>
      <c r="E115" s="552" t="s">
        <v>5984</v>
      </c>
      <c r="F115" s="552" t="s">
        <v>5968</v>
      </c>
      <c r="G115" s="150">
        <v>238256</v>
      </c>
      <c r="L115" s="562" t="s">
        <v>4982</v>
      </c>
    </row>
    <row r="116" spans="1:12" ht="15.75" customHeight="1">
      <c r="A116" s="555" t="s">
        <v>6127</v>
      </c>
      <c r="B116" s="552" t="s">
        <v>5630</v>
      </c>
      <c r="C116" s="553">
        <v>21111</v>
      </c>
      <c r="D116" s="552">
        <f t="shared" si="10"/>
        <v>62</v>
      </c>
      <c r="E116" s="552" t="s">
        <v>6030</v>
      </c>
      <c r="F116" s="552" t="s">
        <v>5968</v>
      </c>
      <c r="G116" s="150">
        <v>612317</v>
      </c>
    </row>
    <row r="117" spans="1:12" ht="15.75" customHeight="1">
      <c r="A117" s="555" t="s">
        <v>6128</v>
      </c>
      <c r="B117" s="552" t="s">
        <v>5966</v>
      </c>
      <c r="C117" s="553">
        <v>24865</v>
      </c>
      <c r="D117" s="552">
        <f t="shared" si="10"/>
        <v>51</v>
      </c>
      <c r="E117" s="552" t="s">
        <v>5976</v>
      </c>
      <c r="F117" s="552" t="s">
        <v>5968</v>
      </c>
      <c r="G117" s="150">
        <v>278735</v>
      </c>
    </row>
    <row r="118" spans="1:12" ht="15.75" customHeight="1">
      <c r="A118" s="561" t="s">
        <v>2977</v>
      </c>
      <c r="B118" s="552" t="s">
        <v>5966</v>
      </c>
      <c r="C118" s="553">
        <v>28041</v>
      </c>
      <c r="D118" s="552">
        <f t="shared" si="10"/>
        <v>43</v>
      </c>
      <c r="E118" s="552" t="s">
        <v>6129</v>
      </c>
      <c r="F118" s="552"/>
      <c r="G118" s="150">
        <v>104765.52</v>
      </c>
    </row>
    <row r="119" spans="1:12" ht="15.75" customHeight="1">
      <c r="B119" s="568"/>
      <c r="C119" s="568" t="s">
        <v>6130</v>
      </c>
      <c r="D119" s="568"/>
      <c r="E119" s="568" t="s">
        <v>6130</v>
      </c>
      <c r="F119" s="568"/>
      <c r="G119" s="568" t="s">
        <v>5950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4982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6131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6132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6133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5958</v>
      </c>
      <c r="B1" s="573" t="s">
        <v>6134</v>
      </c>
      <c r="C1" s="572" t="s">
        <v>3</v>
      </c>
      <c r="D1" s="572" t="s">
        <v>5</v>
      </c>
      <c r="E1" s="574"/>
      <c r="F1" s="574" t="s">
        <v>149</v>
      </c>
      <c r="G1" s="574" t="s">
        <v>6135</v>
      </c>
      <c r="H1" s="574" t="s">
        <v>152</v>
      </c>
      <c r="I1" s="574" t="s">
        <v>6136</v>
      </c>
      <c r="J1" s="574" t="s">
        <v>154</v>
      </c>
      <c r="K1" s="574" t="s">
        <v>3925</v>
      </c>
      <c r="L1" s="574"/>
      <c r="M1" s="574" t="s">
        <v>3030</v>
      </c>
      <c r="N1" s="574" t="s">
        <v>3031</v>
      </c>
      <c r="O1" s="574" t="s">
        <v>3033</v>
      </c>
      <c r="P1" s="574" t="s">
        <v>3035</v>
      </c>
      <c r="Q1" s="574" t="s">
        <v>6137</v>
      </c>
      <c r="R1" s="574" t="s">
        <v>3036</v>
      </c>
    </row>
    <row r="2" spans="1:18" ht="15.75" customHeight="1">
      <c r="A2" s="325" t="s">
        <v>4231</v>
      </c>
      <c r="B2" s="552">
        <v>5490529</v>
      </c>
      <c r="C2" s="552" t="s">
        <v>3057</v>
      </c>
      <c r="D2" s="552" t="s">
        <v>3057</v>
      </c>
      <c r="E2" s="552" t="str">
        <f>IFERROR(VLOOKUP(D2,'Cadastro de assessores'!A:B,2,FALSE),"Não Cadastrado")</f>
        <v>18986</v>
      </c>
      <c r="F2" s="575" t="s">
        <v>205</v>
      </c>
      <c r="G2" s="575" t="s">
        <v>6138</v>
      </c>
      <c r="H2" s="357">
        <v>44222</v>
      </c>
      <c r="I2" s="552" t="s">
        <v>6139</v>
      </c>
      <c r="J2" s="556">
        <v>0.02</v>
      </c>
      <c r="K2" s="576" t="s">
        <v>4071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5104</v>
      </c>
      <c r="B3" s="552">
        <v>1759765</v>
      </c>
      <c r="C3" s="552" t="s">
        <v>19</v>
      </c>
      <c r="D3" s="552" t="s">
        <v>3781</v>
      </c>
      <c r="E3" s="552" t="str">
        <f>IFERROR(VLOOKUP(D3,'Cadastro de assessores'!A:B,2,FALSE),"Não Cadastrado")</f>
        <v>14739</v>
      </c>
      <c r="F3" s="575" t="s">
        <v>205</v>
      </c>
      <c r="G3" s="575" t="s">
        <v>6138</v>
      </c>
      <c r="H3" s="357">
        <v>44321</v>
      </c>
      <c r="I3" s="552" t="s">
        <v>106</v>
      </c>
      <c r="J3" s="556">
        <v>1.2E-2</v>
      </c>
      <c r="K3" s="576" t="s">
        <v>4001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6140</v>
      </c>
      <c r="C1" s="579" t="s">
        <v>149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3934</v>
      </c>
      <c r="B2" s="580" t="s">
        <v>6141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5401</v>
      </c>
      <c r="B3" s="580" t="s">
        <v>6142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4270</v>
      </c>
      <c r="B4" s="580" t="s">
        <v>6143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2642</v>
      </c>
      <c r="B5" s="580" t="s">
        <v>6144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3823</v>
      </c>
      <c r="B6" s="580" t="s">
        <v>6145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3774</v>
      </c>
      <c r="B7" s="580" t="s">
        <v>6146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6147</v>
      </c>
      <c r="B8" s="580" t="s">
        <v>6148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3989</v>
      </c>
      <c r="B9" s="580" t="s">
        <v>6149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3995</v>
      </c>
      <c r="B10" s="580" t="s">
        <v>6150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3057</v>
      </c>
      <c r="B11" s="580" t="s">
        <v>6151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5448</v>
      </c>
      <c r="B12" s="580" t="s">
        <v>6152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4014</v>
      </c>
      <c r="B13" s="580" t="s">
        <v>6153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6154</v>
      </c>
      <c r="B14" s="580" t="s">
        <v>6155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328</v>
      </c>
      <c r="B15" s="580" t="s">
        <v>6156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5349</v>
      </c>
      <c r="B16" s="580" t="s">
        <v>6157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4032</v>
      </c>
      <c r="B17" s="580" t="s">
        <v>6158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340</v>
      </c>
      <c r="B18" s="580" t="s">
        <v>5186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879</v>
      </c>
      <c r="B19" s="580" t="s">
        <v>6159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6160</v>
      </c>
      <c r="B20" s="580" t="s">
        <v>6161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4094</v>
      </c>
      <c r="B21" s="580" t="s">
        <v>6162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3058</v>
      </c>
      <c r="B22" s="580" t="s">
        <v>6163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4115</v>
      </c>
      <c r="B23" s="580" t="s">
        <v>6164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403</v>
      </c>
      <c r="B24" s="580" t="s">
        <v>6165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3290</v>
      </c>
      <c r="B25" s="580" t="s">
        <v>6166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99</v>
      </c>
      <c r="B26" s="580" t="s">
        <v>6167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5329</v>
      </c>
      <c r="B27" s="580" t="s">
        <v>6168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4200</v>
      </c>
      <c r="B28" s="580" t="s">
        <v>6169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4209</v>
      </c>
      <c r="B29" s="580" t="s">
        <v>6170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1777</v>
      </c>
      <c r="B30" s="580" t="s">
        <v>6171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6172</v>
      </c>
      <c r="B31" s="580" t="s">
        <v>6173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4502</v>
      </c>
      <c r="B32" s="580" t="s">
        <v>6174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5161</v>
      </c>
      <c r="B33" s="580" t="s">
        <v>6175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4246</v>
      </c>
      <c r="B34" s="580" t="s">
        <v>6176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109</v>
      </c>
      <c r="B35" s="580" t="s">
        <v>6177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4276</v>
      </c>
      <c r="B36" s="580" t="s">
        <v>6178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306</v>
      </c>
      <c r="B37" s="580" t="s">
        <v>6179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6180</v>
      </c>
      <c r="B38" s="580" t="s">
        <v>6181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4004</v>
      </c>
      <c r="B39" s="580" t="s">
        <v>6182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4300</v>
      </c>
      <c r="B40" s="580" t="s">
        <v>6183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4309</v>
      </c>
      <c r="B41" s="580" t="s">
        <v>6184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6185</v>
      </c>
      <c r="B42" s="580" t="s">
        <v>6186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3205</v>
      </c>
      <c r="B43" s="580" t="s">
        <v>6187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6188</v>
      </c>
      <c r="B44" s="580" t="s">
        <v>6189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4443</v>
      </c>
      <c r="B45" s="580" t="s">
        <v>6190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3781</v>
      </c>
      <c r="B46" s="580" t="s">
        <v>6191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4457</v>
      </c>
      <c r="B47" s="580" t="s">
        <v>6192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6193</v>
      </c>
      <c r="B48" s="580" t="s">
        <v>6194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4505</v>
      </c>
      <c r="B49" s="580" t="s">
        <v>6195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6196</v>
      </c>
      <c r="B50" s="580" t="s">
        <v>6197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4614</v>
      </c>
      <c r="B51" s="580" t="s">
        <v>6198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3818</v>
      </c>
      <c r="B52" s="580" t="s">
        <v>6199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6200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6201</v>
      </c>
      <c r="B54" s="580" t="s">
        <v>6202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4868</v>
      </c>
      <c r="B55" s="580" t="s">
        <v>6203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4895</v>
      </c>
      <c r="B56" s="580" t="s">
        <v>6204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4938</v>
      </c>
      <c r="B57" s="580" t="s">
        <v>6205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4975</v>
      </c>
      <c r="B58" s="580" t="s">
        <v>6206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4485</v>
      </c>
      <c r="B59" s="580" t="s">
        <v>6207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6208</v>
      </c>
      <c r="B60" s="580" t="s">
        <v>6209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6210</v>
      </c>
      <c r="B61" s="580" t="s">
        <v>6211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5179</v>
      </c>
      <c r="B62" s="580" t="s">
        <v>6212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6213</v>
      </c>
      <c r="B63" s="580" t="s">
        <v>6214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5381</v>
      </c>
      <c r="B64" s="580" t="s">
        <v>6215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123</v>
      </c>
      <c r="B65" s="580" t="s">
        <v>4049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4593</v>
      </c>
      <c r="B66" s="580" t="s">
        <v>6216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5541</v>
      </c>
      <c r="B67" s="580" t="s">
        <v>6217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3064</v>
      </c>
      <c r="B68" s="580" t="s">
        <v>6218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321</v>
      </c>
      <c r="B69" s="580" t="s">
        <v>6219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270</v>
      </c>
      <c r="B70" s="580" t="s">
        <v>6220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3104</v>
      </c>
      <c r="B71" s="580" t="s">
        <v>6221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3122</v>
      </c>
      <c r="B72" s="580" t="s">
        <v>6222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6223</v>
      </c>
      <c r="B73" s="580" t="s">
        <v>6224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3758</v>
      </c>
      <c r="B74" s="580" t="s">
        <v>6225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3793</v>
      </c>
      <c r="B75" s="580" t="s">
        <v>6226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3801</v>
      </c>
      <c r="B76" s="580" t="s">
        <v>6227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6228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3141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6229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289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2345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1028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6230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4878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4239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5078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4284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3943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4360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6231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6147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255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215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4409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2933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6232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6233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2156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4125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4294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6234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6235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3468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4018</v>
      </c>
      <c r="B104" s="584">
        <v>12356</v>
      </c>
      <c r="C104" s="581" t="s">
        <v>6236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4727</v>
      </c>
      <c r="B105" s="584">
        <v>12357</v>
      </c>
      <c r="C105" s="581" t="s">
        <v>6236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4782</v>
      </c>
      <c r="B106" s="584">
        <v>12358</v>
      </c>
      <c r="C106" s="581" t="s">
        <v>6236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438</v>
      </c>
      <c r="B107" s="584">
        <v>12359</v>
      </c>
      <c r="C107" s="581" t="s">
        <v>6236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5060</v>
      </c>
      <c r="B108" s="584">
        <v>12360</v>
      </c>
      <c r="C108" s="581" t="s">
        <v>6236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6237</v>
      </c>
      <c r="B109" s="584">
        <v>12361</v>
      </c>
      <c r="C109" s="581" t="s">
        <v>6236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697</v>
      </c>
      <c r="B110" s="584">
        <v>12362</v>
      </c>
      <c r="C110" s="581" t="s">
        <v>6236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3602</v>
      </c>
      <c r="B111" s="584">
        <v>12363</v>
      </c>
      <c r="C111" s="581" t="s">
        <v>6236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6238</v>
      </c>
      <c r="B1" s="589" t="s">
        <v>1</v>
      </c>
      <c r="C1" s="588" t="s">
        <v>2</v>
      </c>
      <c r="D1" s="588" t="s">
        <v>6239</v>
      </c>
      <c r="E1" s="590" t="s">
        <v>5555</v>
      </c>
      <c r="F1" s="588" t="s">
        <v>5958</v>
      </c>
      <c r="G1" s="588" t="s">
        <v>3</v>
      </c>
      <c r="H1" s="588" t="s">
        <v>4</v>
      </c>
      <c r="I1" s="588" t="s">
        <v>5</v>
      </c>
      <c r="J1" s="591" t="s">
        <v>152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6240</v>
      </c>
      <c r="C2" s="583" t="s">
        <v>3055</v>
      </c>
      <c r="D2" s="583" t="s">
        <v>1854</v>
      </c>
      <c r="E2" s="595">
        <v>0</v>
      </c>
      <c r="F2" s="583" t="s">
        <v>3143</v>
      </c>
      <c r="G2" s="593" t="s">
        <v>3057</v>
      </c>
      <c r="H2" s="593" t="s">
        <v>68</v>
      </c>
      <c r="I2" s="593" t="s">
        <v>3058</v>
      </c>
      <c r="J2" s="593">
        <v>43567</v>
      </c>
      <c r="K2" s="596" t="s">
        <v>3951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6241</v>
      </c>
      <c r="C3" s="583" t="s">
        <v>3055</v>
      </c>
      <c r="D3" s="583" t="s">
        <v>1854</v>
      </c>
      <c r="E3" s="595">
        <v>0</v>
      </c>
      <c r="F3" s="583" t="s">
        <v>3420</v>
      </c>
      <c r="G3" s="593" t="s">
        <v>3057</v>
      </c>
      <c r="H3" s="593" t="s">
        <v>68</v>
      </c>
      <c r="I3" s="593" t="s">
        <v>3064</v>
      </c>
      <c r="J3" s="593">
        <v>43567</v>
      </c>
      <c r="K3" s="596" t="s">
        <v>4330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6242</v>
      </c>
      <c r="C4" s="583" t="s">
        <v>3055</v>
      </c>
      <c r="D4" s="583" t="s">
        <v>1854</v>
      </c>
      <c r="E4" s="595">
        <v>0</v>
      </c>
      <c r="F4" s="583" t="s">
        <v>3671</v>
      </c>
      <c r="G4" s="593" t="s">
        <v>19</v>
      </c>
      <c r="H4" s="593" t="s">
        <v>68</v>
      </c>
      <c r="I4" s="593" t="s">
        <v>3205</v>
      </c>
      <c r="J4" s="593">
        <v>43461</v>
      </c>
      <c r="K4" s="596" t="s">
        <v>4330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6243</v>
      </c>
      <c r="C5" s="427" t="s">
        <v>3055</v>
      </c>
      <c r="D5" s="583" t="s">
        <v>6244</v>
      </c>
      <c r="E5" s="595">
        <v>25000</v>
      </c>
      <c r="F5" s="583" t="s">
        <v>3599</v>
      </c>
      <c r="G5" s="593" t="s">
        <v>3057</v>
      </c>
      <c r="H5" s="593" t="s">
        <v>68</v>
      </c>
      <c r="I5" s="593" t="s">
        <v>3058</v>
      </c>
      <c r="J5" s="593">
        <v>43675</v>
      </c>
      <c r="K5" s="596" t="s">
        <v>4330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6245</v>
      </c>
      <c r="C6" s="427" t="s">
        <v>3055</v>
      </c>
      <c r="D6" s="583" t="s">
        <v>6244</v>
      </c>
      <c r="E6" s="595">
        <v>6000</v>
      </c>
      <c r="F6" s="583" t="s">
        <v>2383</v>
      </c>
      <c r="G6" s="593" t="s">
        <v>3057</v>
      </c>
      <c r="H6" s="593" t="s">
        <v>68</v>
      </c>
      <c r="I6" s="593" t="s">
        <v>3064</v>
      </c>
      <c r="J6" s="593">
        <v>43620</v>
      </c>
      <c r="K6" s="596" t="s">
        <v>3936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6246</v>
      </c>
      <c r="C7" s="427" t="s">
        <v>67</v>
      </c>
      <c r="D7" s="583" t="s">
        <v>6244</v>
      </c>
      <c r="E7" s="595">
        <v>50000</v>
      </c>
      <c r="F7" s="583" t="s">
        <v>5191</v>
      </c>
      <c r="G7" s="583" t="s">
        <v>3057</v>
      </c>
      <c r="H7" s="583" t="s">
        <v>68</v>
      </c>
      <c r="I7" s="583" t="s">
        <v>3057</v>
      </c>
      <c r="J7" s="593">
        <v>43749</v>
      </c>
      <c r="K7" s="599" t="s">
        <v>4330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6243</v>
      </c>
      <c r="C8" s="427" t="s">
        <v>3055</v>
      </c>
      <c r="D8" s="583" t="s">
        <v>6244</v>
      </c>
      <c r="E8" s="595">
        <v>9500</v>
      </c>
      <c r="F8" s="583" t="s">
        <v>3599</v>
      </c>
      <c r="G8" s="593" t="s">
        <v>3057</v>
      </c>
      <c r="H8" s="593" t="s">
        <v>68</v>
      </c>
      <c r="I8" s="593" t="s">
        <v>3058</v>
      </c>
      <c r="J8" s="593">
        <v>43675</v>
      </c>
      <c r="K8" s="596" t="s">
        <v>4330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6247</v>
      </c>
      <c r="C9" s="427" t="s">
        <v>3055</v>
      </c>
      <c r="D9" s="583" t="s">
        <v>6244</v>
      </c>
      <c r="E9" s="595">
        <v>5000</v>
      </c>
      <c r="F9" s="583" t="s">
        <v>3555</v>
      </c>
      <c r="G9" s="593" t="s">
        <v>3057</v>
      </c>
      <c r="H9" s="593" t="s">
        <v>68</v>
      </c>
      <c r="I9" s="593" t="s">
        <v>3058</v>
      </c>
      <c r="J9" s="593">
        <v>43700</v>
      </c>
      <c r="K9" s="596" t="s">
        <v>4330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6248</v>
      </c>
      <c r="C10" s="427" t="s">
        <v>3055</v>
      </c>
      <c r="D10" s="583" t="s">
        <v>6244</v>
      </c>
      <c r="E10" s="595">
        <v>3700</v>
      </c>
      <c r="F10" s="583" t="s">
        <v>3352</v>
      </c>
      <c r="G10" s="593" t="s">
        <v>19</v>
      </c>
      <c r="H10" s="593" t="s">
        <v>68</v>
      </c>
      <c r="I10" s="593" t="s">
        <v>3205</v>
      </c>
      <c r="J10" s="593">
        <v>43510</v>
      </c>
      <c r="K10" s="596" t="s">
        <v>6249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6250</v>
      </c>
      <c r="C11" s="427" t="s">
        <v>3055</v>
      </c>
      <c r="D11" s="583" t="s">
        <v>6244</v>
      </c>
      <c r="E11" s="595">
        <v>14000</v>
      </c>
      <c r="F11" s="583" t="s">
        <v>3322</v>
      </c>
      <c r="G11" s="593" t="s">
        <v>3057</v>
      </c>
      <c r="H11" s="593" t="s">
        <v>68</v>
      </c>
      <c r="I11" s="593" t="s">
        <v>3058</v>
      </c>
      <c r="J11" s="593">
        <v>43703</v>
      </c>
      <c r="K11" s="596" t="s">
        <v>4330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6251</v>
      </c>
      <c r="C12" s="427" t="s">
        <v>3055</v>
      </c>
      <c r="D12" s="583" t="s">
        <v>6244</v>
      </c>
      <c r="E12" s="595">
        <v>10000</v>
      </c>
      <c r="F12" s="583" t="s">
        <v>3686</v>
      </c>
      <c r="G12" s="593" t="s">
        <v>3057</v>
      </c>
      <c r="H12" s="593" t="s">
        <v>68</v>
      </c>
      <c r="I12" s="593" t="s">
        <v>3058</v>
      </c>
      <c r="J12" s="593">
        <v>43567</v>
      </c>
      <c r="K12" s="596" t="s">
        <v>3936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6252</v>
      </c>
      <c r="C13" s="427" t="s">
        <v>3055</v>
      </c>
      <c r="D13" s="583" t="s">
        <v>6244</v>
      </c>
      <c r="E13" s="595">
        <v>193205.23</v>
      </c>
      <c r="F13" s="583" t="s">
        <v>3359</v>
      </c>
      <c r="G13" s="593" t="s">
        <v>3057</v>
      </c>
      <c r="H13" s="593" t="s">
        <v>68</v>
      </c>
      <c r="I13" s="593" t="s">
        <v>3058</v>
      </c>
      <c r="J13" s="593">
        <v>43605</v>
      </c>
      <c r="K13" s="596" t="s">
        <v>3947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6253</v>
      </c>
      <c r="C14" s="427" t="s">
        <v>67</v>
      </c>
      <c r="D14" s="583" t="s">
        <v>6244</v>
      </c>
      <c r="E14" s="595">
        <v>10000</v>
      </c>
      <c r="F14" s="583" t="s">
        <v>5312</v>
      </c>
      <c r="G14" s="583" t="s">
        <v>3057</v>
      </c>
      <c r="H14" s="583" t="s">
        <v>68</v>
      </c>
      <c r="I14" s="583" t="s">
        <v>3057</v>
      </c>
      <c r="J14" s="593">
        <v>43924</v>
      </c>
      <c r="K14" s="599" t="s">
        <v>3936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6254</v>
      </c>
      <c r="C15" s="427" t="s">
        <v>3055</v>
      </c>
      <c r="D15" s="583" t="s">
        <v>6244</v>
      </c>
      <c r="E15" s="595">
        <v>25000</v>
      </c>
      <c r="F15" s="583" t="s">
        <v>3200</v>
      </c>
      <c r="G15" s="593" t="s">
        <v>3057</v>
      </c>
      <c r="H15" s="593" t="s">
        <v>68</v>
      </c>
      <c r="I15" s="593" t="s">
        <v>3058</v>
      </c>
      <c r="J15" s="593">
        <v>43822</v>
      </c>
      <c r="K15" s="596" t="s">
        <v>3947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6250</v>
      </c>
      <c r="C16" s="427" t="s">
        <v>3055</v>
      </c>
      <c r="D16" s="583" t="s">
        <v>6244</v>
      </c>
      <c r="E16" s="595">
        <v>7000</v>
      </c>
      <c r="F16" s="583" t="s">
        <v>3322</v>
      </c>
      <c r="G16" s="593" t="s">
        <v>3057</v>
      </c>
      <c r="H16" s="593" t="s">
        <v>68</v>
      </c>
      <c r="I16" s="593" t="s">
        <v>3058</v>
      </c>
      <c r="J16" s="593">
        <v>43703</v>
      </c>
      <c r="K16" s="596" t="s">
        <v>4330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6255</v>
      </c>
      <c r="C17" s="427" t="s">
        <v>67</v>
      </c>
      <c r="D17" s="583" t="s">
        <v>6244</v>
      </c>
      <c r="E17" s="595">
        <v>95799.8</v>
      </c>
      <c r="F17" s="583" t="s">
        <v>4807</v>
      </c>
      <c r="G17" s="583" t="s">
        <v>3057</v>
      </c>
      <c r="H17" s="583" t="s">
        <v>68</v>
      </c>
      <c r="I17" s="583" t="s">
        <v>3057</v>
      </c>
      <c r="J17" s="593">
        <v>44252</v>
      </c>
      <c r="K17" s="599" t="s">
        <v>3947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6256</v>
      </c>
      <c r="C18" s="583" t="s">
        <v>3055</v>
      </c>
      <c r="D18" s="583" t="s">
        <v>1854</v>
      </c>
      <c r="E18" s="595">
        <v>0</v>
      </c>
      <c r="F18" s="583" t="s">
        <v>3260</v>
      </c>
      <c r="G18" s="593" t="s">
        <v>3057</v>
      </c>
      <c r="H18" s="593" t="s">
        <v>68</v>
      </c>
      <c r="I18" s="593" t="s">
        <v>3064</v>
      </c>
      <c r="J18" s="593">
        <v>43699</v>
      </c>
      <c r="K18" s="596" t="s">
        <v>4330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6252</v>
      </c>
      <c r="C19" s="427" t="s">
        <v>3055</v>
      </c>
      <c r="D19" s="583" t="s">
        <v>6244</v>
      </c>
      <c r="E19" s="595">
        <v>0</v>
      </c>
      <c r="F19" s="583" t="s">
        <v>3359</v>
      </c>
      <c r="G19" s="593" t="s">
        <v>3057</v>
      </c>
      <c r="H19" s="593" t="s">
        <v>68</v>
      </c>
      <c r="I19" s="593" t="s">
        <v>3058</v>
      </c>
      <c r="J19" s="593">
        <v>43605</v>
      </c>
      <c r="K19" s="596" t="s">
        <v>3947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6250</v>
      </c>
      <c r="C20" s="427" t="s">
        <v>3055</v>
      </c>
      <c r="D20" s="583" t="s">
        <v>6244</v>
      </c>
      <c r="E20" s="595">
        <v>80000</v>
      </c>
      <c r="F20" s="583" t="s">
        <v>3322</v>
      </c>
      <c r="G20" s="593" t="s">
        <v>3057</v>
      </c>
      <c r="H20" s="593" t="s">
        <v>68</v>
      </c>
      <c r="I20" s="593" t="s">
        <v>3058</v>
      </c>
      <c r="J20" s="593">
        <v>43703</v>
      </c>
      <c r="K20" s="596" t="s">
        <v>4330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6253</v>
      </c>
      <c r="C21" s="427" t="s">
        <v>67</v>
      </c>
      <c r="D21" s="583" t="s">
        <v>1271</v>
      </c>
      <c r="E21" s="595">
        <v>10000</v>
      </c>
      <c r="F21" s="583" t="s">
        <v>5312</v>
      </c>
      <c r="G21" s="583" t="s">
        <v>3057</v>
      </c>
      <c r="H21" s="583" t="s">
        <v>68</v>
      </c>
      <c r="I21" s="583" t="s">
        <v>3057</v>
      </c>
      <c r="J21" s="593">
        <v>43924</v>
      </c>
      <c r="K21" s="599" t="s">
        <v>3936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6257</v>
      </c>
      <c r="C22" s="427" t="s">
        <v>3055</v>
      </c>
      <c r="D22" s="583" t="s">
        <v>6244</v>
      </c>
      <c r="E22" s="595">
        <v>80000</v>
      </c>
      <c r="F22" s="583" t="s">
        <v>3385</v>
      </c>
      <c r="G22" s="593" t="s">
        <v>3057</v>
      </c>
      <c r="H22" s="593" t="s">
        <v>68</v>
      </c>
      <c r="I22" s="593" t="s">
        <v>3064</v>
      </c>
      <c r="J22" s="593">
        <v>43664</v>
      </c>
      <c r="K22" s="596" t="s">
        <v>4330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6246</v>
      </c>
      <c r="C23" s="427" t="s">
        <v>67</v>
      </c>
      <c r="D23" s="583" t="s">
        <v>6244</v>
      </c>
      <c r="E23" s="595">
        <v>25000</v>
      </c>
      <c r="F23" s="583" t="s">
        <v>5191</v>
      </c>
      <c r="G23" s="583" t="s">
        <v>3057</v>
      </c>
      <c r="H23" s="583" t="s">
        <v>68</v>
      </c>
      <c r="I23" s="583" t="s">
        <v>3057</v>
      </c>
      <c r="J23" s="593">
        <v>43749</v>
      </c>
      <c r="K23" s="599" t="s">
        <v>4330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6258</v>
      </c>
      <c r="C24" s="427" t="s">
        <v>3055</v>
      </c>
      <c r="D24" s="583" t="s">
        <v>6244</v>
      </c>
      <c r="E24" s="595">
        <v>20000</v>
      </c>
      <c r="F24" s="583" t="s">
        <v>3367</v>
      </c>
      <c r="G24" s="593" t="s">
        <v>3057</v>
      </c>
      <c r="H24" s="593" t="s">
        <v>68</v>
      </c>
      <c r="I24" s="593" t="s">
        <v>3064</v>
      </c>
      <c r="J24" s="593">
        <v>43559</v>
      </c>
      <c r="K24" s="596" t="s">
        <v>4330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6259</v>
      </c>
      <c r="C25" s="583" t="s">
        <v>3055</v>
      </c>
      <c r="D25" s="583" t="s">
        <v>1854</v>
      </c>
      <c r="E25" s="595">
        <v>95799.8</v>
      </c>
      <c r="F25" s="583" t="s">
        <v>3548</v>
      </c>
      <c r="G25" s="593" t="s">
        <v>3057</v>
      </c>
      <c r="H25" s="593" t="s">
        <v>68</v>
      </c>
      <c r="I25" s="593" t="s">
        <v>3058</v>
      </c>
      <c r="J25" s="593">
        <v>43563</v>
      </c>
      <c r="K25" s="596" t="s">
        <v>3951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6259</v>
      </c>
      <c r="C26" s="427" t="s">
        <v>3055</v>
      </c>
      <c r="D26" s="583" t="s">
        <v>1271</v>
      </c>
      <c r="E26" s="595">
        <v>50000</v>
      </c>
      <c r="F26" s="583" t="s">
        <v>3548</v>
      </c>
      <c r="G26" s="593" t="s">
        <v>3057</v>
      </c>
      <c r="H26" s="593" t="s">
        <v>68</v>
      </c>
      <c r="I26" s="593" t="s">
        <v>3058</v>
      </c>
      <c r="J26" s="593">
        <v>43563</v>
      </c>
      <c r="K26" s="596" t="s">
        <v>3951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6260</v>
      </c>
      <c r="C27" s="427" t="s">
        <v>3055</v>
      </c>
      <c r="D27" s="583" t="s">
        <v>1271</v>
      </c>
      <c r="E27" s="595">
        <v>30000</v>
      </c>
      <c r="F27" s="583" t="s">
        <v>3193</v>
      </c>
      <c r="G27" s="593" t="s">
        <v>3057</v>
      </c>
      <c r="H27" s="593" t="s">
        <v>68</v>
      </c>
      <c r="I27" s="593" t="s">
        <v>3058</v>
      </c>
      <c r="J27" s="593">
        <v>43453</v>
      </c>
      <c r="K27" s="596" t="s">
        <v>3951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6250</v>
      </c>
      <c r="C28" s="427" t="s">
        <v>3055</v>
      </c>
      <c r="D28" s="583" t="s">
        <v>6244</v>
      </c>
      <c r="E28" s="595">
        <v>14000</v>
      </c>
      <c r="F28" s="583" t="s">
        <v>3322</v>
      </c>
      <c r="G28" s="593" t="s">
        <v>3057</v>
      </c>
      <c r="H28" s="593" t="s">
        <v>68</v>
      </c>
      <c r="I28" s="593" t="s">
        <v>3058</v>
      </c>
      <c r="J28" s="593">
        <v>43703</v>
      </c>
      <c r="K28" s="596" t="s">
        <v>4330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6253</v>
      </c>
      <c r="C29" s="583" t="s">
        <v>67</v>
      </c>
      <c r="D29" s="583" t="s">
        <v>1854</v>
      </c>
      <c r="E29" s="595">
        <v>0</v>
      </c>
      <c r="F29" s="583" t="s">
        <v>5312</v>
      </c>
      <c r="G29" s="583" t="s">
        <v>3057</v>
      </c>
      <c r="H29" s="583" t="s">
        <v>68</v>
      </c>
      <c r="I29" s="583" t="s">
        <v>3057</v>
      </c>
      <c r="J29" s="593">
        <v>43684</v>
      </c>
      <c r="K29" s="599" t="s">
        <v>3936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6261</v>
      </c>
      <c r="C30" s="427" t="s">
        <v>67</v>
      </c>
      <c r="D30" s="583" t="s">
        <v>6244</v>
      </c>
      <c r="E30" s="595">
        <v>20000</v>
      </c>
      <c r="F30" s="583" t="s">
        <v>4821</v>
      </c>
      <c r="G30" s="583" t="s">
        <v>3057</v>
      </c>
      <c r="H30" s="583" t="s">
        <v>68</v>
      </c>
      <c r="I30" s="583" t="s">
        <v>3057</v>
      </c>
      <c r="J30" s="593">
        <v>43872</v>
      </c>
      <c r="K30" s="599" t="s">
        <v>3936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6262</v>
      </c>
      <c r="C31" s="427" t="s">
        <v>3055</v>
      </c>
      <c r="D31" s="583" t="s">
        <v>6244</v>
      </c>
      <c r="E31" s="595">
        <v>8000</v>
      </c>
      <c r="F31" s="583" t="s">
        <v>3675</v>
      </c>
      <c r="G31" s="593" t="s">
        <v>3057</v>
      </c>
      <c r="H31" s="593" t="s">
        <v>68</v>
      </c>
      <c r="I31" s="593" t="s">
        <v>3058</v>
      </c>
      <c r="J31" s="593">
        <v>43738</v>
      </c>
      <c r="K31" s="596" t="s">
        <v>3951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3836</v>
      </c>
      <c r="C32" s="427" t="s">
        <v>3747</v>
      </c>
      <c r="D32" s="583" t="s">
        <v>6244</v>
      </c>
      <c r="E32" s="595">
        <v>5000</v>
      </c>
      <c r="F32" s="583" t="s">
        <v>3835</v>
      </c>
      <c r="G32" s="593" t="s">
        <v>19</v>
      </c>
      <c r="H32" s="593" t="s">
        <v>68</v>
      </c>
      <c r="I32" s="593" t="s">
        <v>2642</v>
      </c>
      <c r="J32" s="593">
        <v>43797</v>
      </c>
      <c r="K32" s="596" t="s">
        <v>3947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6263</v>
      </c>
      <c r="C33" s="427" t="s">
        <v>67</v>
      </c>
      <c r="D33" s="583" t="s">
        <v>6244</v>
      </c>
      <c r="E33" s="595">
        <v>2000</v>
      </c>
      <c r="F33" s="583" t="s">
        <v>5254</v>
      </c>
      <c r="G33" s="583" t="s">
        <v>3057</v>
      </c>
      <c r="H33" s="583" t="s">
        <v>68</v>
      </c>
      <c r="I33" s="583" t="s">
        <v>3057</v>
      </c>
      <c r="J33" s="593">
        <v>44225</v>
      </c>
      <c r="K33" s="599" t="s">
        <v>3936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6252</v>
      </c>
      <c r="C34" s="427" t="s">
        <v>3055</v>
      </c>
      <c r="D34" s="583" t="s">
        <v>6244</v>
      </c>
      <c r="E34" s="595">
        <v>3000</v>
      </c>
      <c r="F34" s="583" t="s">
        <v>3359</v>
      </c>
      <c r="G34" s="593" t="s">
        <v>3057</v>
      </c>
      <c r="H34" s="593" t="s">
        <v>68</v>
      </c>
      <c r="I34" s="593" t="s">
        <v>3058</v>
      </c>
      <c r="J34" s="593">
        <v>43605</v>
      </c>
      <c r="K34" s="596" t="s">
        <v>3947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6250</v>
      </c>
      <c r="C35" s="427" t="s">
        <v>3055</v>
      </c>
      <c r="D35" s="583" t="s">
        <v>6244</v>
      </c>
      <c r="E35" s="595">
        <v>10000</v>
      </c>
      <c r="F35" s="583" t="s">
        <v>3322</v>
      </c>
      <c r="G35" s="593" t="s">
        <v>3057</v>
      </c>
      <c r="H35" s="593" t="s">
        <v>68</v>
      </c>
      <c r="I35" s="593" t="s">
        <v>3058</v>
      </c>
      <c r="J35" s="593">
        <v>43703</v>
      </c>
      <c r="K35" s="596" t="s">
        <v>4330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6252</v>
      </c>
      <c r="C36" s="427" t="s">
        <v>3055</v>
      </c>
      <c r="D36" s="583" t="s">
        <v>6244</v>
      </c>
      <c r="E36" s="595">
        <v>2000</v>
      </c>
      <c r="F36" s="583" t="s">
        <v>3359</v>
      </c>
      <c r="G36" s="593" t="s">
        <v>3057</v>
      </c>
      <c r="H36" s="593" t="s">
        <v>68</v>
      </c>
      <c r="I36" s="593" t="s">
        <v>3058</v>
      </c>
      <c r="J36" s="593">
        <v>43605</v>
      </c>
      <c r="K36" s="596" t="s">
        <v>3947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6246</v>
      </c>
      <c r="C37" s="427" t="s">
        <v>67</v>
      </c>
      <c r="D37" s="583" t="s">
        <v>6244</v>
      </c>
      <c r="E37" s="595">
        <v>15000</v>
      </c>
      <c r="F37" s="583" t="s">
        <v>5191</v>
      </c>
      <c r="G37" s="583" t="s">
        <v>3057</v>
      </c>
      <c r="H37" s="583" t="s">
        <v>68</v>
      </c>
      <c r="I37" s="583" t="s">
        <v>3057</v>
      </c>
      <c r="J37" s="593">
        <v>43749</v>
      </c>
      <c r="K37" s="599" t="s">
        <v>4330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6257</v>
      </c>
      <c r="C38" s="427" t="s">
        <v>3055</v>
      </c>
      <c r="D38" s="583" t="s">
        <v>6244</v>
      </c>
      <c r="E38" s="595">
        <v>100000</v>
      </c>
      <c r="F38" s="583" t="s">
        <v>3385</v>
      </c>
      <c r="G38" s="593" t="s">
        <v>3057</v>
      </c>
      <c r="H38" s="593" t="s">
        <v>68</v>
      </c>
      <c r="I38" s="593" t="s">
        <v>3064</v>
      </c>
      <c r="J38" s="593">
        <v>43664</v>
      </c>
      <c r="K38" s="596" t="s">
        <v>4330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6258</v>
      </c>
      <c r="C39" s="427" t="s">
        <v>3055</v>
      </c>
      <c r="D39" s="583" t="s">
        <v>6244</v>
      </c>
      <c r="E39" s="595">
        <v>20000</v>
      </c>
      <c r="F39" s="583" t="s">
        <v>3367</v>
      </c>
      <c r="G39" s="593" t="s">
        <v>3057</v>
      </c>
      <c r="H39" s="593" t="s">
        <v>68</v>
      </c>
      <c r="I39" s="593" t="s">
        <v>3064</v>
      </c>
      <c r="J39" s="593">
        <v>43559</v>
      </c>
      <c r="K39" s="596" t="s">
        <v>4330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6264</v>
      </c>
      <c r="C40" s="427" t="s">
        <v>3055</v>
      </c>
      <c r="D40" s="583" t="s">
        <v>6244</v>
      </c>
      <c r="E40" s="595">
        <v>75000</v>
      </c>
      <c r="F40" s="583" t="s">
        <v>3531</v>
      </c>
      <c r="G40" s="593" t="s">
        <v>3057</v>
      </c>
      <c r="H40" s="593" t="s">
        <v>68</v>
      </c>
      <c r="I40" s="593" t="s">
        <v>3058</v>
      </c>
      <c r="J40" s="593">
        <v>43699</v>
      </c>
      <c r="K40" s="596" t="s">
        <v>4330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6258</v>
      </c>
      <c r="C41" s="427" t="s">
        <v>3055</v>
      </c>
      <c r="D41" s="583" t="s">
        <v>6244</v>
      </c>
      <c r="E41" s="595">
        <v>2000</v>
      </c>
      <c r="F41" s="583" t="s">
        <v>3367</v>
      </c>
      <c r="G41" s="593" t="s">
        <v>3057</v>
      </c>
      <c r="H41" s="593" t="s">
        <v>68</v>
      </c>
      <c r="I41" s="593" t="s">
        <v>3064</v>
      </c>
      <c r="J41" s="593">
        <v>43559</v>
      </c>
      <c r="K41" s="596" t="s">
        <v>4330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6265</v>
      </c>
      <c r="C42" s="427" t="s">
        <v>3055</v>
      </c>
      <c r="D42" s="583" t="s">
        <v>6244</v>
      </c>
      <c r="E42" s="595">
        <v>2000</v>
      </c>
      <c r="F42" s="583" t="s">
        <v>3638</v>
      </c>
      <c r="G42" s="593" t="s">
        <v>3057</v>
      </c>
      <c r="H42" s="593" t="s">
        <v>68</v>
      </c>
      <c r="I42" s="593" t="s">
        <v>3058</v>
      </c>
      <c r="J42" s="593">
        <v>43717</v>
      </c>
      <c r="K42" s="596" t="s">
        <v>4330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6266</v>
      </c>
      <c r="C43" s="427" t="s">
        <v>3055</v>
      </c>
      <c r="D43" s="583" t="s">
        <v>6244</v>
      </c>
      <c r="E43" s="601">
        <v>1000</v>
      </c>
      <c r="F43" s="583" t="s">
        <v>3576</v>
      </c>
      <c r="G43" s="593" t="s">
        <v>3057</v>
      </c>
      <c r="H43" s="593" t="s">
        <v>68</v>
      </c>
      <c r="I43" s="593" t="s">
        <v>3058</v>
      </c>
      <c r="J43" s="593">
        <v>43894</v>
      </c>
      <c r="K43" s="596" t="s">
        <v>3947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6262</v>
      </c>
      <c r="C44" s="427" t="s">
        <v>3055</v>
      </c>
      <c r="D44" s="583" t="s">
        <v>6244</v>
      </c>
      <c r="E44" s="595">
        <v>60000</v>
      </c>
      <c r="F44" s="583" t="s">
        <v>3675</v>
      </c>
      <c r="G44" s="593" t="s">
        <v>3057</v>
      </c>
      <c r="H44" s="593" t="s">
        <v>68</v>
      </c>
      <c r="I44" s="593" t="s">
        <v>3058</v>
      </c>
      <c r="J44" s="593">
        <v>43738</v>
      </c>
      <c r="K44" s="596" t="s">
        <v>3951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6267</v>
      </c>
      <c r="C45" s="427" t="s">
        <v>3055</v>
      </c>
      <c r="D45" s="583" t="s">
        <v>6244</v>
      </c>
      <c r="E45" s="595">
        <v>20000</v>
      </c>
      <c r="F45" s="583" t="s">
        <v>3231</v>
      </c>
      <c r="G45" s="593" t="s">
        <v>3057</v>
      </c>
      <c r="H45" s="593" t="s">
        <v>68</v>
      </c>
      <c r="I45" s="593" t="s">
        <v>3064</v>
      </c>
      <c r="J45" s="593">
        <v>43913</v>
      </c>
      <c r="K45" s="596" t="s">
        <v>3936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6263</v>
      </c>
      <c r="C46" s="427" t="s">
        <v>67</v>
      </c>
      <c r="D46" s="583" t="s">
        <v>6244</v>
      </c>
      <c r="E46" s="595">
        <v>20000</v>
      </c>
      <c r="F46" s="583" t="s">
        <v>5254</v>
      </c>
      <c r="G46" s="583" t="s">
        <v>3057</v>
      </c>
      <c r="H46" s="583" t="s">
        <v>68</v>
      </c>
      <c r="I46" s="583" t="s">
        <v>3057</v>
      </c>
      <c r="J46" s="593">
        <v>44225</v>
      </c>
      <c r="K46" s="599" t="s">
        <v>3936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6262</v>
      </c>
      <c r="C47" s="427" t="s">
        <v>3055</v>
      </c>
      <c r="D47" s="583" t="s">
        <v>6244</v>
      </c>
      <c r="E47" s="595">
        <v>6000</v>
      </c>
      <c r="F47" s="583" t="s">
        <v>3675</v>
      </c>
      <c r="G47" s="593" t="s">
        <v>3057</v>
      </c>
      <c r="H47" s="593" t="s">
        <v>68</v>
      </c>
      <c r="I47" s="593" t="s">
        <v>3058</v>
      </c>
      <c r="J47" s="593">
        <v>43738</v>
      </c>
      <c r="K47" s="596" t="s">
        <v>3951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6250</v>
      </c>
      <c r="C48" s="427" t="s">
        <v>3055</v>
      </c>
      <c r="D48" s="583" t="s">
        <v>6244</v>
      </c>
      <c r="E48" s="595">
        <v>10000</v>
      </c>
      <c r="F48" s="583" t="s">
        <v>3322</v>
      </c>
      <c r="G48" s="593" t="s">
        <v>3057</v>
      </c>
      <c r="H48" s="593" t="s">
        <v>68</v>
      </c>
      <c r="I48" s="593" t="s">
        <v>3058</v>
      </c>
      <c r="J48" s="593">
        <v>43703</v>
      </c>
      <c r="K48" s="596" t="s">
        <v>4330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6266</v>
      </c>
      <c r="C49" s="427" t="s">
        <v>3055</v>
      </c>
      <c r="D49" s="583" t="s">
        <v>6244</v>
      </c>
      <c r="E49" s="595">
        <v>7000</v>
      </c>
      <c r="F49" s="583" t="s">
        <v>3576</v>
      </c>
      <c r="G49" s="593" t="s">
        <v>3057</v>
      </c>
      <c r="H49" s="593" t="s">
        <v>68</v>
      </c>
      <c r="I49" s="593" t="s">
        <v>3058</v>
      </c>
      <c r="J49" s="593">
        <v>43894</v>
      </c>
      <c r="K49" s="596" t="s">
        <v>3947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6266</v>
      </c>
      <c r="C50" s="427" t="s">
        <v>3055</v>
      </c>
      <c r="D50" s="583" t="s">
        <v>6244</v>
      </c>
      <c r="E50" s="595">
        <v>10000</v>
      </c>
      <c r="F50" s="583" t="s">
        <v>3576</v>
      </c>
      <c r="G50" s="593" t="s">
        <v>3057</v>
      </c>
      <c r="H50" s="593" t="s">
        <v>68</v>
      </c>
      <c r="I50" s="593" t="s">
        <v>3058</v>
      </c>
      <c r="J50" s="593">
        <v>43894</v>
      </c>
      <c r="K50" s="596" t="s">
        <v>3947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6268</v>
      </c>
      <c r="C51" s="427" t="s">
        <v>3055</v>
      </c>
      <c r="D51" s="583" t="s">
        <v>6244</v>
      </c>
      <c r="E51" s="595">
        <v>1000</v>
      </c>
      <c r="F51" s="583" t="s">
        <v>3119</v>
      </c>
      <c r="G51" s="593" t="s">
        <v>3057</v>
      </c>
      <c r="H51" s="593" t="s">
        <v>68</v>
      </c>
      <c r="I51" s="593" t="s">
        <v>3058</v>
      </c>
      <c r="J51" s="593">
        <v>43867</v>
      </c>
      <c r="K51" s="596" t="s">
        <v>3936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6246</v>
      </c>
      <c r="C52" s="427" t="s">
        <v>67</v>
      </c>
      <c r="D52" s="583" t="s">
        <v>6244</v>
      </c>
      <c r="E52" s="595">
        <v>7500</v>
      </c>
      <c r="F52" s="583" t="s">
        <v>5191</v>
      </c>
      <c r="G52" s="583" t="s">
        <v>3057</v>
      </c>
      <c r="H52" s="583" t="s">
        <v>68</v>
      </c>
      <c r="I52" s="583" t="s">
        <v>3057</v>
      </c>
      <c r="J52" s="593">
        <v>43749</v>
      </c>
      <c r="K52" s="599" t="s">
        <v>4330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6264</v>
      </c>
      <c r="C53" s="427" t="s">
        <v>3055</v>
      </c>
      <c r="D53" s="583" t="s">
        <v>6244</v>
      </c>
      <c r="E53" s="595">
        <v>50000</v>
      </c>
      <c r="F53" s="583" t="s">
        <v>3531</v>
      </c>
      <c r="G53" s="593" t="s">
        <v>3057</v>
      </c>
      <c r="H53" s="593" t="s">
        <v>68</v>
      </c>
      <c r="I53" s="593" t="s">
        <v>3058</v>
      </c>
      <c r="J53" s="593">
        <v>43699</v>
      </c>
      <c r="K53" s="596" t="s">
        <v>4330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6255</v>
      </c>
      <c r="C54" s="427" t="s">
        <v>67</v>
      </c>
      <c r="D54" s="583" t="s">
        <v>6244</v>
      </c>
      <c r="E54" s="595">
        <v>20000</v>
      </c>
      <c r="F54" s="583" t="s">
        <v>4807</v>
      </c>
      <c r="G54" s="583" t="s">
        <v>3057</v>
      </c>
      <c r="H54" s="583" t="s">
        <v>68</v>
      </c>
      <c r="I54" s="583" t="s">
        <v>3057</v>
      </c>
      <c r="J54" s="593">
        <v>44252</v>
      </c>
      <c r="K54" s="599" t="s">
        <v>3947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3836</v>
      </c>
      <c r="C55" s="427" t="s">
        <v>6269</v>
      </c>
      <c r="D55" s="583" t="s">
        <v>6244</v>
      </c>
      <c r="E55" s="595">
        <v>10000</v>
      </c>
      <c r="F55" s="583" t="s">
        <v>3835</v>
      </c>
      <c r="G55" s="583" t="s">
        <v>19</v>
      </c>
      <c r="H55" s="583" t="s">
        <v>68</v>
      </c>
      <c r="I55" s="583" t="s">
        <v>2642</v>
      </c>
      <c r="J55" s="593">
        <v>43797</v>
      </c>
      <c r="K55" s="596" t="s">
        <v>3947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6258</v>
      </c>
      <c r="C56" s="427" t="s">
        <v>3055</v>
      </c>
      <c r="D56" s="583" t="s">
        <v>6244</v>
      </c>
      <c r="E56" s="595">
        <v>973440.75</v>
      </c>
      <c r="F56" s="583" t="s">
        <v>3367</v>
      </c>
      <c r="G56" s="593" t="s">
        <v>3057</v>
      </c>
      <c r="H56" s="593" t="s">
        <v>68</v>
      </c>
      <c r="I56" s="593" t="s">
        <v>3064</v>
      </c>
      <c r="J56" s="593">
        <v>43559</v>
      </c>
      <c r="K56" s="596" t="s">
        <v>4330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6250</v>
      </c>
      <c r="C57" s="427" t="s">
        <v>3055</v>
      </c>
      <c r="D57" s="583" t="s">
        <v>6244</v>
      </c>
      <c r="E57" s="595">
        <v>7000</v>
      </c>
      <c r="F57" s="583" t="s">
        <v>3322</v>
      </c>
      <c r="G57" s="593" t="s">
        <v>3057</v>
      </c>
      <c r="H57" s="593" t="s">
        <v>68</v>
      </c>
      <c r="I57" s="593" t="s">
        <v>3058</v>
      </c>
      <c r="J57" s="593">
        <v>43703</v>
      </c>
      <c r="K57" s="596" t="s">
        <v>4330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6266</v>
      </c>
      <c r="C58" s="427" t="s">
        <v>3055</v>
      </c>
      <c r="D58" s="583" t="s">
        <v>6244</v>
      </c>
      <c r="E58" s="595">
        <v>180000</v>
      </c>
      <c r="F58" s="583" t="s">
        <v>3576</v>
      </c>
      <c r="G58" s="593" t="s">
        <v>3057</v>
      </c>
      <c r="H58" s="593" t="s">
        <v>68</v>
      </c>
      <c r="I58" s="593" t="s">
        <v>3058</v>
      </c>
      <c r="J58" s="593">
        <v>43894</v>
      </c>
      <c r="K58" s="596" t="s">
        <v>3947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6257</v>
      </c>
      <c r="C59" s="427" t="s">
        <v>3055</v>
      </c>
      <c r="D59" s="583" t="s">
        <v>6244</v>
      </c>
      <c r="E59" s="595">
        <v>10701</v>
      </c>
      <c r="F59" s="583" t="s">
        <v>3385</v>
      </c>
      <c r="G59" s="593" t="s">
        <v>3057</v>
      </c>
      <c r="H59" s="593" t="s">
        <v>68</v>
      </c>
      <c r="I59" s="593" t="s">
        <v>3064</v>
      </c>
      <c r="J59" s="593">
        <v>43664</v>
      </c>
      <c r="K59" s="596" t="s">
        <v>4330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6268</v>
      </c>
      <c r="C60" s="427" t="s">
        <v>3055</v>
      </c>
      <c r="D60" s="583" t="s">
        <v>6244</v>
      </c>
      <c r="E60" s="595">
        <v>2000</v>
      </c>
      <c r="F60" s="583" t="s">
        <v>3119</v>
      </c>
      <c r="G60" s="593" t="s">
        <v>3057</v>
      </c>
      <c r="H60" s="593" t="s">
        <v>68</v>
      </c>
      <c r="I60" s="593" t="s">
        <v>3058</v>
      </c>
      <c r="J60" s="593">
        <v>43867</v>
      </c>
      <c r="K60" s="596" t="s">
        <v>3936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6264</v>
      </c>
      <c r="C61" s="427" t="s">
        <v>3055</v>
      </c>
      <c r="D61" s="583" t="s">
        <v>6244</v>
      </c>
      <c r="E61" s="595">
        <v>200000</v>
      </c>
      <c r="F61" s="583" t="s">
        <v>3531</v>
      </c>
      <c r="G61" s="593" t="s">
        <v>3057</v>
      </c>
      <c r="H61" s="593" t="s">
        <v>68</v>
      </c>
      <c r="I61" s="593" t="s">
        <v>3058</v>
      </c>
      <c r="J61" s="593">
        <v>43699</v>
      </c>
      <c r="K61" s="596" t="s">
        <v>4330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6250</v>
      </c>
      <c r="C62" s="427" t="s">
        <v>3055</v>
      </c>
      <c r="D62" s="583" t="s">
        <v>6244</v>
      </c>
      <c r="E62" s="595">
        <v>6000</v>
      </c>
      <c r="F62" s="583" t="s">
        <v>3322</v>
      </c>
      <c r="G62" s="593" t="s">
        <v>3057</v>
      </c>
      <c r="H62" s="593" t="s">
        <v>68</v>
      </c>
      <c r="I62" s="593" t="s">
        <v>3058</v>
      </c>
      <c r="J62" s="593">
        <v>43703</v>
      </c>
      <c r="K62" s="596" t="s">
        <v>4330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6258</v>
      </c>
      <c r="C63" s="427" t="s">
        <v>3055</v>
      </c>
      <c r="D63" s="583" t="s">
        <v>6244</v>
      </c>
      <c r="E63" s="595">
        <v>10000</v>
      </c>
      <c r="F63" s="583" t="s">
        <v>3367</v>
      </c>
      <c r="G63" s="593" t="s">
        <v>3057</v>
      </c>
      <c r="H63" s="593" t="s">
        <v>68</v>
      </c>
      <c r="I63" s="593" t="s">
        <v>3064</v>
      </c>
      <c r="J63" s="593">
        <v>43559</v>
      </c>
      <c r="K63" s="596" t="s">
        <v>4330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6270</v>
      </c>
      <c r="C64" s="427" t="s">
        <v>3055</v>
      </c>
      <c r="D64" s="583" t="s">
        <v>6244</v>
      </c>
      <c r="E64" s="595">
        <v>20000</v>
      </c>
      <c r="F64" s="583" t="s">
        <v>3609</v>
      </c>
      <c r="G64" s="593" t="s">
        <v>3057</v>
      </c>
      <c r="H64" s="593" t="s">
        <v>68</v>
      </c>
      <c r="I64" s="593" t="s">
        <v>3064</v>
      </c>
      <c r="J64" s="593">
        <v>43607</v>
      </c>
      <c r="K64" s="596" t="s">
        <v>4330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6271</v>
      </c>
      <c r="C65" s="427" t="s">
        <v>3055</v>
      </c>
      <c r="D65" s="583" t="s">
        <v>6244</v>
      </c>
      <c r="E65" s="595">
        <v>6000</v>
      </c>
      <c r="F65" s="583" t="s">
        <v>3480</v>
      </c>
      <c r="G65" s="593" t="s">
        <v>3057</v>
      </c>
      <c r="H65" s="593" t="s">
        <v>68</v>
      </c>
      <c r="I65" s="593" t="s">
        <v>3058</v>
      </c>
      <c r="J65" s="593">
        <v>43564</v>
      </c>
      <c r="K65" s="596" t="s">
        <v>3951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6266</v>
      </c>
      <c r="C66" s="427" t="s">
        <v>3055</v>
      </c>
      <c r="D66" s="583" t="s">
        <v>6244</v>
      </c>
      <c r="E66" s="595">
        <v>3000</v>
      </c>
      <c r="F66" s="583" t="s">
        <v>3576</v>
      </c>
      <c r="G66" s="593" t="s">
        <v>3057</v>
      </c>
      <c r="H66" s="593" t="s">
        <v>68</v>
      </c>
      <c r="I66" s="593" t="s">
        <v>3058</v>
      </c>
      <c r="J66" s="593">
        <v>43894</v>
      </c>
      <c r="K66" s="596" t="s">
        <v>3947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6272</v>
      </c>
      <c r="C67" s="427" t="s">
        <v>67</v>
      </c>
      <c r="D67" s="583" t="s">
        <v>6244</v>
      </c>
      <c r="E67" s="595">
        <v>14000</v>
      </c>
      <c r="F67" s="583" t="s">
        <v>5453</v>
      </c>
      <c r="G67" s="583" t="s">
        <v>3057</v>
      </c>
      <c r="H67" s="583" t="s">
        <v>68</v>
      </c>
      <c r="I67" s="583" t="s">
        <v>3057</v>
      </c>
      <c r="J67" s="593">
        <v>44216</v>
      </c>
      <c r="K67" s="599" t="s">
        <v>3936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6260</v>
      </c>
      <c r="C68" s="583" t="s">
        <v>3055</v>
      </c>
      <c r="D68" s="583" t="s">
        <v>1854</v>
      </c>
      <c r="E68" s="595">
        <v>0</v>
      </c>
      <c r="F68" s="583" t="s">
        <v>3193</v>
      </c>
      <c r="G68" s="593" t="s">
        <v>3057</v>
      </c>
      <c r="H68" s="593" t="s">
        <v>68</v>
      </c>
      <c r="I68" s="593" t="s">
        <v>3058</v>
      </c>
      <c r="J68" s="593">
        <v>43453</v>
      </c>
      <c r="K68" s="596" t="s">
        <v>3951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6273</v>
      </c>
      <c r="C69" s="583" t="s">
        <v>3055</v>
      </c>
      <c r="D69" s="583" t="s">
        <v>1854</v>
      </c>
      <c r="E69" s="595">
        <v>76468.36</v>
      </c>
      <c r="F69" s="583" t="s">
        <v>3443</v>
      </c>
      <c r="G69" s="593" t="s">
        <v>3057</v>
      </c>
      <c r="H69" s="593" t="s">
        <v>68</v>
      </c>
      <c r="I69" s="593" t="s">
        <v>3064</v>
      </c>
      <c r="J69" s="593">
        <v>43853</v>
      </c>
      <c r="K69" s="596" t="s">
        <v>3947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6274</v>
      </c>
      <c r="C70" s="583" t="s">
        <v>3055</v>
      </c>
      <c r="D70" s="583" t="s">
        <v>1854</v>
      </c>
      <c r="E70" s="595">
        <v>36013.410000000003</v>
      </c>
      <c r="F70" s="583" t="s">
        <v>3193</v>
      </c>
      <c r="G70" s="593" t="s">
        <v>3057</v>
      </c>
      <c r="H70" s="593" t="s">
        <v>68</v>
      </c>
      <c r="I70" s="593" t="s">
        <v>3058</v>
      </c>
      <c r="J70" s="593">
        <v>43997</v>
      </c>
      <c r="K70" s="596" t="s">
        <v>3936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6265</v>
      </c>
      <c r="C71" s="427" t="s">
        <v>3055</v>
      </c>
      <c r="D71" s="583" t="s">
        <v>6244</v>
      </c>
      <c r="E71" s="595">
        <v>100000</v>
      </c>
      <c r="F71" s="583" t="s">
        <v>3638</v>
      </c>
      <c r="G71" s="593" t="s">
        <v>3057</v>
      </c>
      <c r="H71" s="593" t="s">
        <v>68</v>
      </c>
      <c r="I71" s="593" t="s">
        <v>3058</v>
      </c>
      <c r="J71" s="593">
        <v>43717</v>
      </c>
      <c r="K71" s="596" t="s">
        <v>4330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6264</v>
      </c>
      <c r="C72" s="427" t="s">
        <v>3055</v>
      </c>
      <c r="D72" s="583" t="s">
        <v>6244</v>
      </c>
      <c r="E72" s="595">
        <v>10000</v>
      </c>
      <c r="F72" s="583" t="s">
        <v>3531</v>
      </c>
      <c r="G72" s="593" t="s">
        <v>3057</v>
      </c>
      <c r="H72" s="593" t="s">
        <v>68</v>
      </c>
      <c r="I72" s="593" t="s">
        <v>3058</v>
      </c>
      <c r="J72" s="593">
        <v>43699</v>
      </c>
      <c r="K72" s="596" t="s">
        <v>4330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6271</v>
      </c>
      <c r="C73" s="427" t="s">
        <v>3055</v>
      </c>
      <c r="D73" s="583" t="s">
        <v>6244</v>
      </c>
      <c r="E73" s="595">
        <v>7000</v>
      </c>
      <c r="F73" s="583" t="s">
        <v>3480</v>
      </c>
      <c r="G73" s="593" t="s">
        <v>3057</v>
      </c>
      <c r="H73" s="593" t="s">
        <v>68</v>
      </c>
      <c r="I73" s="593" t="s">
        <v>3058</v>
      </c>
      <c r="J73" s="593">
        <v>43564</v>
      </c>
      <c r="K73" s="596" t="s">
        <v>3951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6271</v>
      </c>
      <c r="C74" s="427" t="s">
        <v>3055</v>
      </c>
      <c r="D74" s="583" t="s">
        <v>6244</v>
      </c>
      <c r="E74" s="595">
        <v>9000</v>
      </c>
      <c r="F74" s="583" t="s">
        <v>3480</v>
      </c>
      <c r="G74" s="593" t="s">
        <v>3057</v>
      </c>
      <c r="H74" s="593" t="s">
        <v>68</v>
      </c>
      <c r="I74" s="593" t="s">
        <v>3058</v>
      </c>
      <c r="J74" s="593">
        <v>43564</v>
      </c>
      <c r="K74" s="596" t="s">
        <v>3951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6258</v>
      </c>
      <c r="C75" s="427" t="s">
        <v>3055</v>
      </c>
      <c r="D75" s="583" t="s">
        <v>6244</v>
      </c>
      <c r="E75" s="595">
        <v>10000</v>
      </c>
      <c r="F75" s="583" t="s">
        <v>3367</v>
      </c>
      <c r="G75" s="593" t="s">
        <v>3057</v>
      </c>
      <c r="H75" s="593" t="s">
        <v>68</v>
      </c>
      <c r="I75" s="593" t="s">
        <v>3064</v>
      </c>
      <c r="J75" s="593">
        <v>43559</v>
      </c>
      <c r="K75" s="596" t="s">
        <v>4330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6275</v>
      </c>
      <c r="C76" s="583" t="s">
        <v>3055</v>
      </c>
      <c r="D76" s="583" t="s">
        <v>1854</v>
      </c>
      <c r="E76" s="595">
        <v>120144.24</v>
      </c>
      <c r="F76" s="583" t="s">
        <v>3344</v>
      </c>
      <c r="G76" s="593" t="s">
        <v>3057</v>
      </c>
      <c r="H76" s="593" t="s">
        <v>68</v>
      </c>
      <c r="I76" s="593" t="s">
        <v>3064</v>
      </c>
      <c r="J76" s="593">
        <v>43822</v>
      </c>
      <c r="K76" s="596" t="s">
        <v>3936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6266</v>
      </c>
      <c r="C77" s="427" t="s">
        <v>3055</v>
      </c>
      <c r="D77" s="583" t="s">
        <v>6244</v>
      </c>
      <c r="E77" s="595">
        <v>160000</v>
      </c>
      <c r="F77" s="583" t="s">
        <v>3576</v>
      </c>
      <c r="G77" s="593" t="s">
        <v>3057</v>
      </c>
      <c r="H77" s="593" t="s">
        <v>68</v>
      </c>
      <c r="I77" s="593" t="s">
        <v>3058</v>
      </c>
      <c r="J77" s="593">
        <v>43894</v>
      </c>
      <c r="K77" s="596" t="s">
        <v>3947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6252</v>
      </c>
      <c r="C78" s="427" t="s">
        <v>3055</v>
      </c>
      <c r="D78" s="583" t="s">
        <v>6244</v>
      </c>
      <c r="E78" s="595">
        <v>2500</v>
      </c>
      <c r="F78" s="583" t="s">
        <v>3359</v>
      </c>
      <c r="G78" s="593" t="s">
        <v>3057</v>
      </c>
      <c r="H78" s="593" t="s">
        <v>68</v>
      </c>
      <c r="I78" s="593" t="s">
        <v>3058</v>
      </c>
      <c r="J78" s="593">
        <v>43605</v>
      </c>
      <c r="K78" s="596" t="s">
        <v>3947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6250</v>
      </c>
      <c r="C79" s="427" t="s">
        <v>3055</v>
      </c>
      <c r="D79" s="583" t="s">
        <v>6244</v>
      </c>
      <c r="E79" s="595">
        <v>11000</v>
      </c>
      <c r="F79" s="583" t="s">
        <v>3322</v>
      </c>
      <c r="G79" s="593" t="s">
        <v>3057</v>
      </c>
      <c r="H79" s="593" t="s">
        <v>68</v>
      </c>
      <c r="I79" s="593" t="s">
        <v>3058</v>
      </c>
      <c r="J79" s="593">
        <v>43703</v>
      </c>
      <c r="K79" s="596" t="s">
        <v>4330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6272</v>
      </c>
      <c r="C80" s="583" t="s">
        <v>67</v>
      </c>
      <c r="D80" s="583" t="s">
        <v>1854</v>
      </c>
      <c r="E80" s="595">
        <v>0</v>
      </c>
      <c r="F80" s="583" t="s">
        <v>5453</v>
      </c>
      <c r="G80" s="583" t="s">
        <v>3057</v>
      </c>
      <c r="H80" s="583" t="s">
        <v>68</v>
      </c>
      <c r="I80" s="583" t="s">
        <v>3057</v>
      </c>
      <c r="J80" s="593">
        <v>44216</v>
      </c>
      <c r="K80" s="599" t="s">
        <v>3936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6276</v>
      </c>
      <c r="C81" s="427" t="s">
        <v>3055</v>
      </c>
      <c r="D81" s="583" t="s">
        <v>6244</v>
      </c>
      <c r="E81" s="595">
        <v>36000</v>
      </c>
      <c r="F81" s="583" t="s">
        <v>3295</v>
      </c>
      <c r="G81" s="593" t="s">
        <v>3057</v>
      </c>
      <c r="H81" s="593" t="s">
        <v>68</v>
      </c>
      <c r="I81" s="593" t="s">
        <v>3058</v>
      </c>
      <c r="J81" s="593">
        <v>43888</v>
      </c>
      <c r="K81" s="596" t="s">
        <v>3936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6258</v>
      </c>
      <c r="C82" s="427" t="s">
        <v>3055</v>
      </c>
      <c r="D82" s="583" t="s">
        <v>6244</v>
      </c>
      <c r="E82" s="595">
        <v>100000</v>
      </c>
      <c r="F82" s="583" t="s">
        <v>3367</v>
      </c>
      <c r="G82" s="593" t="s">
        <v>3057</v>
      </c>
      <c r="H82" s="593" t="s">
        <v>68</v>
      </c>
      <c r="I82" s="593" t="s">
        <v>3064</v>
      </c>
      <c r="J82" s="593">
        <v>43559</v>
      </c>
      <c r="K82" s="596" t="s">
        <v>4330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3836</v>
      </c>
      <c r="C83" s="427" t="s">
        <v>3747</v>
      </c>
      <c r="D83" s="583" t="s">
        <v>6244</v>
      </c>
      <c r="E83" s="595">
        <v>100000</v>
      </c>
      <c r="F83" s="583" t="s">
        <v>3835</v>
      </c>
      <c r="G83" s="593" t="s">
        <v>19</v>
      </c>
      <c r="H83" s="593" t="s">
        <v>68</v>
      </c>
      <c r="I83" s="593" t="s">
        <v>2642</v>
      </c>
      <c r="J83" s="593">
        <v>43797</v>
      </c>
      <c r="K83" s="596" t="s">
        <v>3947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6277</v>
      </c>
      <c r="C84" s="427" t="s">
        <v>3055</v>
      </c>
      <c r="D84" s="583" t="s">
        <v>6244</v>
      </c>
      <c r="E84" s="595">
        <v>40078.019999999997</v>
      </c>
      <c r="F84" s="583" t="s">
        <v>3586</v>
      </c>
      <c r="G84" s="593" t="s">
        <v>3057</v>
      </c>
      <c r="H84" s="593" t="s">
        <v>68</v>
      </c>
      <c r="I84" s="593" t="s">
        <v>3058</v>
      </c>
      <c r="J84" s="593">
        <v>43840</v>
      </c>
      <c r="K84" s="596" t="s">
        <v>3947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6278</v>
      </c>
      <c r="C85" s="427" t="s">
        <v>3055</v>
      </c>
      <c r="D85" s="583" t="s">
        <v>6244</v>
      </c>
      <c r="E85" s="595">
        <v>46758.86</v>
      </c>
      <c r="F85" s="583" t="s">
        <v>3348</v>
      </c>
      <c r="G85" s="593" t="s">
        <v>3057</v>
      </c>
      <c r="H85" s="593" t="s">
        <v>68</v>
      </c>
      <c r="I85" s="593" t="s">
        <v>3058</v>
      </c>
      <c r="J85" s="593">
        <v>43620</v>
      </c>
      <c r="K85" s="596" t="s">
        <v>3951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6279</v>
      </c>
      <c r="C86" s="583" t="s">
        <v>3055</v>
      </c>
      <c r="D86" s="583" t="s">
        <v>1854</v>
      </c>
      <c r="E86" s="595">
        <v>0</v>
      </c>
      <c r="F86" s="583" t="s">
        <v>3677</v>
      </c>
      <c r="G86" s="593" t="s">
        <v>3057</v>
      </c>
      <c r="H86" s="593" t="s">
        <v>68</v>
      </c>
      <c r="I86" s="593" t="s">
        <v>3058</v>
      </c>
      <c r="J86" s="593">
        <v>43538</v>
      </c>
      <c r="K86" s="596" t="s">
        <v>4330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6280</v>
      </c>
      <c r="C87" s="583" t="s">
        <v>3055</v>
      </c>
      <c r="D87" s="583" t="s">
        <v>1854</v>
      </c>
      <c r="E87" s="595">
        <v>0</v>
      </c>
      <c r="F87" s="583" t="s">
        <v>3677</v>
      </c>
      <c r="G87" s="593" t="s">
        <v>3057</v>
      </c>
      <c r="H87" s="593" t="s">
        <v>68</v>
      </c>
      <c r="I87" s="593" t="s">
        <v>3058</v>
      </c>
      <c r="J87" s="593">
        <v>43538</v>
      </c>
      <c r="K87" s="596" t="s">
        <v>3951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6266</v>
      </c>
      <c r="C88" s="427" t="s">
        <v>3055</v>
      </c>
      <c r="D88" s="583" t="s">
        <v>6244</v>
      </c>
      <c r="E88" s="595">
        <v>60000</v>
      </c>
      <c r="F88" s="583" t="s">
        <v>3576</v>
      </c>
      <c r="G88" s="593" t="s">
        <v>3057</v>
      </c>
      <c r="H88" s="593" t="s">
        <v>68</v>
      </c>
      <c r="I88" s="593" t="s">
        <v>3058</v>
      </c>
      <c r="J88" s="593">
        <v>43894</v>
      </c>
      <c r="K88" s="596" t="s">
        <v>3947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6252</v>
      </c>
      <c r="C89" s="427" t="s">
        <v>3055</v>
      </c>
      <c r="D89" s="583" t="s">
        <v>6244</v>
      </c>
      <c r="E89" s="595">
        <v>211079.19</v>
      </c>
      <c r="F89" s="583" t="s">
        <v>3359</v>
      </c>
      <c r="G89" s="593" t="s">
        <v>3057</v>
      </c>
      <c r="H89" s="593" t="s">
        <v>68</v>
      </c>
      <c r="I89" s="593" t="s">
        <v>3058</v>
      </c>
      <c r="J89" s="593">
        <v>43605</v>
      </c>
      <c r="K89" s="596" t="s">
        <v>3947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6281</v>
      </c>
      <c r="C90" s="427" t="s">
        <v>3055</v>
      </c>
      <c r="D90" s="583" t="s">
        <v>6244</v>
      </c>
      <c r="E90" s="595">
        <v>7000</v>
      </c>
      <c r="F90" s="583" t="s">
        <v>3422</v>
      </c>
      <c r="G90" s="593" t="s">
        <v>3057</v>
      </c>
      <c r="H90" s="593" t="s">
        <v>68</v>
      </c>
      <c r="I90" s="593" t="s">
        <v>3058</v>
      </c>
      <c r="J90" s="593">
        <v>43732</v>
      </c>
      <c r="K90" s="596" t="s">
        <v>4330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6282</v>
      </c>
      <c r="C91" s="427" t="s">
        <v>3055</v>
      </c>
      <c r="D91" s="583" t="s">
        <v>6244</v>
      </c>
      <c r="E91" s="595">
        <v>14000</v>
      </c>
      <c r="F91" s="583" t="s">
        <v>3433</v>
      </c>
      <c r="G91" s="593" t="s">
        <v>3057</v>
      </c>
      <c r="H91" s="593" t="s">
        <v>68</v>
      </c>
      <c r="I91" s="593" t="s">
        <v>3058</v>
      </c>
      <c r="J91" s="593">
        <v>43620</v>
      </c>
      <c r="K91" s="596" t="s">
        <v>3936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6283</v>
      </c>
      <c r="C92" s="427" t="s">
        <v>67</v>
      </c>
      <c r="D92" s="583" t="s">
        <v>6244</v>
      </c>
      <c r="E92" s="595">
        <v>10000</v>
      </c>
      <c r="F92" s="583" t="s">
        <v>3433</v>
      </c>
      <c r="G92" s="583" t="s">
        <v>3057</v>
      </c>
      <c r="H92" s="583" t="s">
        <v>68</v>
      </c>
      <c r="I92" s="583" t="s">
        <v>3057</v>
      </c>
      <c r="J92" s="593">
        <v>43700</v>
      </c>
      <c r="K92" s="599" t="s">
        <v>3936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6267</v>
      </c>
      <c r="C93" s="427" t="s">
        <v>3055</v>
      </c>
      <c r="D93" s="583" t="s">
        <v>1271</v>
      </c>
      <c r="E93" s="595">
        <v>30000</v>
      </c>
      <c r="F93" s="583" t="s">
        <v>3231</v>
      </c>
      <c r="G93" s="593" t="s">
        <v>3057</v>
      </c>
      <c r="H93" s="593" t="s">
        <v>68</v>
      </c>
      <c r="I93" s="593" t="s">
        <v>3064</v>
      </c>
      <c r="J93" s="593">
        <v>43913</v>
      </c>
      <c r="K93" s="596" t="s">
        <v>3936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6284</v>
      </c>
      <c r="C94" s="427" t="s">
        <v>3055</v>
      </c>
      <c r="D94" s="583" t="s">
        <v>1271</v>
      </c>
      <c r="E94" s="595">
        <v>20000</v>
      </c>
      <c r="F94" s="583" t="s">
        <v>3523</v>
      </c>
      <c r="G94" s="593" t="s">
        <v>3122</v>
      </c>
      <c r="H94" s="593" t="s">
        <v>68</v>
      </c>
      <c r="I94" s="593" t="s">
        <v>3122</v>
      </c>
      <c r="J94" s="593">
        <v>43441</v>
      </c>
      <c r="K94" s="596" t="s">
        <v>3951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6282</v>
      </c>
      <c r="C95" s="427" t="s">
        <v>3055</v>
      </c>
      <c r="D95" s="583" t="s">
        <v>6244</v>
      </c>
      <c r="E95" s="595">
        <v>3500</v>
      </c>
      <c r="F95" s="583" t="s">
        <v>3433</v>
      </c>
      <c r="G95" s="593" t="s">
        <v>3057</v>
      </c>
      <c r="H95" s="593" t="s">
        <v>68</v>
      </c>
      <c r="I95" s="593" t="s">
        <v>3058</v>
      </c>
      <c r="J95" s="593">
        <v>43620</v>
      </c>
      <c r="K95" s="596" t="s">
        <v>3936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6278</v>
      </c>
      <c r="C96" s="427" t="s">
        <v>3055</v>
      </c>
      <c r="D96" s="583" t="s">
        <v>1271</v>
      </c>
      <c r="E96" s="595">
        <v>7000</v>
      </c>
      <c r="F96" s="583" t="s">
        <v>3348</v>
      </c>
      <c r="G96" s="593" t="s">
        <v>3057</v>
      </c>
      <c r="H96" s="593" t="s">
        <v>68</v>
      </c>
      <c r="I96" s="593" t="s">
        <v>3058</v>
      </c>
      <c r="J96" s="593">
        <v>43620</v>
      </c>
      <c r="K96" s="596" t="s">
        <v>3951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6277</v>
      </c>
      <c r="C97" s="427" t="s">
        <v>3055</v>
      </c>
      <c r="D97" s="583" t="s">
        <v>6244</v>
      </c>
      <c r="E97" s="595">
        <v>20000</v>
      </c>
      <c r="F97" s="583" t="s">
        <v>3586</v>
      </c>
      <c r="G97" s="593" t="s">
        <v>3057</v>
      </c>
      <c r="H97" s="593" t="s">
        <v>68</v>
      </c>
      <c r="I97" s="593" t="s">
        <v>3058</v>
      </c>
      <c r="J97" s="593">
        <v>43840</v>
      </c>
      <c r="K97" s="596" t="s">
        <v>3947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6252</v>
      </c>
      <c r="C98" s="427" t="s">
        <v>3055</v>
      </c>
      <c r="D98" s="583" t="s">
        <v>6244</v>
      </c>
      <c r="E98" s="595">
        <v>5000</v>
      </c>
      <c r="F98" s="583" t="s">
        <v>3359</v>
      </c>
      <c r="G98" s="593" t="s">
        <v>3057</v>
      </c>
      <c r="H98" s="593" t="s">
        <v>68</v>
      </c>
      <c r="I98" s="593" t="s">
        <v>3058</v>
      </c>
      <c r="J98" s="593">
        <v>43605</v>
      </c>
      <c r="K98" s="596" t="s">
        <v>3947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6250</v>
      </c>
      <c r="C99" s="427" t="s">
        <v>3055</v>
      </c>
      <c r="D99" s="583" t="s">
        <v>6244</v>
      </c>
      <c r="E99" s="595">
        <v>10000</v>
      </c>
      <c r="F99" s="583" t="s">
        <v>3322</v>
      </c>
      <c r="G99" s="593" t="s">
        <v>3057</v>
      </c>
      <c r="H99" s="593" t="s">
        <v>68</v>
      </c>
      <c r="I99" s="593" t="s">
        <v>3058</v>
      </c>
      <c r="J99" s="593">
        <v>43703</v>
      </c>
      <c r="K99" s="596" t="s">
        <v>4330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6285</v>
      </c>
      <c r="C100" s="583" t="s">
        <v>3055</v>
      </c>
      <c r="D100" s="583" t="s">
        <v>1854</v>
      </c>
      <c r="E100" s="595">
        <v>0</v>
      </c>
      <c r="F100" s="583" t="s">
        <v>6286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6276</v>
      </c>
      <c r="C101" s="427" t="s">
        <v>3055</v>
      </c>
      <c r="D101" s="583" t="s">
        <v>6244</v>
      </c>
      <c r="E101" s="595">
        <v>151239.98000000001</v>
      </c>
      <c r="F101" s="583" t="s">
        <v>3295</v>
      </c>
      <c r="G101" s="593" t="s">
        <v>3057</v>
      </c>
      <c r="H101" s="593" t="s">
        <v>68</v>
      </c>
      <c r="I101" s="593" t="s">
        <v>3058</v>
      </c>
      <c r="J101" s="593">
        <v>43888</v>
      </c>
      <c r="K101" s="596" t="s">
        <v>3936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3763</v>
      </c>
      <c r="C102" s="427" t="s">
        <v>3747</v>
      </c>
      <c r="D102" s="583" t="s">
        <v>6244</v>
      </c>
      <c r="E102" s="595">
        <v>10000</v>
      </c>
      <c r="F102" s="583" t="s">
        <v>585</v>
      </c>
      <c r="G102" s="593" t="s">
        <v>19</v>
      </c>
      <c r="H102" s="593" t="s">
        <v>68</v>
      </c>
      <c r="I102" s="593" t="s">
        <v>3205</v>
      </c>
      <c r="J102" s="593">
        <v>43934</v>
      </c>
      <c r="K102" s="596" t="s">
        <v>3930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6287</v>
      </c>
      <c r="C103" s="583" t="s">
        <v>67</v>
      </c>
      <c r="D103" s="583" t="s">
        <v>1854</v>
      </c>
      <c r="E103" s="595">
        <v>0</v>
      </c>
      <c r="F103" s="583" t="s">
        <v>4082</v>
      </c>
      <c r="G103" s="583" t="s">
        <v>3057</v>
      </c>
      <c r="H103" s="583" t="s">
        <v>68</v>
      </c>
      <c r="I103" s="583" t="s">
        <v>3057</v>
      </c>
      <c r="J103" s="593">
        <v>43838</v>
      </c>
      <c r="K103" s="599" t="s">
        <v>4083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3831</v>
      </c>
      <c r="C104" s="427" t="s">
        <v>3747</v>
      </c>
      <c r="D104" s="583" t="s">
        <v>6244</v>
      </c>
      <c r="E104" s="595">
        <v>10000</v>
      </c>
      <c r="F104" s="583" t="s">
        <v>3830</v>
      </c>
      <c r="G104" s="593" t="s">
        <v>19</v>
      </c>
      <c r="H104" s="593" t="s">
        <v>68</v>
      </c>
      <c r="I104" s="593" t="s">
        <v>3205</v>
      </c>
      <c r="J104" s="593">
        <v>43635</v>
      </c>
      <c r="K104" s="596" t="s">
        <v>4330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6288</v>
      </c>
      <c r="C105" s="583" t="s">
        <v>3055</v>
      </c>
      <c r="D105" s="583" t="s">
        <v>1854</v>
      </c>
      <c r="E105" s="595">
        <v>151239.98000000001</v>
      </c>
      <c r="F105" s="583" t="s">
        <v>3580</v>
      </c>
      <c r="G105" s="593" t="s">
        <v>3057</v>
      </c>
      <c r="H105" s="593" t="s">
        <v>68</v>
      </c>
      <c r="I105" s="593" t="s">
        <v>3058</v>
      </c>
      <c r="J105" s="593">
        <v>43668</v>
      </c>
      <c r="K105" s="596" t="s">
        <v>4330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6258</v>
      </c>
      <c r="C106" s="427" t="s">
        <v>3055</v>
      </c>
      <c r="D106" s="583" t="s">
        <v>6244</v>
      </c>
      <c r="E106" s="595">
        <v>3000</v>
      </c>
      <c r="F106" s="583" t="s">
        <v>3367</v>
      </c>
      <c r="G106" s="593" t="s">
        <v>3057</v>
      </c>
      <c r="H106" s="593" t="s">
        <v>68</v>
      </c>
      <c r="I106" s="593" t="s">
        <v>3064</v>
      </c>
      <c r="J106" s="593">
        <v>43559</v>
      </c>
      <c r="K106" s="596" t="s">
        <v>4330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6243</v>
      </c>
      <c r="C107" s="427" t="s">
        <v>3055</v>
      </c>
      <c r="D107" s="583" t="s">
        <v>6244</v>
      </c>
      <c r="E107" s="595">
        <v>6500</v>
      </c>
      <c r="F107" s="583" t="s">
        <v>3599</v>
      </c>
      <c r="G107" s="593" t="s">
        <v>3057</v>
      </c>
      <c r="H107" s="593" t="s">
        <v>68</v>
      </c>
      <c r="I107" s="593" t="s">
        <v>3058</v>
      </c>
      <c r="J107" s="593">
        <v>43675</v>
      </c>
      <c r="K107" s="596" t="s">
        <v>4330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6255</v>
      </c>
      <c r="C108" s="427" t="s">
        <v>67</v>
      </c>
      <c r="D108" s="583" t="s">
        <v>6244</v>
      </c>
      <c r="E108" s="595">
        <v>10000</v>
      </c>
      <c r="F108" s="583" t="s">
        <v>4807</v>
      </c>
      <c r="G108" s="583" t="s">
        <v>3057</v>
      </c>
      <c r="H108" s="583" t="s">
        <v>68</v>
      </c>
      <c r="I108" s="583" t="s">
        <v>3057</v>
      </c>
      <c r="J108" s="593">
        <v>44252</v>
      </c>
      <c r="K108" s="599" t="s">
        <v>3947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6264</v>
      </c>
      <c r="C109" s="427" t="s">
        <v>3055</v>
      </c>
      <c r="D109" s="583" t="s">
        <v>6244</v>
      </c>
      <c r="E109" s="595">
        <v>33000</v>
      </c>
      <c r="F109" s="583" t="s">
        <v>3531</v>
      </c>
      <c r="G109" s="593" t="s">
        <v>3057</v>
      </c>
      <c r="H109" s="593" t="s">
        <v>68</v>
      </c>
      <c r="I109" s="593" t="s">
        <v>3058</v>
      </c>
      <c r="J109" s="593">
        <v>43699</v>
      </c>
      <c r="K109" s="596" t="s">
        <v>4330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6288</v>
      </c>
      <c r="C110" s="427" t="s">
        <v>3055</v>
      </c>
      <c r="D110" s="583" t="s">
        <v>1271</v>
      </c>
      <c r="E110" s="595">
        <v>5000</v>
      </c>
      <c r="F110" s="583" t="s">
        <v>3580</v>
      </c>
      <c r="G110" s="593" t="s">
        <v>3057</v>
      </c>
      <c r="H110" s="593" t="s">
        <v>68</v>
      </c>
      <c r="I110" s="593" t="s">
        <v>3058</v>
      </c>
      <c r="J110" s="593">
        <v>43668</v>
      </c>
      <c r="K110" s="596" t="s">
        <v>4330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6276</v>
      </c>
      <c r="C111" s="427" t="s">
        <v>3055</v>
      </c>
      <c r="D111" s="583" t="s">
        <v>6244</v>
      </c>
      <c r="E111" s="595">
        <v>99216.1</v>
      </c>
      <c r="F111" s="583" t="s">
        <v>3295</v>
      </c>
      <c r="G111" s="593" t="s">
        <v>3057</v>
      </c>
      <c r="H111" s="593" t="s">
        <v>68</v>
      </c>
      <c r="I111" s="593" t="s">
        <v>3058</v>
      </c>
      <c r="J111" s="593">
        <v>43888</v>
      </c>
      <c r="K111" s="596" t="s">
        <v>3936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6250</v>
      </c>
      <c r="C112" s="427" t="s">
        <v>3055</v>
      </c>
      <c r="D112" s="583" t="s">
        <v>6244</v>
      </c>
      <c r="E112" s="595">
        <v>14000</v>
      </c>
      <c r="F112" s="583" t="s">
        <v>3322</v>
      </c>
      <c r="G112" s="593" t="s">
        <v>3057</v>
      </c>
      <c r="H112" s="593" t="s">
        <v>68</v>
      </c>
      <c r="I112" s="593" t="s">
        <v>3058</v>
      </c>
      <c r="J112" s="593">
        <v>43703</v>
      </c>
      <c r="K112" s="596" t="s">
        <v>4330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6266</v>
      </c>
      <c r="C113" s="427" t="s">
        <v>3055</v>
      </c>
      <c r="D113" s="583" t="s">
        <v>6244</v>
      </c>
      <c r="E113" s="595">
        <v>9000</v>
      </c>
      <c r="F113" s="583" t="s">
        <v>3576</v>
      </c>
      <c r="G113" s="593" t="s">
        <v>3057</v>
      </c>
      <c r="H113" s="593" t="s">
        <v>68</v>
      </c>
      <c r="I113" s="593" t="s">
        <v>3058</v>
      </c>
      <c r="J113" s="593">
        <v>43894</v>
      </c>
      <c r="K113" s="596" t="s">
        <v>3947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6257</v>
      </c>
      <c r="C114" s="427" t="s">
        <v>3055</v>
      </c>
      <c r="D114" s="583" t="s">
        <v>6244</v>
      </c>
      <c r="E114" s="595">
        <v>20000</v>
      </c>
      <c r="F114" s="583" t="s">
        <v>3385</v>
      </c>
      <c r="G114" s="593" t="s">
        <v>3057</v>
      </c>
      <c r="H114" s="593" t="s">
        <v>68</v>
      </c>
      <c r="I114" s="593" t="s">
        <v>3064</v>
      </c>
      <c r="J114" s="593">
        <v>43664</v>
      </c>
      <c r="K114" s="596" t="s">
        <v>4330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6262</v>
      </c>
      <c r="C115" s="583" t="s">
        <v>3055</v>
      </c>
      <c r="D115" s="583" t="s">
        <v>1854</v>
      </c>
      <c r="E115" s="595">
        <v>0</v>
      </c>
      <c r="F115" s="583" t="s">
        <v>3675</v>
      </c>
      <c r="G115" s="593" t="s">
        <v>3057</v>
      </c>
      <c r="H115" s="593" t="s">
        <v>68</v>
      </c>
      <c r="I115" s="593" t="s">
        <v>3058</v>
      </c>
      <c r="J115" s="593">
        <v>43738</v>
      </c>
      <c r="K115" s="596" t="s">
        <v>3951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6265</v>
      </c>
      <c r="C116" s="427" t="s">
        <v>3055</v>
      </c>
      <c r="D116" s="583" t="s">
        <v>6244</v>
      </c>
      <c r="E116" s="595">
        <v>200000</v>
      </c>
      <c r="F116" s="583" t="s">
        <v>3638</v>
      </c>
      <c r="G116" s="593" t="s">
        <v>3057</v>
      </c>
      <c r="H116" s="593" t="s">
        <v>68</v>
      </c>
      <c r="I116" s="593" t="s">
        <v>3058</v>
      </c>
      <c r="J116" s="593">
        <v>43717</v>
      </c>
      <c r="K116" s="596" t="s">
        <v>4330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6271</v>
      </c>
      <c r="C117" s="427" t="s">
        <v>3055</v>
      </c>
      <c r="D117" s="583" t="s">
        <v>6244</v>
      </c>
      <c r="E117" s="595">
        <v>6300</v>
      </c>
      <c r="F117" s="583" t="s">
        <v>3480</v>
      </c>
      <c r="G117" s="593" t="s">
        <v>3057</v>
      </c>
      <c r="H117" s="593" t="s">
        <v>68</v>
      </c>
      <c r="I117" s="593" t="s">
        <v>3058</v>
      </c>
      <c r="J117" s="593">
        <v>43564</v>
      </c>
      <c r="K117" s="596" t="s">
        <v>3951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6247</v>
      </c>
      <c r="C118" s="583" t="s">
        <v>3055</v>
      </c>
      <c r="D118" s="583" t="s">
        <v>1854</v>
      </c>
      <c r="E118" s="595">
        <v>394570.05</v>
      </c>
      <c r="F118" s="583" t="s">
        <v>3555</v>
      </c>
      <c r="G118" s="593" t="s">
        <v>3057</v>
      </c>
      <c r="H118" s="593" t="s">
        <v>68</v>
      </c>
      <c r="I118" s="593" t="s">
        <v>3058</v>
      </c>
      <c r="J118" s="593">
        <v>43700</v>
      </c>
      <c r="K118" s="596" t="s">
        <v>4330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6277</v>
      </c>
      <c r="C119" s="427" t="s">
        <v>3055</v>
      </c>
      <c r="D119" s="583" t="s">
        <v>6244</v>
      </c>
      <c r="E119" s="595">
        <v>7000</v>
      </c>
      <c r="F119" s="583" t="s">
        <v>3586</v>
      </c>
      <c r="G119" s="593" t="s">
        <v>3057</v>
      </c>
      <c r="H119" s="593" t="s">
        <v>68</v>
      </c>
      <c r="I119" s="593" t="s">
        <v>3058</v>
      </c>
      <c r="J119" s="593">
        <v>43840</v>
      </c>
      <c r="K119" s="596" t="s">
        <v>3947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6289</v>
      </c>
      <c r="C120" s="583" t="s">
        <v>3055</v>
      </c>
      <c r="D120" s="583" t="s">
        <v>1854</v>
      </c>
      <c r="E120" s="595">
        <v>99216.1</v>
      </c>
      <c r="F120" s="583" t="s">
        <v>3256</v>
      </c>
      <c r="G120" s="593" t="s">
        <v>3057</v>
      </c>
      <c r="H120" s="593" t="s">
        <v>68</v>
      </c>
      <c r="I120" s="593" t="s">
        <v>3058</v>
      </c>
      <c r="J120" s="593">
        <v>43675</v>
      </c>
      <c r="K120" s="596" t="s">
        <v>4330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6252</v>
      </c>
      <c r="C121" s="427" t="s">
        <v>3055</v>
      </c>
      <c r="D121" s="583" t="s">
        <v>6244</v>
      </c>
      <c r="E121" s="595">
        <v>130000</v>
      </c>
      <c r="F121" s="583" t="s">
        <v>3359</v>
      </c>
      <c r="G121" s="593" t="s">
        <v>3057</v>
      </c>
      <c r="H121" s="593" t="s">
        <v>68</v>
      </c>
      <c r="I121" s="593" t="s">
        <v>3058</v>
      </c>
      <c r="J121" s="593">
        <v>43605</v>
      </c>
      <c r="K121" s="596" t="s">
        <v>3947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6258</v>
      </c>
      <c r="C122" s="427" t="s">
        <v>3055</v>
      </c>
      <c r="D122" s="583" t="s">
        <v>6244</v>
      </c>
      <c r="E122" s="595">
        <v>5000</v>
      </c>
      <c r="F122" s="583" t="s">
        <v>3367</v>
      </c>
      <c r="G122" s="593" t="s">
        <v>3057</v>
      </c>
      <c r="H122" s="593" t="s">
        <v>68</v>
      </c>
      <c r="I122" s="593" t="s">
        <v>3064</v>
      </c>
      <c r="J122" s="593">
        <v>43559</v>
      </c>
      <c r="K122" s="596" t="s">
        <v>4330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6246</v>
      </c>
      <c r="C123" s="427" t="s">
        <v>67</v>
      </c>
      <c r="D123" s="583" t="s">
        <v>6244</v>
      </c>
      <c r="E123" s="595">
        <v>1800</v>
      </c>
      <c r="F123" s="583" t="s">
        <v>5191</v>
      </c>
      <c r="G123" s="583" t="s">
        <v>3057</v>
      </c>
      <c r="H123" s="583" t="s">
        <v>68</v>
      </c>
      <c r="I123" s="583" t="s">
        <v>3057</v>
      </c>
      <c r="J123" s="593">
        <v>43749</v>
      </c>
      <c r="K123" s="599" t="s">
        <v>4330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6250</v>
      </c>
      <c r="C124" s="427" t="s">
        <v>3055</v>
      </c>
      <c r="D124" s="583" t="s">
        <v>6244</v>
      </c>
      <c r="E124" s="595">
        <v>20000</v>
      </c>
      <c r="F124" s="583" t="s">
        <v>3322</v>
      </c>
      <c r="G124" s="593" t="s">
        <v>3057</v>
      </c>
      <c r="H124" s="593" t="s">
        <v>68</v>
      </c>
      <c r="I124" s="593" t="s">
        <v>3058</v>
      </c>
      <c r="J124" s="593">
        <v>43703</v>
      </c>
      <c r="K124" s="596" t="s">
        <v>4330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6257</v>
      </c>
      <c r="C125" s="427" t="s">
        <v>3055</v>
      </c>
      <c r="D125" s="583" t="s">
        <v>6244</v>
      </c>
      <c r="E125" s="601">
        <v>150000</v>
      </c>
      <c r="F125" s="583" t="s">
        <v>3385</v>
      </c>
      <c r="G125" s="593" t="s">
        <v>3057</v>
      </c>
      <c r="H125" s="593" t="s">
        <v>68</v>
      </c>
      <c r="I125" s="593" t="s">
        <v>3064</v>
      </c>
      <c r="J125" s="593">
        <v>43664</v>
      </c>
      <c r="K125" s="596" t="s">
        <v>4330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6252</v>
      </c>
      <c r="C126" s="427" t="s">
        <v>3055</v>
      </c>
      <c r="D126" s="583" t="s">
        <v>6244</v>
      </c>
      <c r="E126" s="595">
        <v>20000</v>
      </c>
      <c r="F126" s="583" t="s">
        <v>3359</v>
      </c>
      <c r="G126" s="593" t="s">
        <v>3057</v>
      </c>
      <c r="H126" s="593" t="s">
        <v>68</v>
      </c>
      <c r="I126" s="593" t="s">
        <v>3058</v>
      </c>
      <c r="J126" s="593">
        <v>43605</v>
      </c>
      <c r="K126" s="596" t="s">
        <v>3947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6277</v>
      </c>
      <c r="C127" s="427" t="s">
        <v>3055</v>
      </c>
      <c r="D127" s="583" t="s">
        <v>6244</v>
      </c>
      <c r="E127" s="595">
        <v>194670.06</v>
      </c>
      <c r="F127" s="583" t="s">
        <v>3586</v>
      </c>
      <c r="G127" s="593" t="s">
        <v>3057</v>
      </c>
      <c r="H127" s="593" t="s">
        <v>68</v>
      </c>
      <c r="I127" s="593" t="s">
        <v>3058</v>
      </c>
      <c r="J127" s="593">
        <v>43840</v>
      </c>
      <c r="K127" s="596" t="s">
        <v>3947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6290</v>
      </c>
      <c r="C128" s="427" t="s">
        <v>3055</v>
      </c>
      <c r="D128" s="583" t="s">
        <v>6244</v>
      </c>
      <c r="E128" s="601">
        <v>5000</v>
      </c>
      <c r="F128" s="583" t="s">
        <v>3573</v>
      </c>
      <c r="G128" s="593" t="s">
        <v>3057</v>
      </c>
      <c r="H128" s="593" t="s">
        <v>68</v>
      </c>
      <c r="I128" s="593" t="s">
        <v>3064</v>
      </c>
      <c r="J128" s="593">
        <v>43564</v>
      </c>
      <c r="K128" s="596" t="s">
        <v>3930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6258</v>
      </c>
      <c r="C129" s="427" t="s">
        <v>3055</v>
      </c>
      <c r="D129" s="583" t="s">
        <v>6244</v>
      </c>
      <c r="E129" s="595">
        <v>14000</v>
      </c>
      <c r="F129" s="583" t="s">
        <v>3367</v>
      </c>
      <c r="G129" s="593" t="s">
        <v>3057</v>
      </c>
      <c r="H129" s="593" t="s">
        <v>68</v>
      </c>
      <c r="I129" s="593" t="s">
        <v>3064</v>
      </c>
      <c r="J129" s="593">
        <v>43559</v>
      </c>
      <c r="K129" s="596" t="s">
        <v>4330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6255</v>
      </c>
      <c r="C130" s="427" t="s">
        <v>67</v>
      </c>
      <c r="D130" s="583" t="s">
        <v>6244</v>
      </c>
      <c r="E130" s="595">
        <v>20000</v>
      </c>
      <c r="F130" s="583" t="s">
        <v>4807</v>
      </c>
      <c r="G130" s="583" t="s">
        <v>3057</v>
      </c>
      <c r="H130" s="583" t="s">
        <v>68</v>
      </c>
      <c r="I130" s="583" t="s">
        <v>3057</v>
      </c>
      <c r="J130" s="593">
        <v>44252</v>
      </c>
      <c r="K130" s="599" t="s">
        <v>3947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6276</v>
      </c>
      <c r="C131" s="427" t="s">
        <v>3055</v>
      </c>
      <c r="D131" s="583" t="s">
        <v>6244</v>
      </c>
      <c r="E131" s="595">
        <v>85486</v>
      </c>
      <c r="F131" s="583" t="s">
        <v>3295</v>
      </c>
      <c r="G131" s="593" t="s">
        <v>3057</v>
      </c>
      <c r="H131" s="593" t="s">
        <v>68</v>
      </c>
      <c r="I131" s="593" t="s">
        <v>3058</v>
      </c>
      <c r="J131" s="593">
        <v>43888</v>
      </c>
      <c r="K131" s="596" t="s">
        <v>3936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6291</v>
      </c>
      <c r="C132" s="427" t="s">
        <v>3055</v>
      </c>
      <c r="D132" s="583" t="s">
        <v>6244</v>
      </c>
      <c r="E132" s="601">
        <v>3350000</v>
      </c>
      <c r="F132" s="583" t="s">
        <v>3147</v>
      </c>
      <c r="G132" s="593" t="s">
        <v>3057</v>
      </c>
      <c r="H132" s="593" t="s">
        <v>68</v>
      </c>
      <c r="I132" s="593" t="s">
        <v>3064</v>
      </c>
      <c r="J132" s="593">
        <v>43903</v>
      </c>
      <c r="K132" s="596" t="s">
        <v>3936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6292</v>
      </c>
      <c r="C133" s="583" t="s">
        <v>67</v>
      </c>
      <c r="D133" s="583" t="s">
        <v>1854</v>
      </c>
      <c r="E133" s="595">
        <v>0</v>
      </c>
      <c r="F133" s="583" t="s">
        <v>3231</v>
      </c>
      <c r="G133" s="583" t="s">
        <v>3057</v>
      </c>
      <c r="H133" s="583" t="s">
        <v>68</v>
      </c>
      <c r="I133" s="583" t="s">
        <v>3057</v>
      </c>
      <c r="J133" s="593">
        <v>44043</v>
      </c>
      <c r="K133" s="599" t="s">
        <v>3936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6293</v>
      </c>
      <c r="C134" s="427" t="s">
        <v>67</v>
      </c>
      <c r="D134" s="583" t="s">
        <v>6244</v>
      </c>
      <c r="E134" s="595">
        <v>277581.55</v>
      </c>
      <c r="F134" s="583" t="s">
        <v>5001</v>
      </c>
      <c r="G134" s="583" t="s">
        <v>3057</v>
      </c>
      <c r="H134" s="583" t="s">
        <v>68</v>
      </c>
      <c r="I134" s="583" t="s">
        <v>3057</v>
      </c>
      <c r="J134" s="593">
        <v>44068</v>
      </c>
      <c r="K134" s="599" t="s">
        <v>3936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6292</v>
      </c>
      <c r="C135" s="427" t="s">
        <v>67</v>
      </c>
      <c r="D135" s="583" t="s">
        <v>1271</v>
      </c>
      <c r="E135" s="595">
        <v>110000</v>
      </c>
      <c r="F135" s="583" t="s">
        <v>3231</v>
      </c>
      <c r="G135" s="583" t="s">
        <v>3057</v>
      </c>
      <c r="H135" s="583" t="s">
        <v>68</v>
      </c>
      <c r="I135" s="583" t="s">
        <v>3057</v>
      </c>
      <c r="J135" s="593">
        <v>44043</v>
      </c>
      <c r="K135" s="599" t="s">
        <v>3936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6267</v>
      </c>
      <c r="C136" s="583" t="s">
        <v>3055</v>
      </c>
      <c r="D136" s="583" t="s">
        <v>1854</v>
      </c>
      <c r="E136" s="595">
        <v>0</v>
      </c>
      <c r="F136" s="583" t="s">
        <v>3231</v>
      </c>
      <c r="G136" s="593" t="s">
        <v>3057</v>
      </c>
      <c r="H136" s="593" t="s">
        <v>68</v>
      </c>
      <c r="I136" s="593" t="s">
        <v>3064</v>
      </c>
      <c r="J136" s="593">
        <v>43913</v>
      </c>
      <c r="K136" s="596" t="s">
        <v>3936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6255</v>
      </c>
      <c r="C137" s="427" t="s">
        <v>67</v>
      </c>
      <c r="D137" s="583" t="s">
        <v>6244</v>
      </c>
      <c r="E137" s="595">
        <v>27000</v>
      </c>
      <c r="F137" s="583" t="s">
        <v>4807</v>
      </c>
      <c r="G137" s="583" t="s">
        <v>3057</v>
      </c>
      <c r="H137" s="583" t="s">
        <v>68</v>
      </c>
      <c r="I137" s="583" t="s">
        <v>3057</v>
      </c>
      <c r="J137" s="593">
        <v>44252</v>
      </c>
      <c r="K137" s="599" t="s">
        <v>3947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6251</v>
      </c>
      <c r="C138" s="427" t="s">
        <v>3055</v>
      </c>
      <c r="D138" s="583" t="s">
        <v>6244</v>
      </c>
      <c r="E138" s="595">
        <v>50000</v>
      </c>
      <c r="F138" s="583" t="s">
        <v>3686</v>
      </c>
      <c r="G138" s="593" t="s">
        <v>3057</v>
      </c>
      <c r="H138" s="593" t="s">
        <v>68</v>
      </c>
      <c r="I138" s="593" t="s">
        <v>3058</v>
      </c>
      <c r="J138" s="593">
        <v>43567</v>
      </c>
      <c r="K138" s="596" t="s">
        <v>3936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6264</v>
      </c>
      <c r="C139" s="427" t="s">
        <v>3055</v>
      </c>
      <c r="D139" s="583" t="s">
        <v>6244</v>
      </c>
      <c r="E139" s="595">
        <v>7000</v>
      </c>
      <c r="F139" s="583" t="s">
        <v>3531</v>
      </c>
      <c r="G139" s="593" t="s">
        <v>3057</v>
      </c>
      <c r="H139" s="593" t="s">
        <v>68</v>
      </c>
      <c r="I139" s="593" t="s">
        <v>3058</v>
      </c>
      <c r="J139" s="593">
        <v>43699</v>
      </c>
      <c r="K139" s="596" t="s">
        <v>4330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6271</v>
      </c>
      <c r="C140" s="427" t="s">
        <v>3055</v>
      </c>
      <c r="D140" s="583" t="s">
        <v>6244</v>
      </c>
      <c r="E140" s="595">
        <v>14000</v>
      </c>
      <c r="F140" s="583" t="s">
        <v>3480</v>
      </c>
      <c r="G140" s="593" t="s">
        <v>3057</v>
      </c>
      <c r="H140" s="593" t="s">
        <v>68</v>
      </c>
      <c r="I140" s="593" t="s">
        <v>3058</v>
      </c>
      <c r="J140" s="593">
        <v>43564</v>
      </c>
      <c r="K140" s="596" t="s">
        <v>3951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6294</v>
      </c>
      <c r="C141" s="427" t="s">
        <v>3055</v>
      </c>
      <c r="D141" s="583" t="s">
        <v>6244</v>
      </c>
      <c r="E141" s="595">
        <v>50000</v>
      </c>
      <c r="F141" s="583" t="s">
        <v>3625</v>
      </c>
      <c r="G141" s="593" t="s">
        <v>3057</v>
      </c>
      <c r="H141" s="593" t="s">
        <v>68</v>
      </c>
      <c r="I141" s="593" t="s">
        <v>3058</v>
      </c>
      <c r="J141" s="593">
        <v>44041</v>
      </c>
      <c r="K141" s="596" t="s">
        <v>3936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6295</v>
      </c>
      <c r="C142" s="583" t="s">
        <v>67</v>
      </c>
      <c r="D142" s="583" t="s">
        <v>1854</v>
      </c>
      <c r="E142" s="595">
        <v>0</v>
      </c>
      <c r="F142" s="583" t="s">
        <v>4560</v>
      </c>
      <c r="G142" s="583" t="s">
        <v>3057</v>
      </c>
      <c r="H142" s="583" t="s">
        <v>68</v>
      </c>
      <c r="I142" s="583" t="s">
        <v>3057</v>
      </c>
      <c r="J142" s="593">
        <v>43696</v>
      </c>
      <c r="K142" s="599" t="s">
        <v>3936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6295</v>
      </c>
      <c r="C143" s="427" t="s">
        <v>67</v>
      </c>
      <c r="D143" s="583" t="s">
        <v>1271</v>
      </c>
      <c r="E143" s="595">
        <v>6400</v>
      </c>
      <c r="F143" s="583" t="s">
        <v>4560</v>
      </c>
      <c r="G143" s="583" t="s">
        <v>3057</v>
      </c>
      <c r="H143" s="583" t="s">
        <v>68</v>
      </c>
      <c r="I143" s="583" t="s">
        <v>3057</v>
      </c>
      <c r="J143" s="593">
        <v>43696</v>
      </c>
      <c r="K143" s="599" t="s">
        <v>3936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6293</v>
      </c>
      <c r="C144" s="427" t="s">
        <v>67</v>
      </c>
      <c r="D144" s="583" t="s">
        <v>6244</v>
      </c>
      <c r="E144" s="595">
        <v>0</v>
      </c>
      <c r="F144" s="583" t="s">
        <v>5001</v>
      </c>
      <c r="G144" s="583" t="s">
        <v>3057</v>
      </c>
      <c r="H144" s="583" t="s">
        <v>68</v>
      </c>
      <c r="I144" s="583" t="s">
        <v>3057</v>
      </c>
      <c r="J144" s="593">
        <v>44068</v>
      </c>
      <c r="K144" s="599" t="s">
        <v>3936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6296</v>
      </c>
      <c r="C145" s="427" t="s">
        <v>3055</v>
      </c>
      <c r="D145" s="583" t="s">
        <v>6244</v>
      </c>
      <c r="E145" s="595">
        <v>27000</v>
      </c>
      <c r="F145" s="583" t="s">
        <v>3397</v>
      </c>
      <c r="G145" s="593" t="s">
        <v>3057</v>
      </c>
      <c r="H145" s="593" t="s">
        <v>68</v>
      </c>
      <c r="I145" s="593" t="s">
        <v>3058</v>
      </c>
      <c r="J145" s="593">
        <v>43711</v>
      </c>
      <c r="K145" s="596" t="s">
        <v>4330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6297</v>
      </c>
      <c r="C146" s="427" t="s">
        <v>67</v>
      </c>
      <c r="D146" s="583" t="s">
        <v>6244</v>
      </c>
      <c r="E146" s="595">
        <v>9000</v>
      </c>
      <c r="F146" s="583" t="s">
        <v>5153</v>
      </c>
      <c r="G146" s="583" t="s">
        <v>3057</v>
      </c>
      <c r="H146" s="583" t="s">
        <v>68</v>
      </c>
      <c r="I146" s="583" t="s">
        <v>3057</v>
      </c>
      <c r="J146" s="593">
        <v>44043</v>
      </c>
      <c r="K146" s="599" t="s">
        <v>3936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6258</v>
      </c>
      <c r="C147" s="427" t="s">
        <v>3055</v>
      </c>
      <c r="D147" s="583" t="s">
        <v>6244</v>
      </c>
      <c r="E147" s="595">
        <v>20000</v>
      </c>
      <c r="F147" s="583" t="s">
        <v>3367</v>
      </c>
      <c r="G147" s="593" t="s">
        <v>3057</v>
      </c>
      <c r="H147" s="593" t="s">
        <v>68</v>
      </c>
      <c r="I147" s="593" t="s">
        <v>3064</v>
      </c>
      <c r="J147" s="593">
        <v>43559</v>
      </c>
      <c r="K147" s="596" t="s">
        <v>4330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6252</v>
      </c>
      <c r="C148" s="427" t="s">
        <v>3055</v>
      </c>
      <c r="D148" s="583" t="s">
        <v>6244</v>
      </c>
      <c r="E148" s="595">
        <v>25000</v>
      </c>
      <c r="F148" s="583" t="s">
        <v>3359</v>
      </c>
      <c r="G148" s="593" t="s">
        <v>3057</v>
      </c>
      <c r="H148" s="593" t="s">
        <v>68</v>
      </c>
      <c r="I148" s="593" t="s">
        <v>3058</v>
      </c>
      <c r="J148" s="593">
        <v>43605</v>
      </c>
      <c r="K148" s="596" t="s">
        <v>3947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6246</v>
      </c>
      <c r="C149" s="427" t="s">
        <v>67</v>
      </c>
      <c r="D149" s="583" t="s">
        <v>6244</v>
      </c>
      <c r="E149" s="595">
        <v>10000</v>
      </c>
      <c r="F149" s="583" t="s">
        <v>5191</v>
      </c>
      <c r="G149" s="583" t="s">
        <v>3057</v>
      </c>
      <c r="H149" s="583" t="s">
        <v>68</v>
      </c>
      <c r="I149" s="583" t="s">
        <v>3057</v>
      </c>
      <c r="J149" s="593">
        <v>43749</v>
      </c>
      <c r="K149" s="599" t="s">
        <v>4330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6257</v>
      </c>
      <c r="C150" s="427" t="s">
        <v>3055</v>
      </c>
      <c r="D150" s="583" t="s">
        <v>6244</v>
      </c>
      <c r="E150" s="595">
        <v>10000</v>
      </c>
      <c r="F150" s="583" t="s">
        <v>3385</v>
      </c>
      <c r="G150" s="593" t="s">
        <v>3057</v>
      </c>
      <c r="H150" s="593" t="s">
        <v>68</v>
      </c>
      <c r="I150" s="593" t="s">
        <v>3064</v>
      </c>
      <c r="J150" s="593">
        <v>43664</v>
      </c>
      <c r="K150" s="596" t="s">
        <v>4330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3817</v>
      </c>
      <c r="C151" s="427" t="s">
        <v>3747</v>
      </c>
      <c r="D151" s="583" t="s">
        <v>1271</v>
      </c>
      <c r="E151" s="595">
        <v>7000</v>
      </c>
      <c r="F151" s="583" t="s">
        <v>6298</v>
      </c>
      <c r="G151" s="593" t="s">
        <v>19</v>
      </c>
      <c r="H151" s="593" t="s">
        <v>68</v>
      </c>
      <c r="I151" s="593" t="s">
        <v>3818</v>
      </c>
      <c r="J151" s="593">
        <v>43742</v>
      </c>
      <c r="K151" s="596" t="s">
        <v>4330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6299</v>
      </c>
      <c r="C152" s="427" t="s">
        <v>3055</v>
      </c>
      <c r="D152" s="583" t="s">
        <v>6244</v>
      </c>
      <c r="E152" s="595">
        <v>10000</v>
      </c>
      <c r="F152" s="583" t="s">
        <v>3168</v>
      </c>
      <c r="G152" s="593" t="s">
        <v>3057</v>
      </c>
      <c r="H152" s="593" t="s">
        <v>68</v>
      </c>
      <c r="I152" s="593" t="s">
        <v>3058</v>
      </c>
      <c r="J152" s="593">
        <v>43707</v>
      </c>
      <c r="K152" s="596" t="s">
        <v>3951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6300</v>
      </c>
      <c r="C153" s="427" t="s">
        <v>67</v>
      </c>
      <c r="D153" s="583" t="s">
        <v>6244</v>
      </c>
      <c r="E153" s="595">
        <v>4000</v>
      </c>
      <c r="F153" s="583" t="s">
        <v>4618</v>
      </c>
      <c r="G153" s="583" t="s">
        <v>3057</v>
      </c>
      <c r="H153" s="583" t="s">
        <v>68</v>
      </c>
      <c r="I153" s="583" t="s">
        <v>3057</v>
      </c>
      <c r="J153" s="593">
        <v>43901</v>
      </c>
      <c r="K153" s="599" t="s">
        <v>3930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6250</v>
      </c>
      <c r="C154" s="427" t="s">
        <v>3055</v>
      </c>
      <c r="D154" s="583" t="s">
        <v>6244</v>
      </c>
      <c r="E154" s="595">
        <v>6000</v>
      </c>
      <c r="F154" s="583" t="s">
        <v>3322</v>
      </c>
      <c r="G154" s="593" t="s">
        <v>3057</v>
      </c>
      <c r="H154" s="593" t="s">
        <v>68</v>
      </c>
      <c r="I154" s="593" t="s">
        <v>3058</v>
      </c>
      <c r="J154" s="593">
        <v>43703</v>
      </c>
      <c r="K154" s="596" t="s">
        <v>4330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6243</v>
      </c>
      <c r="C155" s="427" t="s">
        <v>3055</v>
      </c>
      <c r="D155" s="583" t="s">
        <v>6244</v>
      </c>
      <c r="E155" s="595">
        <v>1500</v>
      </c>
      <c r="F155" s="583" t="s">
        <v>3599</v>
      </c>
      <c r="G155" s="593" t="s">
        <v>3057</v>
      </c>
      <c r="H155" s="593" t="s">
        <v>68</v>
      </c>
      <c r="I155" s="593" t="s">
        <v>3058</v>
      </c>
      <c r="J155" s="593">
        <v>43675</v>
      </c>
      <c r="K155" s="596" t="s">
        <v>4330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6264</v>
      </c>
      <c r="C156" s="583" t="s">
        <v>3055</v>
      </c>
      <c r="D156" s="583" t="s">
        <v>1854</v>
      </c>
      <c r="E156" s="595">
        <v>17805.25</v>
      </c>
      <c r="F156" s="583" t="s">
        <v>3531</v>
      </c>
      <c r="G156" s="593" t="s">
        <v>3057</v>
      </c>
      <c r="H156" s="593" t="s">
        <v>68</v>
      </c>
      <c r="I156" s="593" t="s">
        <v>3058</v>
      </c>
      <c r="J156" s="593">
        <v>43699</v>
      </c>
      <c r="K156" s="596" t="s">
        <v>4330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6283</v>
      </c>
      <c r="C157" s="583" t="s">
        <v>67</v>
      </c>
      <c r="D157" s="583" t="s">
        <v>1854</v>
      </c>
      <c r="E157" s="595">
        <v>0</v>
      </c>
      <c r="F157" s="583" t="s">
        <v>3433</v>
      </c>
      <c r="G157" s="583" t="s">
        <v>3057</v>
      </c>
      <c r="H157" s="583" t="s">
        <v>68</v>
      </c>
      <c r="I157" s="583" t="s">
        <v>3057</v>
      </c>
      <c r="J157" s="593">
        <v>43700</v>
      </c>
      <c r="K157" s="599" t="s">
        <v>3936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6301</v>
      </c>
      <c r="C158" s="583" t="s">
        <v>67</v>
      </c>
      <c r="D158" s="583" t="s">
        <v>1854</v>
      </c>
      <c r="E158" s="595">
        <v>0</v>
      </c>
      <c r="F158" s="583" t="s">
        <v>5328</v>
      </c>
      <c r="G158" s="583" t="s">
        <v>19</v>
      </c>
      <c r="H158" s="583" t="s">
        <v>68</v>
      </c>
      <c r="I158" s="583" t="s">
        <v>5329</v>
      </c>
      <c r="J158" s="593">
        <v>43777</v>
      </c>
      <c r="K158" s="599" t="s">
        <v>4749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6277</v>
      </c>
      <c r="C159" s="427" t="s">
        <v>3055</v>
      </c>
      <c r="D159" s="583" t="s">
        <v>6244</v>
      </c>
      <c r="E159" s="595">
        <v>20000</v>
      </c>
      <c r="F159" s="583" t="s">
        <v>3586</v>
      </c>
      <c r="G159" s="593" t="s">
        <v>3057</v>
      </c>
      <c r="H159" s="593" t="s">
        <v>68</v>
      </c>
      <c r="I159" s="593" t="s">
        <v>3058</v>
      </c>
      <c r="J159" s="593">
        <v>43840</v>
      </c>
      <c r="K159" s="596" t="s">
        <v>3947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6302</v>
      </c>
      <c r="C160" s="583" t="s">
        <v>3055</v>
      </c>
      <c r="D160" s="583" t="s">
        <v>1854</v>
      </c>
      <c r="E160" s="595">
        <v>379116.63</v>
      </c>
      <c r="F160" s="583" t="s">
        <v>3541</v>
      </c>
      <c r="G160" s="593" t="s">
        <v>3122</v>
      </c>
      <c r="H160" s="593" t="s">
        <v>68</v>
      </c>
      <c r="I160" s="593" t="s">
        <v>3122</v>
      </c>
      <c r="J160" s="593">
        <v>43426</v>
      </c>
      <c r="K160" s="596" t="s">
        <v>3951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6293</v>
      </c>
      <c r="C161" s="427" t="s">
        <v>67</v>
      </c>
      <c r="D161" s="583" t="s">
        <v>6244</v>
      </c>
      <c r="E161" s="595">
        <v>10000</v>
      </c>
      <c r="F161" s="583" t="s">
        <v>5001</v>
      </c>
      <c r="G161" s="583" t="s">
        <v>3057</v>
      </c>
      <c r="H161" s="583" t="s">
        <v>68</v>
      </c>
      <c r="I161" s="583" t="s">
        <v>3057</v>
      </c>
      <c r="J161" s="593">
        <v>44068</v>
      </c>
      <c r="K161" s="599" t="s">
        <v>3936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6252</v>
      </c>
      <c r="C162" s="427" t="s">
        <v>3055</v>
      </c>
      <c r="D162" s="583" t="s">
        <v>6244</v>
      </c>
      <c r="E162" s="595">
        <v>10000</v>
      </c>
      <c r="F162" s="583" t="s">
        <v>3359</v>
      </c>
      <c r="G162" s="593" t="s">
        <v>3057</v>
      </c>
      <c r="H162" s="593" t="s">
        <v>68</v>
      </c>
      <c r="I162" s="593" t="s">
        <v>3058</v>
      </c>
      <c r="J162" s="593">
        <v>43605</v>
      </c>
      <c r="K162" s="596" t="s">
        <v>3947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6271</v>
      </c>
      <c r="C163" s="427" t="s">
        <v>3055</v>
      </c>
      <c r="D163" s="583" t="s">
        <v>6244</v>
      </c>
      <c r="E163" s="595">
        <v>14000</v>
      </c>
      <c r="F163" s="583" t="s">
        <v>3480</v>
      </c>
      <c r="G163" s="593" t="s">
        <v>3057</v>
      </c>
      <c r="H163" s="593" t="s">
        <v>68</v>
      </c>
      <c r="I163" s="593" t="s">
        <v>3058</v>
      </c>
      <c r="J163" s="593">
        <v>43564</v>
      </c>
      <c r="K163" s="596" t="s">
        <v>3951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6265</v>
      </c>
      <c r="C164" s="427" t="s">
        <v>3055</v>
      </c>
      <c r="D164" s="583" t="s">
        <v>6244</v>
      </c>
      <c r="E164" s="595">
        <v>7000</v>
      </c>
      <c r="F164" s="583" t="s">
        <v>3638</v>
      </c>
      <c r="G164" s="593" t="s">
        <v>3057</v>
      </c>
      <c r="H164" s="593" t="s">
        <v>68</v>
      </c>
      <c r="I164" s="593" t="s">
        <v>3058</v>
      </c>
      <c r="J164" s="593">
        <v>43717</v>
      </c>
      <c r="K164" s="596" t="s">
        <v>4330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6293</v>
      </c>
      <c r="C165" s="427" t="s">
        <v>67</v>
      </c>
      <c r="D165" s="583" t="s">
        <v>6244</v>
      </c>
      <c r="E165" s="595">
        <v>8000</v>
      </c>
      <c r="F165" s="583" t="s">
        <v>5001</v>
      </c>
      <c r="G165" s="583" t="s">
        <v>3057</v>
      </c>
      <c r="H165" s="583" t="s">
        <v>68</v>
      </c>
      <c r="I165" s="583" t="s">
        <v>3057</v>
      </c>
      <c r="J165" s="593">
        <v>44068</v>
      </c>
      <c r="K165" s="599" t="s">
        <v>3936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6266</v>
      </c>
      <c r="C166" s="427" t="s">
        <v>3055</v>
      </c>
      <c r="D166" s="583" t="s">
        <v>6244</v>
      </c>
      <c r="E166" s="595">
        <v>140000</v>
      </c>
      <c r="F166" s="583" t="s">
        <v>3576</v>
      </c>
      <c r="G166" s="593" t="s">
        <v>3057</v>
      </c>
      <c r="H166" s="593" t="s">
        <v>68</v>
      </c>
      <c r="I166" s="593" t="s">
        <v>3058</v>
      </c>
      <c r="J166" s="593">
        <v>43894</v>
      </c>
      <c r="K166" s="596" t="s">
        <v>3947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6303</v>
      </c>
      <c r="C167" s="427" t="s">
        <v>3055</v>
      </c>
      <c r="D167" s="583" t="s">
        <v>6244</v>
      </c>
      <c r="E167" s="595">
        <v>10000</v>
      </c>
      <c r="F167" s="583" t="s">
        <v>3504</v>
      </c>
      <c r="G167" s="593" t="s">
        <v>3057</v>
      </c>
      <c r="H167" s="593" t="s">
        <v>68</v>
      </c>
      <c r="I167" s="593" t="s">
        <v>3064</v>
      </c>
      <c r="J167" s="593">
        <v>43622</v>
      </c>
      <c r="K167" s="596" t="s">
        <v>3947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6255</v>
      </c>
      <c r="C168" s="427" t="s">
        <v>67</v>
      </c>
      <c r="D168" s="583" t="s">
        <v>6244</v>
      </c>
      <c r="E168" s="595">
        <v>130000</v>
      </c>
      <c r="F168" s="583" t="s">
        <v>4807</v>
      </c>
      <c r="G168" s="583" t="s">
        <v>3057</v>
      </c>
      <c r="H168" s="583" t="s">
        <v>68</v>
      </c>
      <c r="I168" s="583" t="s">
        <v>3057</v>
      </c>
      <c r="J168" s="593">
        <v>44252</v>
      </c>
      <c r="K168" s="599" t="s">
        <v>3947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6271</v>
      </c>
      <c r="C169" s="427" t="s">
        <v>3055</v>
      </c>
      <c r="D169" s="583" t="s">
        <v>6244</v>
      </c>
      <c r="E169" s="595">
        <v>12000</v>
      </c>
      <c r="F169" s="583" t="s">
        <v>3480</v>
      </c>
      <c r="G169" s="593" t="s">
        <v>3057</v>
      </c>
      <c r="H169" s="593" t="s">
        <v>68</v>
      </c>
      <c r="I169" s="593" t="s">
        <v>3058</v>
      </c>
      <c r="J169" s="593">
        <v>43564</v>
      </c>
      <c r="K169" s="596" t="s">
        <v>3951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6252</v>
      </c>
      <c r="C170" s="427" t="s">
        <v>3055</v>
      </c>
      <c r="D170" s="583" t="s">
        <v>6244</v>
      </c>
      <c r="E170" s="595">
        <v>34182</v>
      </c>
      <c r="F170" s="583" t="s">
        <v>3359</v>
      </c>
      <c r="G170" s="593" t="s">
        <v>3057</v>
      </c>
      <c r="H170" s="593" t="s">
        <v>68</v>
      </c>
      <c r="I170" s="593" t="s">
        <v>3058</v>
      </c>
      <c r="J170" s="593">
        <v>43605</v>
      </c>
      <c r="K170" s="596" t="s">
        <v>3947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6293</v>
      </c>
      <c r="C171" s="427" t="s">
        <v>67</v>
      </c>
      <c r="D171" s="583" t="s">
        <v>6244</v>
      </c>
      <c r="E171" s="595">
        <v>20000</v>
      </c>
      <c r="F171" s="583" t="s">
        <v>5001</v>
      </c>
      <c r="G171" s="583" t="s">
        <v>3057</v>
      </c>
      <c r="H171" s="583" t="s">
        <v>68</v>
      </c>
      <c r="I171" s="583" t="s">
        <v>3057</v>
      </c>
      <c r="J171" s="593">
        <v>44068</v>
      </c>
      <c r="K171" s="599" t="s">
        <v>3936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6277</v>
      </c>
      <c r="C172" s="427" t="s">
        <v>3055</v>
      </c>
      <c r="D172" s="583" t="s">
        <v>6244</v>
      </c>
      <c r="E172" s="595">
        <v>20000</v>
      </c>
      <c r="F172" s="583" t="s">
        <v>3586</v>
      </c>
      <c r="G172" s="593" t="s">
        <v>3057</v>
      </c>
      <c r="H172" s="593" t="s">
        <v>68</v>
      </c>
      <c r="I172" s="593" t="s">
        <v>3058</v>
      </c>
      <c r="J172" s="593">
        <v>43840</v>
      </c>
      <c r="K172" s="596" t="s">
        <v>3947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6268</v>
      </c>
      <c r="C173" s="427" t="s">
        <v>3055</v>
      </c>
      <c r="D173" s="583" t="s">
        <v>6244</v>
      </c>
      <c r="E173" s="595">
        <v>3000</v>
      </c>
      <c r="F173" s="583" t="s">
        <v>3119</v>
      </c>
      <c r="G173" s="593" t="s">
        <v>3057</v>
      </c>
      <c r="H173" s="593" t="s">
        <v>68</v>
      </c>
      <c r="I173" s="593" t="s">
        <v>3058</v>
      </c>
      <c r="J173" s="593">
        <v>43867</v>
      </c>
      <c r="K173" s="596" t="s">
        <v>3936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6250</v>
      </c>
      <c r="C174" s="427" t="s">
        <v>3055</v>
      </c>
      <c r="D174" s="583" t="s">
        <v>6244</v>
      </c>
      <c r="E174" s="595">
        <v>7000</v>
      </c>
      <c r="F174" s="583" t="s">
        <v>3322</v>
      </c>
      <c r="G174" s="593" t="s">
        <v>3057</v>
      </c>
      <c r="H174" s="593" t="s">
        <v>68</v>
      </c>
      <c r="I174" s="593" t="s">
        <v>3058</v>
      </c>
      <c r="J174" s="593">
        <v>43703</v>
      </c>
      <c r="K174" s="596" t="s">
        <v>4330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6281</v>
      </c>
      <c r="C175" s="427" t="s">
        <v>3055</v>
      </c>
      <c r="D175" s="583" t="s">
        <v>6244</v>
      </c>
      <c r="E175" s="595">
        <v>10000</v>
      </c>
      <c r="F175" s="583" t="s">
        <v>3422</v>
      </c>
      <c r="G175" s="593" t="s">
        <v>3057</v>
      </c>
      <c r="H175" s="593" t="s">
        <v>68</v>
      </c>
      <c r="I175" s="593" t="s">
        <v>3058</v>
      </c>
      <c r="J175" s="593">
        <v>43732</v>
      </c>
      <c r="K175" s="596" t="s">
        <v>4330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6304</v>
      </c>
      <c r="C176" s="583" t="s">
        <v>3055</v>
      </c>
      <c r="D176" s="583" t="s">
        <v>1854</v>
      </c>
      <c r="E176" s="595">
        <v>191544.71</v>
      </c>
      <c r="F176" s="583" t="s">
        <v>3658</v>
      </c>
      <c r="G176" s="593" t="s">
        <v>3122</v>
      </c>
      <c r="H176" s="593" t="s">
        <v>68</v>
      </c>
      <c r="I176" s="593" t="s">
        <v>3122</v>
      </c>
      <c r="J176" s="593">
        <v>43494</v>
      </c>
      <c r="K176" s="596" t="s">
        <v>3951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6305</v>
      </c>
      <c r="C177" s="427" t="s">
        <v>3055</v>
      </c>
      <c r="D177" s="583" t="s">
        <v>6244</v>
      </c>
      <c r="E177" s="595">
        <v>9600</v>
      </c>
      <c r="F177" s="583" t="s">
        <v>3493</v>
      </c>
      <c r="G177" s="593" t="s">
        <v>3057</v>
      </c>
      <c r="H177" s="593" t="s">
        <v>68</v>
      </c>
      <c r="I177" s="593" t="s">
        <v>3058</v>
      </c>
      <c r="J177" s="593">
        <v>43873</v>
      </c>
      <c r="K177" s="596" t="s">
        <v>3936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6252</v>
      </c>
      <c r="C178" s="427" t="s">
        <v>3055</v>
      </c>
      <c r="D178" s="583" t="s">
        <v>6244</v>
      </c>
      <c r="E178" s="595">
        <v>8000</v>
      </c>
      <c r="F178" s="583" t="s">
        <v>3359</v>
      </c>
      <c r="G178" s="593" t="s">
        <v>3057</v>
      </c>
      <c r="H178" s="593" t="s">
        <v>68</v>
      </c>
      <c r="I178" s="593" t="s">
        <v>3058</v>
      </c>
      <c r="J178" s="593">
        <v>43605</v>
      </c>
      <c r="K178" s="596" t="s">
        <v>3947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6243</v>
      </c>
      <c r="C179" s="427" t="s">
        <v>3055</v>
      </c>
      <c r="D179" s="583" t="s">
        <v>6244</v>
      </c>
      <c r="E179" s="595">
        <v>100000</v>
      </c>
      <c r="F179" s="583" t="s">
        <v>3599</v>
      </c>
      <c r="G179" s="593" t="s">
        <v>3057</v>
      </c>
      <c r="H179" s="593" t="s">
        <v>68</v>
      </c>
      <c r="I179" s="593" t="s">
        <v>3058</v>
      </c>
      <c r="J179" s="593">
        <v>43675</v>
      </c>
      <c r="K179" s="596" t="s">
        <v>4330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6276</v>
      </c>
      <c r="C180" s="427" t="s">
        <v>3055</v>
      </c>
      <c r="D180" s="583" t="s">
        <v>6244</v>
      </c>
      <c r="E180" s="595">
        <v>30000</v>
      </c>
      <c r="F180" s="583" t="s">
        <v>3295</v>
      </c>
      <c r="G180" s="593" t="s">
        <v>3057</v>
      </c>
      <c r="H180" s="593" t="s">
        <v>68</v>
      </c>
      <c r="I180" s="593" t="s">
        <v>3058</v>
      </c>
      <c r="J180" s="593">
        <v>43888</v>
      </c>
      <c r="K180" s="596" t="s">
        <v>3936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6252</v>
      </c>
      <c r="C181" s="427" t="s">
        <v>3055</v>
      </c>
      <c r="D181" s="583" t="s">
        <v>6244</v>
      </c>
      <c r="E181" s="595">
        <v>6000</v>
      </c>
      <c r="F181" s="583" t="s">
        <v>3359</v>
      </c>
      <c r="G181" s="593" t="s">
        <v>3057</v>
      </c>
      <c r="H181" s="593" t="s">
        <v>68</v>
      </c>
      <c r="I181" s="593" t="s">
        <v>3058</v>
      </c>
      <c r="J181" s="593">
        <v>43605</v>
      </c>
      <c r="K181" s="596" t="s">
        <v>3947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6258</v>
      </c>
      <c r="C182" s="427" t="s">
        <v>3055</v>
      </c>
      <c r="D182" s="583" t="s">
        <v>6244</v>
      </c>
      <c r="E182" s="595">
        <v>6000</v>
      </c>
      <c r="F182" s="583" t="s">
        <v>3367</v>
      </c>
      <c r="G182" s="593" t="s">
        <v>3057</v>
      </c>
      <c r="H182" s="593" t="s">
        <v>68</v>
      </c>
      <c r="I182" s="593" t="s">
        <v>3064</v>
      </c>
      <c r="J182" s="593">
        <v>43559</v>
      </c>
      <c r="K182" s="596" t="s">
        <v>4330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6250</v>
      </c>
      <c r="C183" s="427" t="s">
        <v>3055</v>
      </c>
      <c r="D183" s="583" t="s">
        <v>6244</v>
      </c>
      <c r="E183" s="595">
        <v>6300</v>
      </c>
      <c r="F183" s="583" t="s">
        <v>3322</v>
      </c>
      <c r="G183" s="593" t="s">
        <v>3057</v>
      </c>
      <c r="H183" s="593" t="s">
        <v>68</v>
      </c>
      <c r="I183" s="593" t="s">
        <v>3058</v>
      </c>
      <c r="J183" s="593">
        <v>43703</v>
      </c>
      <c r="K183" s="596" t="s">
        <v>4330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6250</v>
      </c>
      <c r="C184" s="427" t="s">
        <v>3055</v>
      </c>
      <c r="D184" s="583" t="s">
        <v>6244</v>
      </c>
      <c r="E184" s="595">
        <v>10000</v>
      </c>
      <c r="F184" s="583" t="s">
        <v>3322</v>
      </c>
      <c r="G184" s="593" t="s">
        <v>3057</v>
      </c>
      <c r="H184" s="593" t="s">
        <v>68</v>
      </c>
      <c r="I184" s="593" t="s">
        <v>3058</v>
      </c>
      <c r="J184" s="593">
        <v>43703</v>
      </c>
      <c r="K184" s="596" t="s">
        <v>4330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6293</v>
      </c>
      <c r="C185" s="427" t="s">
        <v>67</v>
      </c>
      <c r="D185" s="583" t="s">
        <v>6244</v>
      </c>
      <c r="E185" s="595">
        <v>5000</v>
      </c>
      <c r="F185" s="583" t="s">
        <v>5001</v>
      </c>
      <c r="G185" s="583" t="s">
        <v>3057</v>
      </c>
      <c r="H185" s="583" t="s">
        <v>68</v>
      </c>
      <c r="I185" s="583" t="s">
        <v>3057</v>
      </c>
      <c r="J185" s="593">
        <v>44068</v>
      </c>
      <c r="K185" s="599" t="s">
        <v>3936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6306</v>
      </c>
      <c r="C186" s="427" t="s">
        <v>3055</v>
      </c>
      <c r="D186" s="583" t="s">
        <v>6244</v>
      </c>
      <c r="E186" s="595">
        <v>10000</v>
      </c>
      <c r="F186" s="583" t="s">
        <v>3328</v>
      </c>
      <c r="G186" s="593" t="s">
        <v>3057</v>
      </c>
      <c r="H186" s="593" t="s">
        <v>68</v>
      </c>
      <c r="I186" s="593" t="s">
        <v>3058</v>
      </c>
      <c r="J186" s="593">
        <v>43875</v>
      </c>
      <c r="K186" s="596" t="s">
        <v>3947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6303</v>
      </c>
      <c r="C187" s="427" t="s">
        <v>3055</v>
      </c>
      <c r="D187" s="583" t="s">
        <v>6244</v>
      </c>
      <c r="E187" s="595">
        <v>20000</v>
      </c>
      <c r="F187" s="583" t="s">
        <v>3504</v>
      </c>
      <c r="G187" s="593" t="s">
        <v>3057</v>
      </c>
      <c r="H187" s="593" t="s">
        <v>68</v>
      </c>
      <c r="I187" s="593" t="s">
        <v>3064</v>
      </c>
      <c r="J187" s="593">
        <v>43622</v>
      </c>
      <c r="K187" s="596" t="s">
        <v>3947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3770</v>
      </c>
      <c r="C188" s="427" t="s">
        <v>3747</v>
      </c>
      <c r="D188" s="583" t="s">
        <v>6244</v>
      </c>
      <c r="E188" s="595">
        <v>30000</v>
      </c>
      <c r="F188" s="583" t="s">
        <v>3769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3936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3831</v>
      </c>
      <c r="C189" s="427" t="s">
        <v>3747</v>
      </c>
      <c r="D189" s="583" t="s">
        <v>6244</v>
      </c>
      <c r="E189" s="595">
        <v>28000</v>
      </c>
      <c r="F189" s="583" t="s">
        <v>3830</v>
      </c>
      <c r="G189" s="593" t="s">
        <v>19</v>
      </c>
      <c r="H189" s="593" t="s">
        <v>68</v>
      </c>
      <c r="I189" s="593" t="s">
        <v>3205</v>
      </c>
      <c r="J189" s="593">
        <v>43635</v>
      </c>
      <c r="K189" s="596" t="s">
        <v>4330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6257</v>
      </c>
      <c r="C190" s="427" t="s">
        <v>3055</v>
      </c>
      <c r="D190" s="583" t="s">
        <v>6244</v>
      </c>
      <c r="E190" s="595">
        <v>1800000</v>
      </c>
      <c r="F190" s="583" t="s">
        <v>3385</v>
      </c>
      <c r="G190" s="593" t="s">
        <v>3057</v>
      </c>
      <c r="H190" s="593" t="s">
        <v>68</v>
      </c>
      <c r="I190" s="593" t="s">
        <v>3064</v>
      </c>
      <c r="J190" s="593">
        <v>43664</v>
      </c>
      <c r="K190" s="596" t="s">
        <v>4330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6252</v>
      </c>
      <c r="C191" s="427" t="s">
        <v>3055</v>
      </c>
      <c r="D191" s="583" t="s">
        <v>6244</v>
      </c>
      <c r="E191" s="595">
        <v>15000</v>
      </c>
      <c r="F191" s="583" t="s">
        <v>3359</v>
      </c>
      <c r="G191" s="593" t="s">
        <v>3057</v>
      </c>
      <c r="H191" s="593" t="s">
        <v>68</v>
      </c>
      <c r="I191" s="593" t="s">
        <v>3058</v>
      </c>
      <c r="J191" s="593">
        <v>43605</v>
      </c>
      <c r="K191" s="596" t="s">
        <v>3947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6265</v>
      </c>
      <c r="C192" s="427" t="s">
        <v>3055</v>
      </c>
      <c r="D192" s="583" t="s">
        <v>6244</v>
      </c>
      <c r="E192" s="595">
        <v>7000</v>
      </c>
      <c r="F192" s="583" t="s">
        <v>3638</v>
      </c>
      <c r="G192" s="593" t="s">
        <v>3057</v>
      </c>
      <c r="H192" s="593" t="s">
        <v>68</v>
      </c>
      <c r="I192" s="593" t="s">
        <v>3058</v>
      </c>
      <c r="J192" s="593">
        <v>43717</v>
      </c>
      <c r="K192" s="596" t="s">
        <v>4330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6276</v>
      </c>
      <c r="C193" s="427" t="s">
        <v>3055</v>
      </c>
      <c r="D193" s="583" t="s">
        <v>6244</v>
      </c>
      <c r="E193" s="595">
        <v>90562.43</v>
      </c>
      <c r="F193" s="583" t="s">
        <v>3295</v>
      </c>
      <c r="G193" s="593" t="s">
        <v>3057</v>
      </c>
      <c r="H193" s="593" t="s">
        <v>68</v>
      </c>
      <c r="I193" s="593" t="s">
        <v>3058</v>
      </c>
      <c r="J193" s="593">
        <v>43888</v>
      </c>
      <c r="K193" s="596" t="s">
        <v>3936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6246</v>
      </c>
      <c r="C194" s="427" t="s">
        <v>67</v>
      </c>
      <c r="D194" s="583" t="s">
        <v>6244</v>
      </c>
      <c r="E194" s="595">
        <v>45400</v>
      </c>
      <c r="F194" s="583" t="s">
        <v>5191</v>
      </c>
      <c r="G194" s="583" t="s">
        <v>3057</v>
      </c>
      <c r="H194" s="583" t="s">
        <v>68</v>
      </c>
      <c r="I194" s="583" t="s">
        <v>3057</v>
      </c>
      <c r="J194" s="593">
        <v>43749</v>
      </c>
      <c r="K194" s="599" t="s">
        <v>4330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6251</v>
      </c>
      <c r="C195" s="427" t="s">
        <v>3055</v>
      </c>
      <c r="D195" s="583" t="s">
        <v>6244</v>
      </c>
      <c r="E195" s="595">
        <v>10000</v>
      </c>
      <c r="F195" s="583" t="s">
        <v>3686</v>
      </c>
      <c r="G195" s="593" t="s">
        <v>3057</v>
      </c>
      <c r="H195" s="593" t="s">
        <v>68</v>
      </c>
      <c r="I195" s="593" t="s">
        <v>3058</v>
      </c>
      <c r="J195" s="593">
        <v>43567</v>
      </c>
      <c r="K195" s="596" t="s">
        <v>3936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6307</v>
      </c>
      <c r="C196" s="427" t="s">
        <v>67</v>
      </c>
      <c r="D196" s="583" t="s">
        <v>6244</v>
      </c>
      <c r="E196" s="595">
        <v>20000</v>
      </c>
      <c r="F196" s="583" t="s">
        <v>4756</v>
      </c>
      <c r="G196" s="583" t="s">
        <v>3057</v>
      </c>
      <c r="H196" s="583" t="s">
        <v>68</v>
      </c>
      <c r="I196" s="583" t="s">
        <v>3057</v>
      </c>
      <c r="J196" s="593">
        <v>43717</v>
      </c>
      <c r="K196" s="599" t="s">
        <v>4330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6294</v>
      </c>
      <c r="C197" s="427" t="s">
        <v>3055</v>
      </c>
      <c r="D197" s="583" t="s">
        <v>6244</v>
      </c>
      <c r="E197" s="595">
        <v>50000</v>
      </c>
      <c r="F197" s="583" t="s">
        <v>3625</v>
      </c>
      <c r="G197" s="593" t="s">
        <v>3057</v>
      </c>
      <c r="H197" s="593" t="s">
        <v>68</v>
      </c>
      <c r="I197" s="593" t="s">
        <v>3058</v>
      </c>
      <c r="J197" s="593">
        <v>44041</v>
      </c>
      <c r="K197" s="596" t="s">
        <v>3936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3836</v>
      </c>
      <c r="C198" s="427" t="s">
        <v>3747</v>
      </c>
      <c r="D198" s="583" t="s">
        <v>6244</v>
      </c>
      <c r="E198" s="595">
        <v>6000</v>
      </c>
      <c r="F198" s="583" t="s">
        <v>3835</v>
      </c>
      <c r="G198" s="593" t="s">
        <v>19</v>
      </c>
      <c r="H198" s="593" t="s">
        <v>68</v>
      </c>
      <c r="I198" s="593" t="s">
        <v>2642</v>
      </c>
      <c r="J198" s="593">
        <v>43797</v>
      </c>
      <c r="K198" s="596" t="s">
        <v>3947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6293</v>
      </c>
      <c r="C199" s="427" t="s">
        <v>67</v>
      </c>
      <c r="D199" s="583" t="s">
        <v>6244</v>
      </c>
      <c r="E199" s="595">
        <v>20000</v>
      </c>
      <c r="F199" s="583" t="s">
        <v>5001</v>
      </c>
      <c r="G199" s="583" t="s">
        <v>3057</v>
      </c>
      <c r="H199" s="583" t="s">
        <v>68</v>
      </c>
      <c r="I199" s="583" t="s">
        <v>3057</v>
      </c>
      <c r="J199" s="593">
        <v>44068</v>
      </c>
      <c r="K199" s="599" t="s">
        <v>3936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6277</v>
      </c>
      <c r="C200" s="583" t="s">
        <v>3055</v>
      </c>
      <c r="D200" s="583" t="s">
        <v>1854</v>
      </c>
      <c r="E200" s="595">
        <v>90562.43</v>
      </c>
      <c r="F200" s="583" t="s">
        <v>3586</v>
      </c>
      <c r="G200" s="593" t="s">
        <v>3057</v>
      </c>
      <c r="H200" s="593" t="s">
        <v>68</v>
      </c>
      <c r="I200" s="593" t="s">
        <v>3058</v>
      </c>
      <c r="J200" s="593">
        <v>43840</v>
      </c>
      <c r="K200" s="596" t="s">
        <v>3947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6277</v>
      </c>
      <c r="C201" s="427" t="s">
        <v>3055</v>
      </c>
      <c r="D201" s="583" t="s">
        <v>6244</v>
      </c>
      <c r="E201" s="601">
        <v>30000</v>
      </c>
      <c r="F201" s="583" t="s">
        <v>3586</v>
      </c>
      <c r="G201" s="593" t="s">
        <v>3057</v>
      </c>
      <c r="H201" s="593" t="s">
        <v>68</v>
      </c>
      <c r="I201" s="593" t="s">
        <v>3058</v>
      </c>
      <c r="J201" s="593">
        <v>43840</v>
      </c>
      <c r="K201" s="596" t="s">
        <v>3947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6252</v>
      </c>
      <c r="C202" s="427" t="s">
        <v>3055</v>
      </c>
      <c r="D202" s="583" t="s">
        <v>6244</v>
      </c>
      <c r="E202" s="595">
        <v>7000</v>
      </c>
      <c r="F202" s="583" t="s">
        <v>3359</v>
      </c>
      <c r="G202" s="593" t="s">
        <v>3057</v>
      </c>
      <c r="H202" s="593" t="s">
        <v>68</v>
      </c>
      <c r="I202" s="593" t="s">
        <v>3058</v>
      </c>
      <c r="J202" s="593">
        <v>43605</v>
      </c>
      <c r="K202" s="596" t="s">
        <v>3947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6250</v>
      </c>
      <c r="C203" s="427" t="s">
        <v>3055</v>
      </c>
      <c r="D203" s="583" t="s">
        <v>6244</v>
      </c>
      <c r="E203" s="595">
        <v>112433.37</v>
      </c>
      <c r="F203" s="583" t="s">
        <v>3322</v>
      </c>
      <c r="G203" s="593" t="s">
        <v>3057</v>
      </c>
      <c r="H203" s="593" t="s">
        <v>68</v>
      </c>
      <c r="I203" s="593" t="s">
        <v>3058</v>
      </c>
      <c r="J203" s="593">
        <v>43703</v>
      </c>
      <c r="K203" s="596" t="s">
        <v>4330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6293</v>
      </c>
      <c r="C204" s="427" t="s">
        <v>67</v>
      </c>
      <c r="D204" s="583" t="s">
        <v>6244</v>
      </c>
      <c r="E204" s="595">
        <v>286876.15999999997</v>
      </c>
      <c r="F204" s="583" t="s">
        <v>5001</v>
      </c>
      <c r="G204" s="583" t="s">
        <v>3057</v>
      </c>
      <c r="H204" s="583" t="s">
        <v>68</v>
      </c>
      <c r="I204" s="583" t="s">
        <v>3057</v>
      </c>
      <c r="J204" s="593">
        <v>44068</v>
      </c>
      <c r="K204" s="599" t="s">
        <v>3936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6251</v>
      </c>
      <c r="C205" s="427" t="s">
        <v>3055</v>
      </c>
      <c r="D205" s="583" t="s">
        <v>6244</v>
      </c>
      <c r="E205" s="595">
        <v>34941.81</v>
      </c>
      <c r="F205" s="583" t="s">
        <v>3686</v>
      </c>
      <c r="G205" s="593" t="s">
        <v>3057</v>
      </c>
      <c r="H205" s="593" t="s">
        <v>68</v>
      </c>
      <c r="I205" s="593" t="s">
        <v>3058</v>
      </c>
      <c r="J205" s="593">
        <v>43567</v>
      </c>
      <c r="K205" s="596" t="s">
        <v>3936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6243</v>
      </c>
      <c r="C206" s="427" t="s">
        <v>3055</v>
      </c>
      <c r="D206" s="583" t="s">
        <v>6244</v>
      </c>
      <c r="E206" s="595">
        <v>130950.51000000001</v>
      </c>
      <c r="F206" s="583" t="s">
        <v>3599</v>
      </c>
      <c r="G206" s="593" t="s">
        <v>3057</v>
      </c>
      <c r="H206" s="593" t="s">
        <v>68</v>
      </c>
      <c r="I206" s="593" t="s">
        <v>3058</v>
      </c>
      <c r="J206" s="593">
        <v>43675</v>
      </c>
      <c r="K206" s="596" t="s">
        <v>4330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6265</v>
      </c>
      <c r="C207" s="427" t="s">
        <v>3055</v>
      </c>
      <c r="D207" s="583" t="s">
        <v>6244</v>
      </c>
      <c r="E207" s="595">
        <v>10000</v>
      </c>
      <c r="F207" s="583" t="s">
        <v>3638</v>
      </c>
      <c r="G207" s="593" t="s">
        <v>3057</v>
      </c>
      <c r="H207" s="593" t="s">
        <v>68</v>
      </c>
      <c r="I207" s="593" t="s">
        <v>3058</v>
      </c>
      <c r="J207" s="593">
        <v>43717</v>
      </c>
      <c r="K207" s="596" t="s">
        <v>4330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6276</v>
      </c>
      <c r="C208" s="427" t="s">
        <v>3055</v>
      </c>
      <c r="D208" s="583" t="s">
        <v>6244</v>
      </c>
      <c r="E208" s="595">
        <v>5500</v>
      </c>
      <c r="F208" s="583" t="s">
        <v>3295</v>
      </c>
      <c r="G208" s="593" t="s">
        <v>3057</v>
      </c>
      <c r="H208" s="593" t="s">
        <v>68</v>
      </c>
      <c r="I208" s="593" t="s">
        <v>3058</v>
      </c>
      <c r="J208" s="593">
        <v>43888</v>
      </c>
      <c r="K208" s="596" t="s">
        <v>3936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6258</v>
      </c>
      <c r="C209" s="427" t="s">
        <v>3055</v>
      </c>
      <c r="D209" s="583" t="s">
        <v>6244</v>
      </c>
      <c r="E209" s="595">
        <v>35000</v>
      </c>
      <c r="F209" s="583" t="s">
        <v>3367</v>
      </c>
      <c r="G209" s="593" t="s">
        <v>3057</v>
      </c>
      <c r="H209" s="593" t="s">
        <v>68</v>
      </c>
      <c r="I209" s="593" t="s">
        <v>3064</v>
      </c>
      <c r="J209" s="593">
        <v>43559</v>
      </c>
      <c r="K209" s="596" t="s">
        <v>4330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6308</v>
      </c>
      <c r="C210" s="427" t="s">
        <v>3055</v>
      </c>
      <c r="D210" s="583" t="s">
        <v>6244</v>
      </c>
      <c r="E210" s="595">
        <v>100000</v>
      </c>
      <c r="F210" s="583" t="s">
        <v>3506</v>
      </c>
      <c r="G210" s="593" t="s">
        <v>3057</v>
      </c>
      <c r="H210" s="593" t="s">
        <v>68</v>
      </c>
      <c r="I210" s="593" t="s">
        <v>3058</v>
      </c>
      <c r="J210" s="593">
        <v>43922</v>
      </c>
      <c r="K210" s="596" t="s">
        <v>3947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6308</v>
      </c>
      <c r="C211" s="427" t="s">
        <v>3055</v>
      </c>
      <c r="D211" s="583" t="s">
        <v>6244</v>
      </c>
      <c r="E211" s="595">
        <v>32772.800000000003</v>
      </c>
      <c r="F211" s="583" t="s">
        <v>3506</v>
      </c>
      <c r="G211" s="593" t="s">
        <v>3057</v>
      </c>
      <c r="H211" s="593" t="s">
        <v>68</v>
      </c>
      <c r="I211" s="593" t="s">
        <v>3058</v>
      </c>
      <c r="J211" s="593">
        <v>43922</v>
      </c>
      <c r="K211" s="596" t="s">
        <v>3947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6308</v>
      </c>
      <c r="C212" s="427" t="s">
        <v>3055</v>
      </c>
      <c r="D212" s="583" t="s">
        <v>6244</v>
      </c>
      <c r="E212" s="595">
        <v>13100.45</v>
      </c>
      <c r="F212" s="583" t="s">
        <v>3506</v>
      </c>
      <c r="G212" s="593" t="s">
        <v>3057</v>
      </c>
      <c r="H212" s="593" t="s">
        <v>68</v>
      </c>
      <c r="I212" s="593" t="s">
        <v>3058</v>
      </c>
      <c r="J212" s="593">
        <v>43922</v>
      </c>
      <c r="K212" s="596" t="s">
        <v>3947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6308</v>
      </c>
      <c r="C213" s="427" t="s">
        <v>3055</v>
      </c>
      <c r="D213" s="583" t="s">
        <v>6244</v>
      </c>
      <c r="E213" s="595">
        <v>40379.75</v>
      </c>
      <c r="F213" s="583" t="s">
        <v>3506</v>
      </c>
      <c r="G213" s="593" t="s">
        <v>3057</v>
      </c>
      <c r="H213" s="593" t="s">
        <v>68</v>
      </c>
      <c r="I213" s="593" t="s">
        <v>3058</v>
      </c>
      <c r="J213" s="593">
        <v>43922</v>
      </c>
      <c r="K213" s="596" t="s">
        <v>3947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6250</v>
      </c>
      <c r="C214" s="427" t="s">
        <v>3055</v>
      </c>
      <c r="D214" s="583" t="s">
        <v>6244</v>
      </c>
      <c r="E214" s="595">
        <v>8747</v>
      </c>
      <c r="F214" s="583" t="s">
        <v>3322</v>
      </c>
      <c r="G214" s="593" t="s">
        <v>3057</v>
      </c>
      <c r="H214" s="593" t="s">
        <v>68</v>
      </c>
      <c r="I214" s="593" t="s">
        <v>3058</v>
      </c>
      <c r="J214" s="593">
        <v>43703</v>
      </c>
      <c r="K214" s="596" t="s">
        <v>4330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6250</v>
      </c>
      <c r="C215" s="427" t="s">
        <v>3055</v>
      </c>
      <c r="D215" s="583" t="s">
        <v>6244</v>
      </c>
      <c r="E215" s="595">
        <v>10000</v>
      </c>
      <c r="F215" s="583" t="s">
        <v>3322</v>
      </c>
      <c r="G215" s="593" t="s">
        <v>3057</v>
      </c>
      <c r="H215" s="593" t="s">
        <v>68</v>
      </c>
      <c r="I215" s="593" t="s">
        <v>3058</v>
      </c>
      <c r="J215" s="593">
        <v>43703</v>
      </c>
      <c r="K215" s="596" t="s">
        <v>4330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6309</v>
      </c>
      <c r="C216" s="427" t="s">
        <v>3055</v>
      </c>
      <c r="D216" s="583" t="s">
        <v>6244</v>
      </c>
      <c r="E216" s="595">
        <v>20000</v>
      </c>
      <c r="F216" s="583" t="s">
        <v>3299</v>
      </c>
      <c r="G216" s="593" t="s">
        <v>3057</v>
      </c>
      <c r="H216" s="593" t="s">
        <v>68</v>
      </c>
      <c r="I216" s="593" t="s">
        <v>3064</v>
      </c>
      <c r="J216" s="593">
        <v>43531</v>
      </c>
      <c r="K216" s="596" t="s">
        <v>3951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6309</v>
      </c>
      <c r="C217" s="427" t="s">
        <v>3055</v>
      </c>
      <c r="D217" s="583" t="s">
        <v>6244</v>
      </c>
      <c r="E217" s="595">
        <v>20000</v>
      </c>
      <c r="F217" s="583" t="s">
        <v>3299</v>
      </c>
      <c r="G217" s="593" t="s">
        <v>3057</v>
      </c>
      <c r="H217" s="593" t="s">
        <v>68</v>
      </c>
      <c r="I217" s="593" t="s">
        <v>3064</v>
      </c>
      <c r="J217" s="593">
        <v>43531</v>
      </c>
      <c r="K217" s="596" t="s">
        <v>3951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3836</v>
      </c>
      <c r="C218" s="427" t="s">
        <v>3747</v>
      </c>
      <c r="D218" s="583" t="s">
        <v>6244</v>
      </c>
      <c r="E218" s="595">
        <v>28000</v>
      </c>
      <c r="F218" s="583" t="s">
        <v>3835</v>
      </c>
      <c r="G218" s="593" t="s">
        <v>19</v>
      </c>
      <c r="H218" s="593" t="s">
        <v>68</v>
      </c>
      <c r="I218" s="593" t="s">
        <v>2642</v>
      </c>
      <c r="J218" s="593">
        <v>43797</v>
      </c>
      <c r="K218" s="596" t="s">
        <v>3947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3836</v>
      </c>
      <c r="C219" s="427" t="s">
        <v>3747</v>
      </c>
      <c r="D219" s="583" t="s">
        <v>6244</v>
      </c>
      <c r="E219" s="595">
        <v>25000</v>
      </c>
      <c r="F219" s="583" t="s">
        <v>3835</v>
      </c>
      <c r="G219" s="593" t="s">
        <v>19</v>
      </c>
      <c r="H219" s="593" t="s">
        <v>68</v>
      </c>
      <c r="I219" s="593" t="s">
        <v>2642</v>
      </c>
      <c r="J219" s="593">
        <v>43797</v>
      </c>
      <c r="K219" s="596" t="s">
        <v>3947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3836</v>
      </c>
      <c r="C220" s="427" t="s">
        <v>3747</v>
      </c>
      <c r="D220" s="583" t="s">
        <v>6244</v>
      </c>
      <c r="E220" s="595">
        <v>43000</v>
      </c>
      <c r="F220" s="583" t="s">
        <v>3835</v>
      </c>
      <c r="G220" s="593" t="s">
        <v>19</v>
      </c>
      <c r="H220" s="593" t="s">
        <v>68</v>
      </c>
      <c r="I220" s="593" t="s">
        <v>2642</v>
      </c>
      <c r="J220" s="593">
        <v>43797</v>
      </c>
      <c r="K220" s="596" t="s">
        <v>3947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3836</v>
      </c>
      <c r="C221" s="427" t="s">
        <v>3747</v>
      </c>
      <c r="D221" s="583" t="s">
        <v>6244</v>
      </c>
      <c r="E221" s="595">
        <v>200000</v>
      </c>
      <c r="F221" s="583" t="s">
        <v>3835</v>
      </c>
      <c r="G221" s="593" t="s">
        <v>19</v>
      </c>
      <c r="H221" s="593" t="s">
        <v>68</v>
      </c>
      <c r="I221" s="593" t="s">
        <v>2642</v>
      </c>
      <c r="J221" s="593">
        <v>43797</v>
      </c>
      <c r="K221" s="596" t="s">
        <v>3947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6258</v>
      </c>
      <c r="C222" s="427" t="s">
        <v>3055</v>
      </c>
      <c r="D222" s="583" t="s">
        <v>6244</v>
      </c>
      <c r="E222" s="595">
        <v>25000</v>
      </c>
      <c r="F222" s="583" t="s">
        <v>3367</v>
      </c>
      <c r="G222" s="593" t="s">
        <v>3057</v>
      </c>
      <c r="H222" s="593" t="s">
        <v>68</v>
      </c>
      <c r="I222" s="593" t="s">
        <v>3064</v>
      </c>
      <c r="J222" s="593">
        <v>43559</v>
      </c>
      <c r="K222" s="596" t="s">
        <v>4330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6271</v>
      </c>
      <c r="C223" s="427" t="s">
        <v>3055</v>
      </c>
      <c r="D223" s="583" t="s">
        <v>6244</v>
      </c>
      <c r="E223" s="595">
        <v>14000</v>
      </c>
      <c r="F223" s="583" t="s">
        <v>3480</v>
      </c>
      <c r="G223" s="593" t="s">
        <v>3057</v>
      </c>
      <c r="H223" s="593" t="s">
        <v>68</v>
      </c>
      <c r="I223" s="593" t="s">
        <v>3058</v>
      </c>
      <c r="J223" s="593">
        <v>43564</v>
      </c>
      <c r="K223" s="596" t="s">
        <v>3951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6246</v>
      </c>
      <c r="C224" s="427" t="s">
        <v>67</v>
      </c>
      <c r="D224" s="583" t="s">
        <v>6244</v>
      </c>
      <c r="E224" s="595">
        <v>153000</v>
      </c>
      <c r="F224" s="583" t="s">
        <v>5191</v>
      </c>
      <c r="G224" s="583" t="s">
        <v>3057</v>
      </c>
      <c r="H224" s="583" t="s">
        <v>68</v>
      </c>
      <c r="I224" s="583" t="s">
        <v>3057</v>
      </c>
      <c r="J224" s="593">
        <v>43749</v>
      </c>
      <c r="K224" s="599" t="s">
        <v>4330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6310</v>
      </c>
      <c r="C225" s="583" t="s">
        <v>3055</v>
      </c>
      <c r="D225" s="583" t="s">
        <v>1854</v>
      </c>
      <c r="E225" s="595">
        <v>268845.87</v>
      </c>
      <c r="F225" s="583" t="s">
        <v>3121</v>
      </c>
      <c r="G225" s="593" t="s">
        <v>3122</v>
      </c>
      <c r="H225" s="593" t="s">
        <v>68</v>
      </c>
      <c r="I225" s="593" t="s">
        <v>3122</v>
      </c>
      <c r="J225" s="593">
        <v>43563</v>
      </c>
      <c r="K225" s="596" t="s">
        <v>3951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6296</v>
      </c>
      <c r="C226" s="427" t="s">
        <v>3055</v>
      </c>
      <c r="D226" s="583" t="s">
        <v>6244</v>
      </c>
      <c r="E226" s="595">
        <v>7000</v>
      </c>
      <c r="F226" s="583" t="s">
        <v>3397</v>
      </c>
      <c r="G226" s="593" t="s">
        <v>3057</v>
      </c>
      <c r="H226" s="593" t="s">
        <v>68</v>
      </c>
      <c r="I226" s="593" t="s">
        <v>3058</v>
      </c>
      <c r="J226" s="593">
        <v>43711</v>
      </c>
      <c r="K226" s="596" t="s">
        <v>4330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6252</v>
      </c>
      <c r="C227" s="427" t="s">
        <v>3055</v>
      </c>
      <c r="D227" s="583" t="s">
        <v>6244</v>
      </c>
      <c r="E227" s="595">
        <v>25000</v>
      </c>
      <c r="F227" s="583" t="s">
        <v>3359</v>
      </c>
      <c r="G227" s="593" t="s">
        <v>3057</v>
      </c>
      <c r="H227" s="593" t="s">
        <v>68</v>
      </c>
      <c r="I227" s="593" t="s">
        <v>3058</v>
      </c>
      <c r="J227" s="593">
        <v>43605</v>
      </c>
      <c r="K227" s="596" t="s">
        <v>3947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6293</v>
      </c>
      <c r="C228" s="427" t="s">
        <v>67</v>
      </c>
      <c r="D228" s="583" t="s">
        <v>6244</v>
      </c>
      <c r="E228" s="595">
        <v>19000</v>
      </c>
      <c r="F228" s="583" t="s">
        <v>5001</v>
      </c>
      <c r="G228" s="583" t="s">
        <v>3057</v>
      </c>
      <c r="H228" s="583" t="s">
        <v>68</v>
      </c>
      <c r="I228" s="583" t="s">
        <v>3057</v>
      </c>
      <c r="J228" s="593">
        <v>44068</v>
      </c>
      <c r="K228" s="599" t="s">
        <v>3936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6250</v>
      </c>
      <c r="C229" s="427" t="s">
        <v>3055</v>
      </c>
      <c r="D229" s="583" t="s">
        <v>6244</v>
      </c>
      <c r="E229" s="595">
        <v>6500</v>
      </c>
      <c r="F229" s="583" t="s">
        <v>3322</v>
      </c>
      <c r="G229" s="593" t="s">
        <v>3057</v>
      </c>
      <c r="H229" s="593" t="s">
        <v>68</v>
      </c>
      <c r="I229" s="593" t="s">
        <v>3058</v>
      </c>
      <c r="J229" s="593">
        <v>43703</v>
      </c>
      <c r="K229" s="596" t="s">
        <v>4330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6271</v>
      </c>
      <c r="C230" s="427" t="s">
        <v>3055</v>
      </c>
      <c r="D230" s="583" t="s">
        <v>6244</v>
      </c>
      <c r="E230" s="595">
        <v>2000</v>
      </c>
      <c r="F230" s="583" t="s">
        <v>3480</v>
      </c>
      <c r="G230" s="593" t="s">
        <v>3057</v>
      </c>
      <c r="H230" s="593" t="s">
        <v>68</v>
      </c>
      <c r="I230" s="593" t="s">
        <v>3058</v>
      </c>
      <c r="J230" s="593">
        <v>43564</v>
      </c>
      <c r="K230" s="596" t="s">
        <v>3951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6252</v>
      </c>
      <c r="C231" s="427" t="s">
        <v>3055</v>
      </c>
      <c r="D231" s="583" t="s">
        <v>6244</v>
      </c>
      <c r="E231" s="595">
        <v>40000</v>
      </c>
      <c r="F231" s="583" t="s">
        <v>3359</v>
      </c>
      <c r="G231" s="593" t="s">
        <v>3057</v>
      </c>
      <c r="H231" s="593" t="s">
        <v>68</v>
      </c>
      <c r="I231" s="593" t="s">
        <v>3058</v>
      </c>
      <c r="J231" s="593">
        <v>43605</v>
      </c>
      <c r="K231" s="596" t="s">
        <v>3947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6268</v>
      </c>
      <c r="C232" s="427" t="s">
        <v>3055</v>
      </c>
      <c r="D232" s="583" t="s">
        <v>6244</v>
      </c>
      <c r="E232" s="595">
        <v>271260.25</v>
      </c>
      <c r="F232" s="583" t="s">
        <v>3119</v>
      </c>
      <c r="G232" s="593" t="s">
        <v>3057</v>
      </c>
      <c r="H232" s="593" t="s">
        <v>68</v>
      </c>
      <c r="I232" s="593" t="s">
        <v>3058</v>
      </c>
      <c r="J232" s="593">
        <v>43867</v>
      </c>
      <c r="K232" s="596" t="s">
        <v>3936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6311</v>
      </c>
      <c r="C233" s="427" t="s">
        <v>3055</v>
      </c>
      <c r="D233" s="583" t="s">
        <v>6244</v>
      </c>
      <c r="E233" s="606">
        <v>40000</v>
      </c>
      <c r="F233" s="583" t="s">
        <v>936</v>
      </c>
      <c r="G233" s="593" t="s">
        <v>19</v>
      </c>
      <c r="H233" s="593" t="s">
        <v>20</v>
      </c>
      <c r="I233" s="593" t="s">
        <v>270</v>
      </c>
      <c r="J233" s="593">
        <v>44321</v>
      </c>
      <c r="K233" s="596" t="s">
        <v>3936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6312</v>
      </c>
      <c r="C234" s="427" t="s">
        <v>3055</v>
      </c>
      <c r="D234" s="583" t="s">
        <v>6244</v>
      </c>
      <c r="E234" s="606">
        <v>10000</v>
      </c>
      <c r="F234" s="583" t="s">
        <v>3388</v>
      </c>
      <c r="G234" s="593" t="s">
        <v>19</v>
      </c>
      <c r="H234" s="593" t="s">
        <v>20</v>
      </c>
      <c r="I234" s="593" t="s">
        <v>270</v>
      </c>
      <c r="J234" s="593">
        <v>44295</v>
      </c>
      <c r="K234" s="596" t="s">
        <v>3944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6313</v>
      </c>
      <c r="C235" s="427" t="s">
        <v>3055</v>
      </c>
      <c r="D235" s="583" t="s">
        <v>1271</v>
      </c>
      <c r="E235" s="607">
        <v>459854.95</v>
      </c>
      <c r="F235" s="583" t="s">
        <v>3296</v>
      </c>
      <c r="G235" s="593" t="s">
        <v>19</v>
      </c>
      <c r="H235" s="593" t="s">
        <v>20</v>
      </c>
      <c r="I235" s="593" t="s">
        <v>270</v>
      </c>
      <c r="J235" s="593">
        <v>44272</v>
      </c>
      <c r="K235" s="596" t="s">
        <v>6314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6315</v>
      </c>
      <c r="C236" s="427" t="s">
        <v>67</v>
      </c>
      <c r="D236" s="583" t="s">
        <v>6244</v>
      </c>
      <c r="E236" s="606">
        <v>10000</v>
      </c>
      <c r="F236" s="583" t="s">
        <v>4515</v>
      </c>
      <c r="G236" s="583" t="s">
        <v>109</v>
      </c>
      <c r="H236" s="583" t="s">
        <v>68</v>
      </c>
      <c r="I236" s="583" t="s">
        <v>4004</v>
      </c>
      <c r="J236" s="593">
        <v>44263</v>
      </c>
      <c r="K236" s="599" t="s">
        <v>3936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6316</v>
      </c>
      <c r="C237" s="427" t="s">
        <v>3055</v>
      </c>
      <c r="D237" s="583" t="s">
        <v>6244</v>
      </c>
      <c r="E237" s="606">
        <v>200000</v>
      </c>
      <c r="F237" s="583" t="s">
        <v>3417</v>
      </c>
      <c r="G237" s="593" t="s">
        <v>19</v>
      </c>
      <c r="H237" s="593" t="s">
        <v>20</v>
      </c>
      <c r="I237" s="593" t="s">
        <v>270</v>
      </c>
      <c r="J237" s="593">
        <v>44319</v>
      </c>
      <c r="K237" s="596" t="s">
        <v>3936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6258</v>
      </c>
      <c r="C238" s="427" t="s">
        <v>3055</v>
      </c>
      <c r="D238" s="583" t="s">
        <v>6244</v>
      </c>
      <c r="E238" s="595">
        <v>1500</v>
      </c>
      <c r="F238" s="583" t="s">
        <v>3367</v>
      </c>
      <c r="G238" s="593" t="s">
        <v>3057</v>
      </c>
      <c r="H238" s="593" t="s">
        <v>68</v>
      </c>
      <c r="I238" s="593" t="s">
        <v>3064</v>
      </c>
      <c r="J238" s="593">
        <v>43559</v>
      </c>
      <c r="K238" s="596" t="s">
        <v>4330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6243</v>
      </c>
      <c r="C239" s="427" t="s">
        <v>3055</v>
      </c>
      <c r="D239" s="583" t="s">
        <v>6244</v>
      </c>
      <c r="E239" s="595">
        <v>10000</v>
      </c>
      <c r="F239" s="583" t="s">
        <v>3599</v>
      </c>
      <c r="G239" s="593" t="s">
        <v>3057</v>
      </c>
      <c r="H239" s="593" t="s">
        <v>68</v>
      </c>
      <c r="I239" s="593" t="s">
        <v>3058</v>
      </c>
      <c r="J239" s="593">
        <v>43675</v>
      </c>
      <c r="K239" s="596" t="s">
        <v>4330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6252</v>
      </c>
      <c r="C240" s="427" t="s">
        <v>3055</v>
      </c>
      <c r="D240" s="583" t="s">
        <v>6244</v>
      </c>
      <c r="E240" s="595">
        <v>15000</v>
      </c>
      <c r="F240" s="583" t="s">
        <v>3359</v>
      </c>
      <c r="G240" s="593" t="s">
        <v>3057</v>
      </c>
      <c r="H240" s="593" t="s">
        <v>68</v>
      </c>
      <c r="I240" s="593" t="s">
        <v>3058</v>
      </c>
      <c r="J240" s="593">
        <v>43605</v>
      </c>
      <c r="K240" s="596" t="s">
        <v>3947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6250</v>
      </c>
      <c r="C241" s="427" t="s">
        <v>3055</v>
      </c>
      <c r="D241" s="583" t="s">
        <v>6244</v>
      </c>
      <c r="E241" s="601">
        <v>100638.85</v>
      </c>
      <c r="F241" s="583" t="s">
        <v>3322</v>
      </c>
      <c r="G241" s="593" t="s">
        <v>3057</v>
      </c>
      <c r="H241" s="593" t="s">
        <v>68</v>
      </c>
      <c r="I241" s="593" t="s">
        <v>3058</v>
      </c>
      <c r="J241" s="593">
        <v>43703</v>
      </c>
      <c r="K241" s="596" t="s">
        <v>4330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6300</v>
      </c>
      <c r="C242" s="427" t="s">
        <v>67</v>
      </c>
      <c r="D242" s="583" t="s">
        <v>6244</v>
      </c>
      <c r="E242" s="595">
        <v>5000</v>
      </c>
      <c r="F242" s="583" t="s">
        <v>4618</v>
      </c>
      <c r="G242" s="583" t="s">
        <v>3057</v>
      </c>
      <c r="H242" s="583" t="s">
        <v>68</v>
      </c>
      <c r="I242" s="583" t="s">
        <v>3057</v>
      </c>
      <c r="J242" s="593">
        <v>43901</v>
      </c>
      <c r="K242" s="599" t="s">
        <v>3930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6317</v>
      </c>
      <c r="C243" s="427" t="s">
        <v>67</v>
      </c>
      <c r="D243" s="583" t="s">
        <v>6244</v>
      </c>
      <c r="E243" s="595">
        <v>13400</v>
      </c>
      <c r="F243" s="583" t="s">
        <v>4132</v>
      </c>
      <c r="G243" s="583" t="s">
        <v>3057</v>
      </c>
      <c r="H243" s="583" t="s">
        <v>68</v>
      </c>
      <c r="I243" s="583" t="s">
        <v>3057</v>
      </c>
      <c r="J243" s="593">
        <v>43847</v>
      </c>
      <c r="K243" s="599" t="s">
        <v>3936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6318</v>
      </c>
      <c r="C244" s="427" t="s">
        <v>3055</v>
      </c>
      <c r="D244" s="583" t="s">
        <v>1271</v>
      </c>
      <c r="E244" s="595">
        <v>5000</v>
      </c>
      <c r="F244" s="583" t="s">
        <v>3510</v>
      </c>
      <c r="G244" s="593" t="s">
        <v>3057</v>
      </c>
      <c r="H244" s="593" t="s">
        <v>68</v>
      </c>
      <c r="I244" s="593" t="s">
        <v>3064</v>
      </c>
      <c r="J244" s="593">
        <v>43795</v>
      </c>
      <c r="K244" s="596" t="s">
        <v>3947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6266</v>
      </c>
      <c r="C245" s="427" t="s">
        <v>3055</v>
      </c>
      <c r="D245" s="583" t="s">
        <v>6244</v>
      </c>
      <c r="E245" s="595">
        <v>14000</v>
      </c>
      <c r="F245" s="583" t="s">
        <v>3576</v>
      </c>
      <c r="G245" s="593" t="s">
        <v>3057</v>
      </c>
      <c r="H245" s="593" t="s">
        <v>68</v>
      </c>
      <c r="I245" s="593" t="s">
        <v>3058</v>
      </c>
      <c r="J245" s="593">
        <v>43894</v>
      </c>
      <c r="K245" s="596" t="s">
        <v>3947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6250</v>
      </c>
      <c r="C246" s="427" t="s">
        <v>3055</v>
      </c>
      <c r="D246" s="583" t="s">
        <v>6244</v>
      </c>
      <c r="E246" s="595">
        <v>10000</v>
      </c>
      <c r="F246" s="583" t="s">
        <v>3322</v>
      </c>
      <c r="G246" s="593" t="s">
        <v>3057</v>
      </c>
      <c r="H246" s="593" t="s">
        <v>68</v>
      </c>
      <c r="I246" s="593" t="s">
        <v>3058</v>
      </c>
      <c r="J246" s="593">
        <v>43703</v>
      </c>
      <c r="K246" s="596" t="s">
        <v>4330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6271</v>
      </c>
      <c r="C247" s="427" t="s">
        <v>3055</v>
      </c>
      <c r="D247" s="583" t="s">
        <v>6244</v>
      </c>
      <c r="E247" s="595">
        <v>24000</v>
      </c>
      <c r="F247" s="583" t="s">
        <v>3480</v>
      </c>
      <c r="G247" s="593" t="s">
        <v>3057</v>
      </c>
      <c r="H247" s="593" t="s">
        <v>68</v>
      </c>
      <c r="I247" s="593" t="s">
        <v>3058</v>
      </c>
      <c r="J247" s="593">
        <v>43564</v>
      </c>
      <c r="K247" s="596" t="s">
        <v>3951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6319</v>
      </c>
      <c r="C248" s="427" t="s">
        <v>3055</v>
      </c>
      <c r="D248" s="583" t="s">
        <v>1271</v>
      </c>
      <c r="E248" s="607">
        <v>100832.44</v>
      </c>
      <c r="F248" s="583" t="s">
        <v>3145</v>
      </c>
      <c r="G248" s="593" t="s">
        <v>3057</v>
      </c>
      <c r="H248" s="593" t="s">
        <v>68</v>
      </c>
      <c r="I248" s="593" t="s">
        <v>3058</v>
      </c>
      <c r="J248" s="593">
        <v>43725</v>
      </c>
      <c r="K248" s="596" t="s">
        <v>4330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6252</v>
      </c>
      <c r="C249" s="427" t="s">
        <v>3055</v>
      </c>
      <c r="D249" s="583" t="s">
        <v>6244</v>
      </c>
      <c r="E249" s="595">
        <v>50000</v>
      </c>
      <c r="F249" s="583" t="s">
        <v>3359</v>
      </c>
      <c r="G249" s="593" t="s">
        <v>3057</v>
      </c>
      <c r="H249" s="593" t="s">
        <v>68</v>
      </c>
      <c r="I249" s="593" t="s">
        <v>3058</v>
      </c>
      <c r="J249" s="593">
        <v>43605</v>
      </c>
      <c r="K249" s="596" t="s">
        <v>3947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6320</v>
      </c>
      <c r="C250" s="427" t="s">
        <v>3055</v>
      </c>
      <c r="D250" s="583" t="s">
        <v>6244</v>
      </c>
      <c r="E250" s="595">
        <v>30000</v>
      </c>
      <c r="F250" s="583" t="s">
        <v>3662</v>
      </c>
      <c r="G250" s="593" t="s">
        <v>3057</v>
      </c>
      <c r="H250" s="593" t="s">
        <v>68</v>
      </c>
      <c r="I250" s="593" t="s">
        <v>3064</v>
      </c>
      <c r="J250" s="593">
        <v>43822</v>
      </c>
      <c r="K250" s="596" t="s">
        <v>3947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6271</v>
      </c>
      <c r="C251" s="427" t="s">
        <v>3055</v>
      </c>
      <c r="D251" s="583" t="s">
        <v>6244</v>
      </c>
      <c r="E251" s="595">
        <v>13000</v>
      </c>
      <c r="F251" s="583" t="s">
        <v>3480</v>
      </c>
      <c r="G251" s="593" t="s">
        <v>3057</v>
      </c>
      <c r="H251" s="593" t="s">
        <v>68</v>
      </c>
      <c r="I251" s="593" t="s">
        <v>3058</v>
      </c>
      <c r="J251" s="593">
        <v>43564</v>
      </c>
      <c r="K251" s="596" t="s">
        <v>3951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6252</v>
      </c>
      <c r="C252" s="427" t="s">
        <v>3055</v>
      </c>
      <c r="D252" s="583" t="s">
        <v>6244</v>
      </c>
      <c r="E252" s="595">
        <v>5000</v>
      </c>
      <c r="F252" s="583" t="s">
        <v>3359</v>
      </c>
      <c r="G252" s="593" t="s">
        <v>3057</v>
      </c>
      <c r="H252" s="593" t="s">
        <v>68</v>
      </c>
      <c r="I252" s="593" t="s">
        <v>3058</v>
      </c>
      <c r="J252" s="593">
        <v>43605</v>
      </c>
      <c r="K252" s="596" t="s">
        <v>3947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6250</v>
      </c>
      <c r="C253" s="427" t="s">
        <v>3055</v>
      </c>
      <c r="D253" s="583" t="s">
        <v>6244</v>
      </c>
      <c r="E253" s="595">
        <v>3000</v>
      </c>
      <c r="F253" s="583" t="s">
        <v>3322</v>
      </c>
      <c r="G253" s="593" t="s">
        <v>3057</v>
      </c>
      <c r="H253" s="593" t="s">
        <v>68</v>
      </c>
      <c r="I253" s="593" t="s">
        <v>3058</v>
      </c>
      <c r="J253" s="593">
        <v>43703</v>
      </c>
      <c r="K253" s="596" t="s">
        <v>4330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6243</v>
      </c>
      <c r="C254" s="427" t="s">
        <v>3055</v>
      </c>
      <c r="D254" s="583" t="s">
        <v>6244</v>
      </c>
      <c r="E254" s="595">
        <v>37000</v>
      </c>
      <c r="F254" s="583" t="s">
        <v>3599</v>
      </c>
      <c r="G254" s="593" t="s">
        <v>3057</v>
      </c>
      <c r="H254" s="593" t="s">
        <v>68</v>
      </c>
      <c r="I254" s="593" t="s">
        <v>3058</v>
      </c>
      <c r="J254" s="593">
        <v>43675</v>
      </c>
      <c r="K254" s="596" t="s">
        <v>4330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6321</v>
      </c>
      <c r="C255" s="583" t="s">
        <v>67</v>
      </c>
      <c r="D255" s="583" t="s">
        <v>1854</v>
      </c>
      <c r="E255" s="595">
        <v>0</v>
      </c>
      <c r="F255" s="583" t="s">
        <v>4631</v>
      </c>
      <c r="G255" s="583" t="s">
        <v>19</v>
      </c>
      <c r="H255" s="583" t="s">
        <v>68</v>
      </c>
      <c r="I255" s="583" t="s">
        <v>3934</v>
      </c>
      <c r="J255" s="593">
        <v>44167</v>
      </c>
      <c r="K255" s="599" t="s">
        <v>3951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6305</v>
      </c>
      <c r="C256" s="427" t="s">
        <v>3055</v>
      </c>
      <c r="D256" s="583" t="s">
        <v>6244</v>
      </c>
      <c r="E256" s="595">
        <v>49992.45</v>
      </c>
      <c r="F256" s="583" t="s">
        <v>3493</v>
      </c>
      <c r="G256" s="593" t="s">
        <v>3057</v>
      </c>
      <c r="H256" s="593" t="s">
        <v>68</v>
      </c>
      <c r="I256" s="593" t="s">
        <v>3058</v>
      </c>
      <c r="J256" s="593">
        <v>43873</v>
      </c>
      <c r="K256" s="596" t="s">
        <v>3936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6246</v>
      </c>
      <c r="C257" s="427" t="s">
        <v>67</v>
      </c>
      <c r="D257" s="583" t="s">
        <v>6244</v>
      </c>
      <c r="E257" s="595">
        <v>80000</v>
      </c>
      <c r="F257" s="583" t="s">
        <v>5191</v>
      </c>
      <c r="G257" s="583" t="s">
        <v>3057</v>
      </c>
      <c r="H257" s="583" t="s">
        <v>68</v>
      </c>
      <c r="I257" s="583" t="s">
        <v>3057</v>
      </c>
      <c r="J257" s="593">
        <v>43749</v>
      </c>
      <c r="K257" s="599" t="s">
        <v>4330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6297</v>
      </c>
      <c r="C258" s="427" t="s">
        <v>67</v>
      </c>
      <c r="D258" s="583" t="s">
        <v>6244</v>
      </c>
      <c r="E258" s="595">
        <v>5000</v>
      </c>
      <c r="F258" s="583" t="s">
        <v>5153</v>
      </c>
      <c r="G258" s="583" t="s">
        <v>3057</v>
      </c>
      <c r="H258" s="583" t="s">
        <v>68</v>
      </c>
      <c r="I258" s="583" t="s">
        <v>3057</v>
      </c>
      <c r="J258" s="593">
        <v>44043</v>
      </c>
      <c r="K258" s="599" t="s">
        <v>3936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6276</v>
      </c>
      <c r="C259" s="427" t="s">
        <v>3055</v>
      </c>
      <c r="D259" s="583" t="s">
        <v>6244</v>
      </c>
      <c r="E259" s="595">
        <v>100000</v>
      </c>
      <c r="F259" s="583" t="s">
        <v>3295</v>
      </c>
      <c r="G259" s="593" t="s">
        <v>3057</v>
      </c>
      <c r="H259" s="593" t="s">
        <v>68</v>
      </c>
      <c r="I259" s="593" t="s">
        <v>3058</v>
      </c>
      <c r="J259" s="593">
        <v>43888</v>
      </c>
      <c r="K259" s="596" t="s">
        <v>3936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3836</v>
      </c>
      <c r="C260" s="427" t="s">
        <v>3747</v>
      </c>
      <c r="D260" s="583" t="s">
        <v>6244</v>
      </c>
      <c r="E260" s="595">
        <v>75000</v>
      </c>
      <c r="F260" s="583" t="s">
        <v>3835</v>
      </c>
      <c r="G260" s="593" t="s">
        <v>19</v>
      </c>
      <c r="H260" s="593" t="s">
        <v>68</v>
      </c>
      <c r="I260" s="593" t="s">
        <v>2642</v>
      </c>
      <c r="J260" s="593">
        <v>43797</v>
      </c>
      <c r="K260" s="596" t="s">
        <v>3947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6322</v>
      </c>
      <c r="C261" s="427" t="s">
        <v>67</v>
      </c>
      <c r="D261" s="583" t="s">
        <v>6244</v>
      </c>
      <c r="E261" s="595">
        <v>40000</v>
      </c>
      <c r="F261" s="583" t="s">
        <v>4283</v>
      </c>
      <c r="G261" s="583" t="s">
        <v>19</v>
      </c>
      <c r="H261" s="583" t="s">
        <v>68</v>
      </c>
      <c r="I261" s="583" t="s">
        <v>4284</v>
      </c>
      <c r="J261" s="593">
        <v>44089</v>
      </c>
      <c r="K261" s="599" t="s">
        <v>3944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1854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6300</v>
      </c>
      <c r="C262" s="427" t="s">
        <v>67</v>
      </c>
      <c r="D262" s="583" t="s">
        <v>6244</v>
      </c>
      <c r="E262" s="595">
        <v>60000</v>
      </c>
      <c r="F262" s="583" t="s">
        <v>4618</v>
      </c>
      <c r="G262" s="583" t="s">
        <v>3057</v>
      </c>
      <c r="H262" s="583" t="s">
        <v>68</v>
      </c>
      <c r="I262" s="583" t="s">
        <v>3057</v>
      </c>
      <c r="J262" s="593">
        <v>43901</v>
      </c>
      <c r="K262" s="599" t="s">
        <v>3930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1271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6323</v>
      </c>
      <c r="C263" s="427" t="s">
        <v>3055</v>
      </c>
      <c r="D263" s="583" t="s">
        <v>6244</v>
      </c>
      <c r="E263" s="595">
        <v>0</v>
      </c>
      <c r="F263" s="583" t="s">
        <v>3242</v>
      </c>
      <c r="G263" s="593" t="s">
        <v>3057</v>
      </c>
      <c r="H263" s="593" t="s">
        <v>68</v>
      </c>
      <c r="I263" s="593" t="s">
        <v>3058</v>
      </c>
      <c r="J263" s="593">
        <v>43888</v>
      </c>
      <c r="K263" s="596" t="s">
        <v>3947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6244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6324</v>
      </c>
      <c r="C264" s="427" t="s">
        <v>67</v>
      </c>
      <c r="D264" s="583" t="s">
        <v>6244</v>
      </c>
      <c r="E264" s="595">
        <v>147535.35999999999</v>
      </c>
      <c r="F264" s="583" t="s">
        <v>3999</v>
      </c>
      <c r="G264" s="583" t="s">
        <v>3057</v>
      </c>
      <c r="H264" s="583" t="s">
        <v>68</v>
      </c>
      <c r="I264" s="583" t="s">
        <v>3057</v>
      </c>
      <c r="J264" s="593">
        <v>44180</v>
      </c>
      <c r="K264" s="599" t="s">
        <v>3936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6265</v>
      </c>
      <c r="C265" s="427" t="s">
        <v>3055</v>
      </c>
      <c r="D265" s="583" t="s">
        <v>6244</v>
      </c>
      <c r="E265" s="595">
        <v>10000</v>
      </c>
      <c r="F265" s="583" t="s">
        <v>3638</v>
      </c>
      <c r="G265" s="593" t="s">
        <v>3057</v>
      </c>
      <c r="H265" s="593" t="s">
        <v>68</v>
      </c>
      <c r="I265" s="593" t="s">
        <v>3058</v>
      </c>
      <c r="J265" s="593">
        <v>43717</v>
      </c>
      <c r="K265" s="596" t="s">
        <v>4330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6325</v>
      </c>
      <c r="C266" s="427" t="s">
        <v>3055</v>
      </c>
      <c r="D266" s="583" t="s">
        <v>6244</v>
      </c>
      <c r="E266" s="595">
        <v>7000</v>
      </c>
      <c r="F266" s="583" t="s">
        <v>3562</v>
      </c>
      <c r="G266" s="593" t="s">
        <v>19</v>
      </c>
      <c r="H266" s="593" t="s">
        <v>68</v>
      </c>
      <c r="I266" s="593" t="s">
        <v>3205</v>
      </c>
      <c r="J266" s="593">
        <v>43417</v>
      </c>
      <c r="K266" s="596" t="s">
        <v>5362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6255</v>
      </c>
      <c r="C267" s="583" t="s">
        <v>67</v>
      </c>
      <c r="D267" s="583" t="s">
        <v>1854</v>
      </c>
      <c r="E267" s="595">
        <v>0</v>
      </c>
      <c r="F267" s="583" t="s">
        <v>4807</v>
      </c>
      <c r="G267" s="583" t="s">
        <v>3057</v>
      </c>
      <c r="H267" s="583" t="s">
        <v>68</v>
      </c>
      <c r="I267" s="583" t="s">
        <v>3057</v>
      </c>
      <c r="J267" s="593">
        <v>44252</v>
      </c>
      <c r="K267" s="599" t="s">
        <v>3947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6263</v>
      </c>
      <c r="C268" s="427" t="s">
        <v>67</v>
      </c>
      <c r="D268" s="583" t="s">
        <v>6244</v>
      </c>
      <c r="E268" s="595">
        <v>359512.5</v>
      </c>
      <c r="F268" s="583" t="s">
        <v>5254</v>
      </c>
      <c r="G268" s="583" t="s">
        <v>3057</v>
      </c>
      <c r="H268" s="583" t="s">
        <v>68</v>
      </c>
      <c r="I268" s="583" t="s">
        <v>3057</v>
      </c>
      <c r="J268" s="593">
        <v>44225</v>
      </c>
      <c r="K268" s="599" t="s">
        <v>3936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6246</v>
      </c>
      <c r="C269" s="427" t="s">
        <v>67</v>
      </c>
      <c r="D269" s="583" t="s">
        <v>6244</v>
      </c>
      <c r="E269" s="595">
        <v>0</v>
      </c>
      <c r="F269" s="583" t="s">
        <v>5191</v>
      </c>
      <c r="G269" s="583" t="s">
        <v>3057</v>
      </c>
      <c r="H269" s="583" t="s">
        <v>68</v>
      </c>
      <c r="I269" s="583" t="s">
        <v>3057</v>
      </c>
      <c r="J269" s="593">
        <v>43749</v>
      </c>
      <c r="K269" s="599" t="s">
        <v>4330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6297</v>
      </c>
      <c r="C270" s="427" t="s">
        <v>67</v>
      </c>
      <c r="D270" s="583" t="s">
        <v>6244</v>
      </c>
      <c r="E270" s="595">
        <v>30000</v>
      </c>
      <c r="F270" s="583" t="s">
        <v>5153</v>
      </c>
      <c r="G270" s="583" t="s">
        <v>3057</v>
      </c>
      <c r="H270" s="583" t="s">
        <v>68</v>
      </c>
      <c r="I270" s="583" t="s">
        <v>3057</v>
      </c>
      <c r="J270" s="593">
        <v>44043</v>
      </c>
      <c r="K270" s="599" t="s">
        <v>3936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6326</v>
      </c>
      <c r="C271" s="583" t="s">
        <v>67</v>
      </c>
      <c r="D271" s="583" t="s">
        <v>1854</v>
      </c>
      <c r="E271" s="595">
        <v>0</v>
      </c>
      <c r="F271" s="583" t="s">
        <v>4280</v>
      </c>
      <c r="G271" s="583" t="s">
        <v>109</v>
      </c>
      <c r="H271" s="583" t="s">
        <v>68</v>
      </c>
      <c r="I271" s="583" t="s">
        <v>306</v>
      </c>
      <c r="J271" s="593">
        <v>44183</v>
      </c>
      <c r="K271" s="599" t="s">
        <v>3936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6327</v>
      </c>
      <c r="C272" s="427" t="s">
        <v>67</v>
      </c>
      <c r="D272" s="583" t="s">
        <v>6244</v>
      </c>
      <c r="E272" s="595">
        <v>600000</v>
      </c>
      <c r="F272" s="583" t="s">
        <v>4794</v>
      </c>
      <c r="G272" s="583" t="s">
        <v>109</v>
      </c>
      <c r="H272" s="583" t="s">
        <v>68</v>
      </c>
      <c r="I272" s="583" t="s">
        <v>1777</v>
      </c>
      <c r="J272" s="593">
        <v>44067</v>
      </c>
      <c r="K272" s="599" t="s">
        <v>3951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6326</v>
      </c>
      <c r="C273" s="427" t="s">
        <v>67</v>
      </c>
      <c r="D273" s="583" t="s">
        <v>6244</v>
      </c>
      <c r="E273" s="595">
        <v>33961.75</v>
      </c>
      <c r="F273" s="583" t="s">
        <v>4280</v>
      </c>
      <c r="G273" s="583" t="s">
        <v>109</v>
      </c>
      <c r="H273" s="583" t="s">
        <v>68</v>
      </c>
      <c r="I273" s="583" t="s">
        <v>306</v>
      </c>
      <c r="J273" s="593">
        <v>44183</v>
      </c>
      <c r="K273" s="599" t="s">
        <v>3936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6258</v>
      </c>
      <c r="C274" s="427" t="s">
        <v>3055</v>
      </c>
      <c r="D274" s="583" t="s">
        <v>6244</v>
      </c>
      <c r="E274" s="595">
        <v>47591.43</v>
      </c>
      <c r="F274" s="583" t="s">
        <v>3367</v>
      </c>
      <c r="G274" s="593" t="s">
        <v>3057</v>
      </c>
      <c r="H274" s="593" t="s">
        <v>68</v>
      </c>
      <c r="I274" s="593" t="s">
        <v>3064</v>
      </c>
      <c r="J274" s="593">
        <v>43559</v>
      </c>
      <c r="K274" s="596" t="s">
        <v>4330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6328</v>
      </c>
      <c r="C275" s="427" t="s">
        <v>3055</v>
      </c>
      <c r="D275" s="583" t="s">
        <v>1271</v>
      </c>
      <c r="E275" s="595">
        <v>5000</v>
      </c>
      <c r="F275" s="583" t="s">
        <v>3204</v>
      </c>
      <c r="G275" s="593" t="s">
        <v>19</v>
      </c>
      <c r="H275" s="593" t="s">
        <v>68</v>
      </c>
      <c r="I275" s="593" t="s">
        <v>3205</v>
      </c>
      <c r="J275" s="593">
        <v>43416</v>
      </c>
      <c r="K275" s="596" t="s">
        <v>3951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3836</v>
      </c>
      <c r="C276" s="427" t="s">
        <v>3747</v>
      </c>
      <c r="D276" s="583" t="s">
        <v>1271</v>
      </c>
      <c r="E276" s="595">
        <v>721960.02</v>
      </c>
      <c r="F276" s="583" t="s">
        <v>3835</v>
      </c>
      <c r="G276" s="593" t="s">
        <v>19</v>
      </c>
      <c r="H276" s="593" t="s">
        <v>68</v>
      </c>
      <c r="I276" s="593" t="s">
        <v>2642</v>
      </c>
      <c r="J276" s="593">
        <v>43797</v>
      </c>
      <c r="K276" s="596" t="s">
        <v>3947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6276</v>
      </c>
      <c r="C277" s="427" t="s">
        <v>3055</v>
      </c>
      <c r="D277" s="583" t="s">
        <v>6244</v>
      </c>
      <c r="E277" s="595">
        <v>50844.88</v>
      </c>
      <c r="F277" s="583" t="s">
        <v>3295</v>
      </c>
      <c r="G277" s="593" t="s">
        <v>3057</v>
      </c>
      <c r="H277" s="593" t="s">
        <v>68</v>
      </c>
      <c r="I277" s="593" t="s">
        <v>3058</v>
      </c>
      <c r="J277" s="593">
        <v>43888</v>
      </c>
      <c r="K277" s="596" t="s">
        <v>3936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6329</v>
      </c>
      <c r="C278" s="427" t="s">
        <v>3055</v>
      </c>
      <c r="D278" s="583" t="s">
        <v>6244</v>
      </c>
      <c r="E278" s="595">
        <v>20000</v>
      </c>
      <c r="F278" s="583" t="s">
        <v>3378</v>
      </c>
      <c r="G278" s="593" t="s">
        <v>19</v>
      </c>
      <c r="H278" s="593" t="s">
        <v>68</v>
      </c>
      <c r="I278" s="593" t="s">
        <v>3205</v>
      </c>
      <c r="J278" s="593">
        <v>43515</v>
      </c>
      <c r="K278" s="596" t="s">
        <v>3951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6276</v>
      </c>
      <c r="C279" s="583" t="s">
        <v>3055</v>
      </c>
      <c r="D279" s="583" t="s">
        <v>1854</v>
      </c>
      <c r="E279" s="595">
        <v>111979.59</v>
      </c>
      <c r="F279" s="583" t="s">
        <v>3295</v>
      </c>
      <c r="G279" s="593" t="s">
        <v>3057</v>
      </c>
      <c r="H279" s="593" t="s">
        <v>68</v>
      </c>
      <c r="I279" s="593" t="s">
        <v>3058</v>
      </c>
      <c r="J279" s="593">
        <v>43888</v>
      </c>
      <c r="K279" s="596" t="s">
        <v>3936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6317</v>
      </c>
      <c r="C280" s="427" t="s">
        <v>67</v>
      </c>
      <c r="D280" s="583" t="s">
        <v>1271</v>
      </c>
      <c r="E280" s="595">
        <v>100000</v>
      </c>
      <c r="F280" s="583" t="s">
        <v>4132</v>
      </c>
      <c r="G280" s="583" t="s">
        <v>3057</v>
      </c>
      <c r="H280" s="583" t="s">
        <v>68</v>
      </c>
      <c r="I280" s="583" t="s">
        <v>3057</v>
      </c>
      <c r="J280" s="593">
        <v>43847</v>
      </c>
      <c r="K280" s="599" t="s">
        <v>3936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6297</v>
      </c>
      <c r="C281" s="427" t="s">
        <v>67</v>
      </c>
      <c r="D281" s="583" t="s">
        <v>1271</v>
      </c>
      <c r="E281" s="595">
        <v>900000</v>
      </c>
      <c r="F281" s="583" t="s">
        <v>5153</v>
      </c>
      <c r="G281" s="583" t="s">
        <v>3057</v>
      </c>
      <c r="H281" s="583" t="s">
        <v>68</v>
      </c>
      <c r="I281" s="583" t="s">
        <v>3057</v>
      </c>
      <c r="J281" s="593">
        <v>44043</v>
      </c>
      <c r="K281" s="599" t="s">
        <v>3936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6330</v>
      </c>
      <c r="C282" s="427" t="s">
        <v>67</v>
      </c>
      <c r="D282" s="583" t="s">
        <v>1271</v>
      </c>
      <c r="E282" s="595">
        <v>13000</v>
      </c>
      <c r="F282" s="583" t="s">
        <v>4785</v>
      </c>
      <c r="G282" s="583" t="s">
        <v>3057</v>
      </c>
      <c r="H282" s="583" t="s">
        <v>68</v>
      </c>
      <c r="I282" s="583" t="s">
        <v>3057</v>
      </c>
      <c r="J282" s="593">
        <v>44070</v>
      </c>
      <c r="K282" s="599" t="s">
        <v>3930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6331</v>
      </c>
      <c r="C283" s="583" t="s">
        <v>67</v>
      </c>
      <c r="D283" s="583" t="s">
        <v>1854</v>
      </c>
      <c r="E283" s="595">
        <v>0</v>
      </c>
      <c r="F283" s="583" t="s">
        <v>4613</v>
      </c>
      <c r="G283" s="583" t="s">
        <v>109</v>
      </c>
      <c r="H283" s="583" t="s">
        <v>68</v>
      </c>
      <c r="I283" s="583" t="s">
        <v>6332</v>
      </c>
      <c r="J283" s="593">
        <v>44160</v>
      </c>
      <c r="K283" s="599" t="s">
        <v>3930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6333</v>
      </c>
      <c r="C284" s="583" t="s">
        <v>67</v>
      </c>
      <c r="D284" s="583" t="s">
        <v>1854</v>
      </c>
      <c r="E284" s="595">
        <v>0</v>
      </c>
      <c r="F284" s="583" t="s">
        <v>5222</v>
      </c>
      <c r="G284" s="583" t="s">
        <v>3057</v>
      </c>
      <c r="H284" s="583" t="s">
        <v>68</v>
      </c>
      <c r="I284" s="583" t="s">
        <v>3057</v>
      </c>
      <c r="J284" s="593">
        <v>44244</v>
      </c>
      <c r="K284" s="599" t="s">
        <v>3936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6258</v>
      </c>
      <c r="C285" s="427" t="s">
        <v>3055</v>
      </c>
      <c r="D285" s="583" t="s">
        <v>6244</v>
      </c>
      <c r="E285" s="595">
        <v>100000</v>
      </c>
      <c r="F285" s="583" t="s">
        <v>3367</v>
      </c>
      <c r="G285" s="593" t="s">
        <v>3057</v>
      </c>
      <c r="H285" s="593" t="s">
        <v>68</v>
      </c>
      <c r="I285" s="593" t="s">
        <v>3064</v>
      </c>
      <c r="J285" s="593">
        <v>43559</v>
      </c>
      <c r="K285" s="596" t="s">
        <v>4330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6263</v>
      </c>
      <c r="C286" s="427" t="s">
        <v>67</v>
      </c>
      <c r="D286" s="583" t="s">
        <v>1271</v>
      </c>
      <c r="E286" s="595">
        <v>12500</v>
      </c>
      <c r="F286" s="583" t="s">
        <v>5254</v>
      </c>
      <c r="G286" s="583" t="s">
        <v>3057</v>
      </c>
      <c r="H286" s="583" t="s">
        <v>68</v>
      </c>
      <c r="I286" s="583" t="s">
        <v>3057</v>
      </c>
      <c r="J286" s="593">
        <v>44225</v>
      </c>
      <c r="K286" s="599" t="s">
        <v>3936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6334</v>
      </c>
      <c r="C287" s="427" t="s">
        <v>67</v>
      </c>
      <c r="D287" s="583" t="s">
        <v>1271</v>
      </c>
      <c r="E287" s="595">
        <v>10000</v>
      </c>
      <c r="F287" s="583" t="s">
        <v>5389</v>
      </c>
      <c r="G287" s="583" t="s">
        <v>3057</v>
      </c>
      <c r="H287" s="583" t="s">
        <v>68</v>
      </c>
      <c r="I287" s="583" t="s">
        <v>3057</v>
      </c>
      <c r="J287" s="593">
        <v>44075</v>
      </c>
      <c r="K287" s="612" t="s">
        <v>3936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6254</v>
      </c>
      <c r="C288" s="427" t="s">
        <v>3055</v>
      </c>
      <c r="D288" s="583" t="s">
        <v>6244</v>
      </c>
      <c r="E288" s="595">
        <v>96557.66</v>
      </c>
      <c r="F288" s="583" t="s">
        <v>3200</v>
      </c>
      <c r="G288" s="593" t="s">
        <v>3057</v>
      </c>
      <c r="H288" s="593" t="s">
        <v>68</v>
      </c>
      <c r="I288" s="593" t="s">
        <v>3058</v>
      </c>
      <c r="J288" s="593">
        <v>43822</v>
      </c>
      <c r="K288" s="593" t="s">
        <v>3947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6335</v>
      </c>
      <c r="C289" s="427" t="s">
        <v>3055</v>
      </c>
      <c r="D289" s="583" t="s">
        <v>6244</v>
      </c>
      <c r="E289" s="595">
        <v>120000</v>
      </c>
      <c r="F289" s="583" t="s">
        <v>3535</v>
      </c>
      <c r="G289" s="593" t="s">
        <v>3057</v>
      </c>
      <c r="H289" s="593" t="s">
        <v>68</v>
      </c>
      <c r="I289" s="593" t="s">
        <v>3064</v>
      </c>
      <c r="J289" s="593">
        <v>43531</v>
      </c>
      <c r="K289" s="596" t="s">
        <v>4330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6336</v>
      </c>
      <c r="C290" s="427" t="s">
        <v>3055</v>
      </c>
      <c r="D290" s="583" t="s">
        <v>6244</v>
      </c>
      <c r="E290" s="595">
        <v>5000</v>
      </c>
      <c r="F290" s="583" t="s">
        <v>6337</v>
      </c>
      <c r="G290" s="593" t="s">
        <v>19</v>
      </c>
      <c r="H290" s="593" t="s">
        <v>20</v>
      </c>
      <c r="I290" s="593" t="s">
        <v>270</v>
      </c>
      <c r="J290" s="593">
        <v>44278</v>
      </c>
      <c r="K290" s="596" t="s">
        <v>3936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6338</v>
      </c>
      <c r="C291" s="427" t="s">
        <v>67</v>
      </c>
      <c r="D291" s="583" t="s">
        <v>6244</v>
      </c>
      <c r="E291" s="595">
        <v>7000</v>
      </c>
      <c r="F291" s="583" t="s">
        <v>5380</v>
      </c>
      <c r="G291" s="583" t="s">
        <v>109</v>
      </c>
      <c r="H291" s="583" t="s">
        <v>68</v>
      </c>
      <c r="I291" s="583" t="s">
        <v>5381</v>
      </c>
      <c r="J291" s="593">
        <v>44105</v>
      </c>
      <c r="K291" s="599" t="s">
        <v>3951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6339</v>
      </c>
      <c r="C292" s="427" t="s">
        <v>3055</v>
      </c>
      <c r="D292" s="583" t="s">
        <v>6244</v>
      </c>
      <c r="E292" s="595">
        <v>153417.37</v>
      </c>
      <c r="F292" s="583" t="s">
        <v>3171</v>
      </c>
      <c r="G292" s="593" t="s">
        <v>19</v>
      </c>
      <c r="H292" s="593" t="s">
        <v>20</v>
      </c>
      <c r="I292" s="593" t="s">
        <v>3104</v>
      </c>
      <c r="J292" s="593">
        <v>44273</v>
      </c>
      <c r="K292" s="596" t="s">
        <v>3936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6252</v>
      </c>
      <c r="C293" s="427" t="s">
        <v>3055</v>
      </c>
      <c r="D293" s="583" t="s">
        <v>6244</v>
      </c>
      <c r="E293" s="595">
        <v>15000</v>
      </c>
      <c r="F293" s="583" t="s">
        <v>3359</v>
      </c>
      <c r="G293" s="593" t="s">
        <v>3057</v>
      </c>
      <c r="H293" s="593" t="s">
        <v>68</v>
      </c>
      <c r="I293" s="593" t="s">
        <v>3058</v>
      </c>
      <c r="J293" s="593">
        <v>43605</v>
      </c>
      <c r="K293" s="596" t="s">
        <v>3947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6250</v>
      </c>
      <c r="C294" s="427" t="s">
        <v>3055</v>
      </c>
      <c r="D294" s="583" t="s">
        <v>6244</v>
      </c>
      <c r="E294" s="595">
        <v>20000</v>
      </c>
      <c r="F294" s="583" t="s">
        <v>3322</v>
      </c>
      <c r="G294" s="593" t="s">
        <v>3057</v>
      </c>
      <c r="H294" s="593" t="s">
        <v>68</v>
      </c>
      <c r="I294" s="593" t="s">
        <v>3058</v>
      </c>
      <c r="J294" s="593">
        <v>43703</v>
      </c>
      <c r="K294" s="596" t="s">
        <v>4330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6340</v>
      </c>
      <c r="C295" s="583" t="s">
        <v>67</v>
      </c>
      <c r="D295" s="583" t="s">
        <v>1854</v>
      </c>
      <c r="E295" s="595">
        <v>0</v>
      </c>
      <c r="F295" s="583" t="s">
        <v>4470</v>
      </c>
      <c r="G295" s="583" t="s">
        <v>109</v>
      </c>
      <c r="H295" s="583" t="s">
        <v>68</v>
      </c>
      <c r="I295" s="583" t="s">
        <v>3774</v>
      </c>
      <c r="J295" s="593">
        <v>44126</v>
      </c>
      <c r="K295" s="599" t="s">
        <v>3936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6341</v>
      </c>
      <c r="C296" s="583" t="s">
        <v>3055</v>
      </c>
      <c r="D296" s="583" t="s">
        <v>1854</v>
      </c>
      <c r="E296" s="595"/>
      <c r="F296" s="583" t="s">
        <v>3508</v>
      </c>
      <c r="G296" s="593" t="s">
        <v>19</v>
      </c>
      <c r="H296" s="593" t="s">
        <v>20</v>
      </c>
      <c r="I296" s="593" t="s">
        <v>3104</v>
      </c>
      <c r="J296" s="593">
        <v>44280</v>
      </c>
      <c r="K296" s="596" t="s">
        <v>3947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6342</v>
      </c>
      <c r="C297" s="427" t="s">
        <v>3055</v>
      </c>
      <c r="D297" s="583" t="s">
        <v>1271</v>
      </c>
      <c r="E297" s="595">
        <v>200000</v>
      </c>
      <c r="F297" s="583" t="s">
        <v>3592</v>
      </c>
      <c r="G297" s="593" t="s">
        <v>3057</v>
      </c>
      <c r="H297" s="593" t="s">
        <v>68</v>
      </c>
      <c r="I297" s="593" t="s">
        <v>3064</v>
      </c>
      <c r="J297" s="593">
        <v>43861</v>
      </c>
      <c r="K297" s="596" t="s">
        <v>3947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6343</v>
      </c>
      <c r="C298" s="427" t="s">
        <v>67</v>
      </c>
      <c r="D298" s="583" t="s">
        <v>6244</v>
      </c>
      <c r="E298" s="595">
        <v>328583.39</v>
      </c>
      <c r="F298" s="583" t="s">
        <v>5533</v>
      </c>
      <c r="G298" s="583" t="s">
        <v>109</v>
      </c>
      <c r="H298" s="583" t="s">
        <v>68</v>
      </c>
      <c r="I298" s="583" t="s">
        <v>1777</v>
      </c>
      <c r="J298" s="613">
        <v>44134</v>
      </c>
      <c r="K298" s="599" t="s">
        <v>3930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6335</v>
      </c>
      <c r="C299" s="583" t="s">
        <v>3055</v>
      </c>
      <c r="D299" s="583" t="s">
        <v>1854</v>
      </c>
      <c r="E299" s="595">
        <v>222801.29</v>
      </c>
      <c r="F299" s="583" t="s">
        <v>3535</v>
      </c>
      <c r="G299" s="593" t="s">
        <v>3057</v>
      </c>
      <c r="H299" s="593" t="s">
        <v>68</v>
      </c>
      <c r="I299" s="593" t="s">
        <v>3064</v>
      </c>
      <c r="J299" s="593">
        <v>43531</v>
      </c>
      <c r="K299" s="596" t="s">
        <v>4330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6344</v>
      </c>
      <c r="C300" s="583" t="s">
        <v>3055</v>
      </c>
      <c r="D300" s="583" t="s">
        <v>1854</v>
      </c>
      <c r="E300" s="595"/>
      <c r="F300" s="583" t="s">
        <v>3535</v>
      </c>
      <c r="G300" s="593" t="s">
        <v>3057</v>
      </c>
      <c r="H300" s="593" t="s">
        <v>68</v>
      </c>
      <c r="I300" s="593" t="s">
        <v>3064</v>
      </c>
      <c r="J300" s="593">
        <v>43566</v>
      </c>
      <c r="K300" s="596" t="s">
        <v>3947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6345</v>
      </c>
      <c r="C301" s="427" t="s">
        <v>67</v>
      </c>
      <c r="D301" s="583" t="s">
        <v>6244</v>
      </c>
      <c r="E301" s="595">
        <v>95592.52</v>
      </c>
      <c r="F301" s="583" t="s">
        <v>5230</v>
      </c>
      <c r="G301" s="583" t="s">
        <v>109</v>
      </c>
      <c r="H301" s="583" t="s">
        <v>68</v>
      </c>
      <c r="I301" s="583" t="s">
        <v>6332</v>
      </c>
      <c r="J301" s="613">
        <v>44180</v>
      </c>
      <c r="K301" s="599" t="s">
        <v>3936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6346</v>
      </c>
      <c r="C302" s="583" t="s">
        <v>67</v>
      </c>
      <c r="D302" s="583" t="s">
        <v>1854</v>
      </c>
      <c r="E302" s="595">
        <v>0</v>
      </c>
      <c r="F302" s="583" t="s">
        <v>5467</v>
      </c>
      <c r="G302" s="583" t="s">
        <v>109</v>
      </c>
      <c r="H302" s="583" t="s">
        <v>68</v>
      </c>
      <c r="I302" s="583" t="s">
        <v>3995</v>
      </c>
      <c r="J302" s="593">
        <v>44215</v>
      </c>
      <c r="K302" s="599" t="s">
        <v>3930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6258</v>
      </c>
      <c r="C303" s="427" t="s">
        <v>3055</v>
      </c>
      <c r="D303" s="583" t="s">
        <v>6244</v>
      </c>
      <c r="E303" s="595">
        <v>3500</v>
      </c>
      <c r="F303" s="583" t="s">
        <v>3367</v>
      </c>
      <c r="G303" s="593" t="s">
        <v>3057</v>
      </c>
      <c r="H303" s="593" t="s">
        <v>68</v>
      </c>
      <c r="I303" s="593" t="s">
        <v>3064</v>
      </c>
      <c r="J303" s="593">
        <v>43559</v>
      </c>
      <c r="K303" s="596" t="s">
        <v>4330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6346</v>
      </c>
      <c r="C304" s="427" t="s">
        <v>67</v>
      </c>
      <c r="D304" s="583" t="s">
        <v>1271</v>
      </c>
      <c r="E304" s="595">
        <v>6000</v>
      </c>
      <c r="F304" s="583" t="s">
        <v>5467</v>
      </c>
      <c r="G304" s="583" t="s">
        <v>109</v>
      </c>
      <c r="H304" s="583" t="s">
        <v>68</v>
      </c>
      <c r="I304" s="583" t="s">
        <v>3995</v>
      </c>
      <c r="J304" s="593">
        <v>44215</v>
      </c>
      <c r="K304" s="599" t="s">
        <v>3930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6250</v>
      </c>
      <c r="C305" s="427" t="s">
        <v>3055</v>
      </c>
      <c r="D305" s="583" t="s">
        <v>6244</v>
      </c>
      <c r="E305" s="595">
        <v>50000</v>
      </c>
      <c r="F305" s="583" t="s">
        <v>3322</v>
      </c>
      <c r="G305" s="593" t="s">
        <v>3057</v>
      </c>
      <c r="H305" s="593" t="s">
        <v>68</v>
      </c>
      <c r="I305" s="593" t="s">
        <v>3058</v>
      </c>
      <c r="J305" s="593">
        <v>43703</v>
      </c>
      <c r="K305" s="596" t="s">
        <v>4330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6347</v>
      </c>
      <c r="C306" s="427" t="s">
        <v>67</v>
      </c>
      <c r="D306" s="583" t="s">
        <v>6244</v>
      </c>
      <c r="E306" s="595">
        <v>200000</v>
      </c>
      <c r="F306" s="583" t="s">
        <v>5476</v>
      </c>
      <c r="G306" s="583" t="s">
        <v>109</v>
      </c>
      <c r="H306" s="583" t="s">
        <v>68</v>
      </c>
      <c r="I306" s="575" t="s">
        <v>4200</v>
      </c>
      <c r="J306" s="593">
        <v>44203</v>
      </c>
      <c r="K306" s="599" t="s">
        <v>3936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6348</v>
      </c>
      <c r="C307" s="427" t="s">
        <v>67</v>
      </c>
      <c r="D307" s="583" t="s">
        <v>6244</v>
      </c>
      <c r="E307" s="595">
        <v>7000</v>
      </c>
      <c r="F307" s="583" t="s">
        <v>1444</v>
      </c>
      <c r="G307" s="583" t="s">
        <v>19</v>
      </c>
      <c r="H307" s="583" t="s">
        <v>68</v>
      </c>
      <c r="I307" s="583" t="s">
        <v>289</v>
      </c>
      <c r="J307" s="593">
        <v>44218</v>
      </c>
      <c r="K307" s="599" t="s">
        <v>3936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6349</v>
      </c>
      <c r="C308" s="583" t="s">
        <v>67</v>
      </c>
      <c r="D308" s="583" t="s">
        <v>1854</v>
      </c>
      <c r="E308" s="595">
        <v>0</v>
      </c>
      <c r="F308" s="583" t="s">
        <v>4186</v>
      </c>
      <c r="G308" s="583" t="s">
        <v>109</v>
      </c>
      <c r="H308" s="583" t="s">
        <v>68</v>
      </c>
      <c r="I308" s="583" t="s">
        <v>3774</v>
      </c>
      <c r="J308" s="593">
        <v>44165</v>
      </c>
      <c r="K308" s="599" t="s">
        <v>3936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6350</v>
      </c>
      <c r="C309" s="427" t="s">
        <v>67</v>
      </c>
      <c r="D309" s="583" t="s">
        <v>1271</v>
      </c>
      <c r="E309" s="595">
        <v>299695.62</v>
      </c>
      <c r="F309" s="583" t="s">
        <v>4499</v>
      </c>
      <c r="G309" s="583" t="s">
        <v>109</v>
      </c>
      <c r="H309" s="583" t="s">
        <v>68</v>
      </c>
      <c r="I309" s="583" t="s">
        <v>1777</v>
      </c>
      <c r="J309" s="593">
        <v>44195</v>
      </c>
      <c r="K309" s="599" t="s">
        <v>3947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6246</v>
      </c>
      <c r="C310" s="427" t="s">
        <v>67</v>
      </c>
      <c r="D310" s="583" t="s">
        <v>1271</v>
      </c>
      <c r="E310" s="595">
        <v>203869.45</v>
      </c>
      <c r="F310" s="583" t="s">
        <v>5191</v>
      </c>
      <c r="G310" s="583" t="s">
        <v>3057</v>
      </c>
      <c r="H310" s="583" t="s">
        <v>68</v>
      </c>
      <c r="I310" s="583" t="s">
        <v>3057</v>
      </c>
      <c r="J310" s="593">
        <v>43749</v>
      </c>
      <c r="K310" s="599" t="s">
        <v>4330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6250</v>
      </c>
      <c r="C311" s="427" t="s">
        <v>3055</v>
      </c>
      <c r="D311" s="583" t="s">
        <v>6244</v>
      </c>
      <c r="E311" s="595">
        <v>1000</v>
      </c>
      <c r="F311" s="583" t="s">
        <v>3322</v>
      </c>
      <c r="G311" s="593" t="s">
        <v>3057</v>
      </c>
      <c r="H311" s="593" t="s">
        <v>68</v>
      </c>
      <c r="I311" s="593" t="s">
        <v>3058</v>
      </c>
      <c r="J311" s="593">
        <v>43703</v>
      </c>
      <c r="K311" s="596" t="s">
        <v>4330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6265</v>
      </c>
      <c r="C312" s="427" t="s">
        <v>3055</v>
      </c>
      <c r="D312" s="583" t="s">
        <v>6244</v>
      </c>
      <c r="E312" s="595">
        <v>10000</v>
      </c>
      <c r="F312" s="583" t="s">
        <v>3638</v>
      </c>
      <c r="G312" s="593" t="s">
        <v>3057</v>
      </c>
      <c r="H312" s="593" t="s">
        <v>68</v>
      </c>
      <c r="I312" s="593" t="s">
        <v>3058</v>
      </c>
      <c r="J312" s="593">
        <v>43717</v>
      </c>
      <c r="K312" s="596" t="s">
        <v>4330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6246</v>
      </c>
      <c r="C313" s="583" t="s">
        <v>67</v>
      </c>
      <c r="D313" s="583" t="s">
        <v>1854</v>
      </c>
      <c r="E313" s="595">
        <v>0</v>
      </c>
      <c r="F313" s="583" t="s">
        <v>5191</v>
      </c>
      <c r="G313" s="583" t="s">
        <v>3057</v>
      </c>
      <c r="H313" s="583" t="s">
        <v>68</v>
      </c>
      <c r="I313" s="583" t="s">
        <v>3057</v>
      </c>
      <c r="J313" s="593">
        <v>43749</v>
      </c>
      <c r="K313" s="599" t="s">
        <v>4330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6263</v>
      </c>
      <c r="C314" s="583" t="s">
        <v>67</v>
      </c>
      <c r="D314" s="583" t="s">
        <v>1854</v>
      </c>
      <c r="E314" s="595">
        <v>0</v>
      </c>
      <c r="F314" s="583" t="s">
        <v>5254</v>
      </c>
      <c r="G314" s="583" t="s">
        <v>3057</v>
      </c>
      <c r="H314" s="583" t="s">
        <v>68</v>
      </c>
      <c r="I314" s="583" t="s">
        <v>3057</v>
      </c>
      <c r="J314" s="593">
        <v>44225</v>
      </c>
      <c r="K314" s="599" t="s">
        <v>3936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6320</v>
      </c>
      <c r="C315" s="427" t="s">
        <v>3055</v>
      </c>
      <c r="D315" s="583" t="s">
        <v>6244</v>
      </c>
      <c r="E315" s="595">
        <v>29853.439999999999</v>
      </c>
      <c r="F315" s="583" t="s">
        <v>3662</v>
      </c>
      <c r="G315" s="593" t="s">
        <v>3057</v>
      </c>
      <c r="H315" s="593" t="s">
        <v>68</v>
      </c>
      <c r="I315" s="593" t="s">
        <v>3064</v>
      </c>
      <c r="J315" s="593">
        <v>43822</v>
      </c>
      <c r="K315" s="596" t="s">
        <v>3947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6351</v>
      </c>
      <c r="C316" s="427" t="s">
        <v>3055</v>
      </c>
      <c r="D316" s="583" t="s">
        <v>6244</v>
      </c>
      <c r="E316" s="595">
        <v>3500</v>
      </c>
      <c r="F316" s="583" t="s">
        <v>3681</v>
      </c>
      <c r="G316" s="593" t="s">
        <v>19</v>
      </c>
      <c r="H316" s="593" t="s">
        <v>20</v>
      </c>
      <c r="I316" s="593" t="s">
        <v>321</v>
      </c>
      <c r="J316" s="593">
        <v>44273</v>
      </c>
      <c r="K316" s="596" t="s">
        <v>3936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6258</v>
      </c>
      <c r="C317" s="427" t="s">
        <v>3055</v>
      </c>
      <c r="D317" s="583" t="s">
        <v>6244</v>
      </c>
      <c r="E317" s="595">
        <v>193917.59</v>
      </c>
      <c r="F317" s="583" t="s">
        <v>3367</v>
      </c>
      <c r="G317" s="593" t="s">
        <v>3057</v>
      </c>
      <c r="H317" s="593" t="s">
        <v>68</v>
      </c>
      <c r="I317" s="593" t="s">
        <v>3064</v>
      </c>
      <c r="J317" s="593">
        <v>43559</v>
      </c>
      <c r="K317" s="596" t="s">
        <v>4330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6352</v>
      </c>
      <c r="C318" s="427" t="s">
        <v>3055</v>
      </c>
      <c r="D318" s="583" t="s">
        <v>6244</v>
      </c>
      <c r="E318" s="595">
        <v>10000</v>
      </c>
      <c r="F318" s="583" t="s">
        <v>3063</v>
      </c>
      <c r="G318" s="593" t="s">
        <v>3057</v>
      </c>
      <c r="H318" s="593" t="s">
        <v>68</v>
      </c>
      <c r="I318" s="593" t="s">
        <v>3064</v>
      </c>
      <c r="J318" s="593">
        <v>43874</v>
      </c>
      <c r="K318" s="596" t="s">
        <v>3936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6353</v>
      </c>
      <c r="C319" s="583" t="s">
        <v>3055</v>
      </c>
      <c r="D319" s="583" t="s">
        <v>1854</v>
      </c>
      <c r="E319" s="595">
        <v>72.06</v>
      </c>
      <c r="F319" s="583" t="s">
        <v>3114</v>
      </c>
      <c r="G319" s="593" t="s">
        <v>3057</v>
      </c>
      <c r="H319" s="593" t="s">
        <v>68</v>
      </c>
      <c r="I319" s="593" t="s">
        <v>3064</v>
      </c>
      <c r="J319" s="593">
        <v>43685</v>
      </c>
      <c r="K319" s="596" t="s">
        <v>4330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6354</v>
      </c>
      <c r="C320" s="583" t="s">
        <v>3055</v>
      </c>
      <c r="D320" s="583" t="s">
        <v>1854</v>
      </c>
      <c r="E320" s="595">
        <v>295.22000000000003</v>
      </c>
      <c r="F320" s="583" t="s">
        <v>3124</v>
      </c>
      <c r="G320" s="593" t="s">
        <v>19</v>
      </c>
      <c r="H320" s="593" t="s">
        <v>68</v>
      </c>
      <c r="I320" s="593" t="s">
        <v>328</v>
      </c>
      <c r="J320" s="593">
        <v>43382</v>
      </c>
      <c r="K320" s="596" t="s">
        <v>3951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6355</v>
      </c>
      <c r="C321" s="583" t="s">
        <v>3055</v>
      </c>
      <c r="D321" s="583" t="s">
        <v>1854</v>
      </c>
      <c r="E321" s="595">
        <v>47.86</v>
      </c>
      <c r="F321" s="583" t="s">
        <v>3155</v>
      </c>
      <c r="G321" s="593" t="s">
        <v>3057</v>
      </c>
      <c r="H321" s="593" t="s">
        <v>68</v>
      </c>
      <c r="I321" s="593" t="s">
        <v>3058</v>
      </c>
      <c r="J321" s="593">
        <v>43665</v>
      </c>
      <c r="K321" s="596" t="s">
        <v>4330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6329</v>
      </c>
      <c r="C322" s="583" t="s">
        <v>3055</v>
      </c>
      <c r="D322" s="583" t="s">
        <v>1854</v>
      </c>
      <c r="E322" s="595"/>
      <c r="F322" s="583" t="s">
        <v>3378</v>
      </c>
      <c r="G322" s="593" t="s">
        <v>19</v>
      </c>
      <c r="H322" s="593" t="s">
        <v>68</v>
      </c>
      <c r="I322" s="593" t="s">
        <v>3205</v>
      </c>
      <c r="J322" s="593">
        <v>43515</v>
      </c>
      <c r="K322" s="596" t="s">
        <v>3951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6257</v>
      </c>
      <c r="C323" s="583" t="s">
        <v>3055</v>
      </c>
      <c r="D323" s="583" t="s">
        <v>1854</v>
      </c>
      <c r="E323" s="595">
        <v>4170.42</v>
      </c>
      <c r="F323" s="583" t="s">
        <v>3385</v>
      </c>
      <c r="G323" s="593" t="s">
        <v>3057</v>
      </c>
      <c r="H323" s="593" t="s">
        <v>68</v>
      </c>
      <c r="I323" s="593" t="s">
        <v>3064</v>
      </c>
      <c r="J323" s="593">
        <v>43664</v>
      </c>
      <c r="K323" s="596" t="s">
        <v>4330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6356</v>
      </c>
      <c r="C324" s="583" t="s">
        <v>3055</v>
      </c>
      <c r="D324" s="583" t="s">
        <v>1854</v>
      </c>
      <c r="E324" s="595">
        <v>6.32</v>
      </c>
      <c r="F324" s="583" t="s">
        <v>3198</v>
      </c>
      <c r="G324" s="593" t="s">
        <v>3057</v>
      </c>
      <c r="H324" s="593" t="s">
        <v>68</v>
      </c>
      <c r="I324" s="593" t="s">
        <v>3058</v>
      </c>
      <c r="J324" s="593" t="s">
        <v>3778</v>
      </c>
      <c r="K324" s="596" t="s">
        <v>3936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6243</v>
      </c>
      <c r="C325" s="583" t="s">
        <v>3055</v>
      </c>
      <c r="D325" s="583" t="s">
        <v>1854</v>
      </c>
      <c r="E325" s="595">
        <v>242.83</v>
      </c>
      <c r="F325" s="583" t="s">
        <v>3599</v>
      </c>
      <c r="G325" s="593" t="s">
        <v>3057</v>
      </c>
      <c r="H325" s="593" t="s">
        <v>68</v>
      </c>
      <c r="I325" s="593" t="s">
        <v>3058</v>
      </c>
      <c r="J325" s="593">
        <v>43675</v>
      </c>
      <c r="K325" s="596" t="s">
        <v>4330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6303</v>
      </c>
      <c r="C326" s="427" t="s">
        <v>3055</v>
      </c>
      <c r="D326" s="583" t="s">
        <v>1271</v>
      </c>
      <c r="E326" s="595">
        <v>57000</v>
      </c>
      <c r="F326" s="583" t="s">
        <v>3504</v>
      </c>
      <c r="G326" s="593" t="s">
        <v>3057</v>
      </c>
      <c r="H326" s="593" t="s">
        <v>68</v>
      </c>
      <c r="I326" s="593" t="s">
        <v>3064</v>
      </c>
      <c r="J326" s="593">
        <v>43622</v>
      </c>
      <c r="K326" s="596" t="s">
        <v>3947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6352</v>
      </c>
      <c r="C327" s="583" t="s">
        <v>3055</v>
      </c>
      <c r="D327" s="583" t="s">
        <v>1854</v>
      </c>
      <c r="E327" s="595">
        <v>299695.62</v>
      </c>
      <c r="F327" s="583" t="s">
        <v>3063</v>
      </c>
      <c r="G327" s="593" t="s">
        <v>3057</v>
      </c>
      <c r="H327" s="593" t="s">
        <v>68</v>
      </c>
      <c r="I327" s="593" t="s">
        <v>3064</v>
      </c>
      <c r="J327" s="593">
        <v>43874</v>
      </c>
      <c r="K327" s="596" t="s">
        <v>3936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6357</v>
      </c>
      <c r="C328" s="583" t="s">
        <v>3055</v>
      </c>
      <c r="D328" s="583" t="s">
        <v>1854</v>
      </c>
      <c r="E328" s="595">
        <v>29853.439999999999</v>
      </c>
      <c r="F328" s="583" t="s">
        <v>3129</v>
      </c>
      <c r="G328" s="593" t="s">
        <v>3057</v>
      </c>
      <c r="H328" s="593" t="s">
        <v>68</v>
      </c>
      <c r="I328" s="593" t="s">
        <v>3058</v>
      </c>
      <c r="J328" s="593">
        <v>43620</v>
      </c>
      <c r="K328" s="596" t="s">
        <v>3947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6358</v>
      </c>
      <c r="C329" s="427" t="s">
        <v>3055</v>
      </c>
      <c r="D329" s="583" t="s">
        <v>6244</v>
      </c>
      <c r="E329" s="595">
        <v>11000</v>
      </c>
      <c r="F329" s="583" t="s">
        <v>3272</v>
      </c>
      <c r="G329" s="593" t="s">
        <v>19</v>
      </c>
      <c r="H329" s="593" t="s">
        <v>20</v>
      </c>
      <c r="I329" s="593" t="s">
        <v>321</v>
      </c>
      <c r="J329" s="593">
        <v>44298</v>
      </c>
      <c r="K329" s="596" t="s">
        <v>3936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6250</v>
      </c>
      <c r="C330" s="427" t="s">
        <v>3055</v>
      </c>
      <c r="D330" s="583" t="s">
        <v>6244</v>
      </c>
      <c r="E330" s="595">
        <v>12000</v>
      </c>
      <c r="F330" s="583" t="s">
        <v>3322</v>
      </c>
      <c r="G330" s="593" t="s">
        <v>3057</v>
      </c>
      <c r="H330" s="593" t="s">
        <v>68</v>
      </c>
      <c r="I330" s="593" t="s">
        <v>3058</v>
      </c>
      <c r="J330" s="593">
        <v>43703</v>
      </c>
      <c r="K330" s="596" t="s">
        <v>4330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6357</v>
      </c>
      <c r="C331" s="427" t="s">
        <v>3055</v>
      </c>
      <c r="D331" s="583" t="s">
        <v>1271</v>
      </c>
      <c r="E331" s="595">
        <v>162050.69</v>
      </c>
      <c r="F331" s="583" t="s">
        <v>3129</v>
      </c>
      <c r="G331" s="593" t="s">
        <v>3057</v>
      </c>
      <c r="H331" s="593" t="s">
        <v>68</v>
      </c>
      <c r="I331" s="593" t="s">
        <v>3058</v>
      </c>
      <c r="J331" s="593">
        <v>43620</v>
      </c>
      <c r="K331" s="596" t="s">
        <v>3947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6300</v>
      </c>
      <c r="C332" s="427" t="s">
        <v>67</v>
      </c>
      <c r="D332" s="583" t="s">
        <v>6244</v>
      </c>
      <c r="E332" s="595">
        <v>5000</v>
      </c>
      <c r="F332" s="583" t="s">
        <v>4618</v>
      </c>
      <c r="G332" s="583" t="s">
        <v>3057</v>
      </c>
      <c r="H332" s="583" t="s">
        <v>68</v>
      </c>
      <c r="I332" s="583" t="s">
        <v>3057</v>
      </c>
      <c r="J332" s="593">
        <v>43901</v>
      </c>
      <c r="K332" s="599" t="s">
        <v>3930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6359</v>
      </c>
      <c r="C333" s="583" t="s">
        <v>67</v>
      </c>
      <c r="D333" s="583" t="s">
        <v>1854</v>
      </c>
      <c r="E333" s="595">
        <v>0</v>
      </c>
      <c r="F333" s="583" t="s">
        <v>5148</v>
      </c>
      <c r="G333" s="583" t="s">
        <v>109</v>
      </c>
      <c r="H333" s="583" t="s">
        <v>68</v>
      </c>
      <c r="I333" s="583" t="s">
        <v>403</v>
      </c>
      <c r="J333" s="593">
        <v>44183</v>
      </c>
      <c r="K333" s="599" t="s">
        <v>3930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6359</v>
      </c>
      <c r="C334" s="427" t="s">
        <v>67</v>
      </c>
      <c r="D334" s="583" t="s">
        <v>1271</v>
      </c>
      <c r="E334" s="595">
        <v>103154.55</v>
      </c>
      <c r="F334" s="583" t="s">
        <v>5148</v>
      </c>
      <c r="G334" s="583" t="s">
        <v>109</v>
      </c>
      <c r="H334" s="583" t="s">
        <v>68</v>
      </c>
      <c r="I334" s="583" t="s">
        <v>403</v>
      </c>
      <c r="J334" s="593">
        <v>44183</v>
      </c>
      <c r="K334" s="599" t="s">
        <v>3930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6358</v>
      </c>
      <c r="C335" s="427" t="s">
        <v>3055</v>
      </c>
      <c r="D335" s="583" t="s">
        <v>6244</v>
      </c>
      <c r="E335" s="595">
        <v>100000</v>
      </c>
      <c r="F335" s="583" t="s">
        <v>3272</v>
      </c>
      <c r="G335" s="593" t="s">
        <v>19</v>
      </c>
      <c r="H335" s="593" t="s">
        <v>20</v>
      </c>
      <c r="I335" s="593" t="s">
        <v>321</v>
      </c>
      <c r="J335" s="593">
        <v>44298</v>
      </c>
      <c r="K335" s="596" t="s">
        <v>3936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6250</v>
      </c>
      <c r="C336" s="427" t="s">
        <v>3055</v>
      </c>
      <c r="D336" s="583" t="s">
        <v>6244</v>
      </c>
      <c r="E336" s="595">
        <v>9000</v>
      </c>
      <c r="F336" s="583" t="s">
        <v>3322</v>
      </c>
      <c r="G336" s="593" t="s">
        <v>3057</v>
      </c>
      <c r="H336" s="593" t="s">
        <v>68</v>
      </c>
      <c r="I336" s="593" t="s">
        <v>3058</v>
      </c>
      <c r="J336" s="593">
        <v>43703</v>
      </c>
      <c r="K336" s="596" t="s">
        <v>4330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6345</v>
      </c>
      <c r="C337" s="427" t="s">
        <v>67</v>
      </c>
      <c r="D337" s="583" t="s">
        <v>6244</v>
      </c>
      <c r="E337" s="595">
        <v>5000</v>
      </c>
      <c r="F337" s="583" t="s">
        <v>5230</v>
      </c>
      <c r="G337" s="583" t="s">
        <v>109</v>
      </c>
      <c r="H337" s="583" t="s">
        <v>68</v>
      </c>
      <c r="I337" s="583" t="s">
        <v>4614</v>
      </c>
      <c r="J337" s="593">
        <v>44180</v>
      </c>
      <c r="K337" s="599" t="s">
        <v>3936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6360</v>
      </c>
      <c r="C338" s="583" t="s">
        <v>67</v>
      </c>
      <c r="D338" s="583" t="s">
        <v>1854</v>
      </c>
      <c r="E338" s="595">
        <v>0</v>
      </c>
      <c r="F338" s="583" t="s">
        <v>4894</v>
      </c>
      <c r="G338" s="583" t="s">
        <v>109</v>
      </c>
      <c r="H338" s="583" t="s">
        <v>2171</v>
      </c>
      <c r="I338" s="583" t="s">
        <v>6154</v>
      </c>
      <c r="J338" s="593">
        <v>44246</v>
      </c>
      <c r="K338" s="599" t="s">
        <v>3930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6252</v>
      </c>
      <c r="C339" s="427" t="s">
        <v>3055</v>
      </c>
      <c r="D339" s="583" t="s">
        <v>6244</v>
      </c>
      <c r="E339" s="595">
        <v>150895.04999999999</v>
      </c>
      <c r="F339" s="583" t="s">
        <v>3359</v>
      </c>
      <c r="G339" s="593" t="s">
        <v>3057</v>
      </c>
      <c r="H339" s="593" t="s">
        <v>68</v>
      </c>
      <c r="I339" s="593" t="s">
        <v>3058</v>
      </c>
      <c r="J339" s="593">
        <v>43605</v>
      </c>
      <c r="K339" s="596" t="s">
        <v>3947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6360</v>
      </c>
      <c r="C340" s="427" t="s">
        <v>67</v>
      </c>
      <c r="D340" s="583" t="s">
        <v>1271</v>
      </c>
      <c r="E340" s="595">
        <v>263682.77</v>
      </c>
      <c r="F340" s="583" t="s">
        <v>4894</v>
      </c>
      <c r="G340" s="583" t="s">
        <v>109</v>
      </c>
      <c r="H340" s="583" t="s">
        <v>2171</v>
      </c>
      <c r="I340" s="583" t="s">
        <v>6154</v>
      </c>
      <c r="J340" s="593">
        <v>44246</v>
      </c>
      <c r="K340" s="599" t="s">
        <v>3930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6258</v>
      </c>
      <c r="C341" s="427" t="s">
        <v>3055</v>
      </c>
      <c r="D341" s="583" t="s">
        <v>6244</v>
      </c>
      <c r="E341" s="595">
        <v>54000</v>
      </c>
      <c r="F341" s="583" t="s">
        <v>3367</v>
      </c>
      <c r="G341" s="593" t="s">
        <v>3057</v>
      </c>
      <c r="H341" s="593" t="s">
        <v>68</v>
      </c>
      <c r="I341" s="593" t="s">
        <v>3064</v>
      </c>
      <c r="J341" s="593">
        <v>43559</v>
      </c>
      <c r="K341" s="596" t="s">
        <v>4330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6361</v>
      </c>
      <c r="C342" s="427" t="s">
        <v>67</v>
      </c>
      <c r="D342" s="583" t="s">
        <v>1271</v>
      </c>
      <c r="E342" s="595">
        <v>10000</v>
      </c>
      <c r="F342" s="583" t="s">
        <v>4164</v>
      </c>
      <c r="G342" s="583" t="s">
        <v>109</v>
      </c>
      <c r="H342" s="583" t="s">
        <v>68</v>
      </c>
      <c r="I342" s="583" t="s">
        <v>3774</v>
      </c>
      <c r="J342" s="593">
        <v>44228</v>
      </c>
      <c r="K342" s="599" t="s">
        <v>3930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6362</v>
      </c>
      <c r="C343" s="427" t="s">
        <v>3055</v>
      </c>
      <c r="D343" s="583" t="s">
        <v>6244</v>
      </c>
      <c r="E343" s="595">
        <v>18500</v>
      </c>
      <c r="F343" s="583" t="s">
        <v>3578</v>
      </c>
      <c r="G343" s="593" t="s">
        <v>19</v>
      </c>
      <c r="H343" s="593" t="s">
        <v>20</v>
      </c>
      <c r="I343" s="593" t="s">
        <v>321</v>
      </c>
      <c r="J343" s="593">
        <v>44279</v>
      </c>
      <c r="K343" s="596" t="s">
        <v>3936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6336</v>
      </c>
      <c r="C344" s="583" t="s">
        <v>3055</v>
      </c>
      <c r="D344" s="583" t="s">
        <v>1854</v>
      </c>
      <c r="E344" s="595">
        <v>19321.39</v>
      </c>
      <c r="F344" s="583" t="s">
        <v>6337</v>
      </c>
      <c r="G344" s="593" t="s">
        <v>19</v>
      </c>
      <c r="H344" s="593" t="s">
        <v>20</v>
      </c>
      <c r="I344" s="593" t="s">
        <v>270</v>
      </c>
      <c r="J344" s="593">
        <v>44278</v>
      </c>
      <c r="K344" s="596" t="s">
        <v>3936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6250</v>
      </c>
      <c r="C345" s="427" t="s">
        <v>3055</v>
      </c>
      <c r="D345" s="583" t="s">
        <v>6244</v>
      </c>
      <c r="E345" s="595">
        <v>103664.69</v>
      </c>
      <c r="F345" s="583" t="s">
        <v>3322</v>
      </c>
      <c r="G345" s="593" t="s">
        <v>3057</v>
      </c>
      <c r="H345" s="593" t="s">
        <v>68</v>
      </c>
      <c r="I345" s="593" t="s">
        <v>3058</v>
      </c>
      <c r="J345" s="593">
        <v>43703</v>
      </c>
      <c r="K345" s="596" t="s">
        <v>4330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6305</v>
      </c>
      <c r="C346" s="427" t="s">
        <v>3055</v>
      </c>
      <c r="D346" s="583" t="s">
        <v>6244</v>
      </c>
      <c r="E346" s="595">
        <v>11000</v>
      </c>
      <c r="F346" s="583" t="s">
        <v>3493</v>
      </c>
      <c r="G346" s="593" t="s">
        <v>3057</v>
      </c>
      <c r="H346" s="593" t="s">
        <v>68</v>
      </c>
      <c r="I346" s="593" t="s">
        <v>3058</v>
      </c>
      <c r="J346" s="593">
        <v>43873</v>
      </c>
      <c r="K346" s="596" t="s">
        <v>3936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6363</v>
      </c>
      <c r="C347" s="583" t="s">
        <v>3055</v>
      </c>
      <c r="D347" s="583" t="s">
        <v>1854</v>
      </c>
      <c r="E347" s="595">
        <v>797.3</v>
      </c>
      <c r="F347" s="583" t="s">
        <v>3529</v>
      </c>
      <c r="G347" s="593" t="s">
        <v>3057</v>
      </c>
      <c r="H347" s="593" t="s">
        <v>68</v>
      </c>
      <c r="I347" s="593" t="s">
        <v>3058</v>
      </c>
      <c r="J347" s="593">
        <v>43710</v>
      </c>
      <c r="K347" s="596" t="s">
        <v>4330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6281</v>
      </c>
      <c r="C348" s="427" t="s">
        <v>3055</v>
      </c>
      <c r="D348" s="583" t="s">
        <v>1271</v>
      </c>
      <c r="E348" s="607">
        <v>151479.54999999999</v>
      </c>
      <c r="F348" s="583" t="s">
        <v>3422</v>
      </c>
      <c r="G348" s="593" t="s">
        <v>3057</v>
      </c>
      <c r="H348" s="593" t="s">
        <v>68</v>
      </c>
      <c r="I348" s="593" t="s">
        <v>3058</v>
      </c>
      <c r="J348" s="593">
        <v>43732</v>
      </c>
      <c r="K348" s="596" t="s">
        <v>4330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6364</v>
      </c>
      <c r="C349" s="427" t="s">
        <v>3055</v>
      </c>
      <c r="D349" s="583" t="s">
        <v>1271</v>
      </c>
      <c r="E349" s="595">
        <v>405479.42</v>
      </c>
      <c r="F349" s="583" t="s">
        <v>3080</v>
      </c>
      <c r="G349" s="593" t="s">
        <v>3057</v>
      </c>
      <c r="H349" s="593" t="s">
        <v>68</v>
      </c>
      <c r="I349" s="593" t="s">
        <v>3058</v>
      </c>
      <c r="J349" s="593">
        <v>43684</v>
      </c>
      <c r="K349" s="596" t="s">
        <v>4330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6365</v>
      </c>
      <c r="C350" s="427" t="s">
        <v>3055</v>
      </c>
      <c r="D350" s="583" t="s">
        <v>6244</v>
      </c>
      <c r="E350" s="595">
        <v>70000</v>
      </c>
      <c r="F350" s="583" t="s">
        <v>3384</v>
      </c>
      <c r="G350" s="593" t="s">
        <v>19</v>
      </c>
      <c r="H350" s="593" t="s">
        <v>20</v>
      </c>
      <c r="I350" s="593" t="s">
        <v>321</v>
      </c>
      <c r="J350" s="593">
        <v>44278</v>
      </c>
      <c r="K350" s="596" t="s">
        <v>3930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6305</v>
      </c>
      <c r="C351" s="427" t="s">
        <v>3055</v>
      </c>
      <c r="D351" s="583" t="s">
        <v>6244</v>
      </c>
      <c r="E351" s="595">
        <v>15000</v>
      </c>
      <c r="F351" s="583" t="s">
        <v>3493</v>
      </c>
      <c r="G351" s="593" t="s">
        <v>3057</v>
      </c>
      <c r="H351" s="593" t="s">
        <v>68</v>
      </c>
      <c r="I351" s="593" t="s">
        <v>3058</v>
      </c>
      <c r="J351" s="593">
        <v>43873</v>
      </c>
      <c r="K351" s="596" t="s">
        <v>3936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6294</v>
      </c>
      <c r="C352" s="583" t="s">
        <v>3055</v>
      </c>
      <c r="D352" s="583" t="s">
        <v>1854</v>
      </c>
      <c r="E352" s="595">
        <v>13320.06</v>
      </c>
      <c r="F352" s="583" t="s">
        <v>3625</v>
      </c>
      <c r="G352" s="593" t="s">
        <v>3057</v>
      </c>
      <c r="H352" s="593" t="s">
        <v>68</v>
      </c>
      <c r="I352" s="593" t="s">
        <v>3058</v>
      </c>
      <c r="J352" s="593">
        <v>44041</v>
      </c>
      <c r="K352" s="596" t="s">
        <v>3936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6250</v>
      </c>
      <c r="C353" s="427" t="s">
        <v>3055</v>
      </c>
      <c r="D353" s="583" t="s">
        <v>6244</v>
      </c>
      <c r="E353" s="595">
        <v>15000</v>
      </c>
      <c r="F353" s="583" t="s">
        <v>3322</v>
      </c>
      <c r="G353" s="593" t="s">
        <v>3057</v>
      </c>
      <c r="H353" s="593" t="s">
        <v>68</v>
      </c>
      <c r="I353" s="593" t="s">
        <v>3058</v>
      </c>
      <c r="J353" s="593">
        <v>43703</v>
      </c>
      <c r="K353" s="596" t="s">
        <v>4330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6366</v>
      </c>
      <c r="C354" s="427" t="s">
        <v>3055</v>
      </c>
      <c r="D354" s="583" t="s">
        <v>1271</v>
      </c>
      <c r="E354" s="595">
        <v>107481.43</v>
      </c>
      <c r="F354" s="583" t="s">
        <v>3211</v>
      </c>
      <c r="G354" s="593" t="s">
        <v>3057</v>
      </c>
      <c r="H354" s="593" t="s">
        <v>68</v>
      </c>
      <c r="I354" s="593" t="s">
        <v>3057</v>
      </c>
      <c r="J354" s="593">
        <v>44118</v>
      </c>
      <c r="K354" s="596" t="s">
        <v>3936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6367</v>
      </c>
      <c r="C355" s="427" t="s">
        <v>3055</v>
      </c>
      <c r="D355" s="583" t="s">
        <v>1271</v>
      </c>
      <c r="E355" s="595">
        <v>89000</v>
      </c>
      <c r="F355" s="583" t="s">
        <v>3209</v>
      </c>
      <c r="G355" s="593" t="s">
        <v>3057</v>
      </c>
      <c r="H355" s="593" t="s">
        <v>68</v>
      </c>
      <c r="I355" s="593" t="s">
        <v>3057</v>
      </c>
      <c r="J355" s="593">
        <v>44124</v>
      </c>
      <c r="K355" s="596" t="s">
        <v>3936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6368</v>
      </c>
      <c r="C356" s="427" t="s">
        <v>3055</v>
      </c>
      <c r="D356" s="583" t="s">
        <v>6244</v>
      </c>
      <c r="E356" s="595">
        <v>140003.78</v>
      </c>
      <c r="F356" s="583" t="s">
        <v>2424</v>
      </c>
      <c r="G356" s="593" t="s">
        <v>19</v>
      </c>
      <c r="H356" s="593" t="s">
        <v>20</v>
      </c>
      <c r="I356" s="593" t="s">
        <v>270</v>
      </c>
      <c r="J356" s="593">
        <v>44280</v>
      </c>
      <c r="K356" s="596" t="s">
        <v>3936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6369</v>
      </c>
      <c r="C357" s="427" t="s">
        <v>67</v>
      </c>
      <c r="D357" s="583" t="s">
        <v>6244</v>
      </c>
      <c r="E357" s="595">
        <v>200000</v>
      </c>
      <c r="F357" s="583" t="s">
        <v>3936</v>
      </c>
      <c r="G357" s="583" t="s">
        <v>109</v>
      </c>
      <c r="H357" s="583" t="s">
        <v>68</v>
      </c>
      <c r="I357" s="583" t="s">
        <v>3774</v>
      </c>
      <c r="J357" s="593">
        <v>44160</v>
      </c>
      <c r="K357" s="599" t="s">
        <v>3936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6370</v>
      </c>
      <c r="C358" s="583" t="s">
        <v>67</v>
      </c>
      <c r="D358" s="583" t="s">
        <v>1854</v>
      </c>
      <c r="E358" s="595">
        <v>0</v>
      </c>
      <c r="F358" s="583" t="s">
        <v>4731</v>
      </c>
      <c r="G358" s="583" t="s">
        <v>19</v>
      </c>
      <c r="H358" s="583" t="s">
        <v>68</v>
      </c>
      <c r="I358" s="583" t="s">
        <v>328</v>
      </c>
      <c r="J358" s="593">
        <v>43880</v>
      </c>
      <c r="K358" s="599" t="s">
        <v>3951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6358</v>
      </c>
      <c r="C359" s="427" t="s">
        <v>3055</v>
      </c>
      <c r="D359" s="583" t="s">
        <v>6244</v>
      </c>
      <c r="E359" s="595">
        <v>44600</v>
      </c>
      <c r="F359" s="583" t="s">
        <v>3272</v>
      </c>
      <c r="G359" s="593" t="s">
        <v>19</v>
      </c>
      <c r="H359" s="593" t="s">
        <v>20</v>
      </c>
      <c r="I359" s="593" t="s">
        <v>321</v>
      </c>
      <c r="J359" s="593">
        <v>44298</v>
      </c>
      <c r="K359" s="596" t="s">
        <v>3936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6371</v>
      </c>
      <c r="C360" s="427" t="s">
        <v>3055</v>
      </c>
      <c r="D360" s="583" t="s">
        <v>6244</v>
      </c>
      <c r="E360" s="595">
        <v>54600</v>
      </c>
      <c r="F360" s="583" t="s">
        <v>2033</v>
      </c>
      <c r="G360" s="593" t="s">
        <v>19</v>
      </c>
      <c r="H360" s="593" t="s">
        <v>20</v>
      </c>
      <c r="I360" s="593" t="s">
        <v>321</v>
      </c>
      <c r="J360" s="593">
        <v>44287</v>
      </c>
      <c r="K360" s="596" t="s">
        <v>3947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6372</v>
      </c>
      <c r="C361" s="427" t="s">
        <v>3055</v>
      </c>
      <c r="D361" s="583" t="s">
        <v>6244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321</v>
      </c>
      <c r="J361" s="593">
        <v>44333</v>
      </c>
      <c r="K361" s="596" t="s">
        <v>3947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6296</v>
      </c>
      <c r="C362" s="427" t="s">
        <v>3055</v>
      </c>
      <c r="D362" s="583" t="s">
        <v>6244</v>
      </c>
      <c r="E362" s="595">
        <v>98710.87</v>
      </c>
      <c r="F362" s="583" t="s">
        <v>3397</v>
      </c>
      <c r="G362" s="593" t="s">
        <v>3057</v>
      </c>
      <c r="H362" s="593" t="s">
        <v>68</v>
      </c>
      <c r="I362" s="593" t="s">
        <v>3058</v>
      </c>
      <c r="J362" s="593">
        <v>43711</v>
      </c>
      <c r="K362" s="596" t="s">
        <v>4330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6307</v>
      </c>
      <c r="C363" s="427" t="s">
        <v>67</v>
      </c>
      <c r="D363" s="583" t="s">
        <v>6244</v>
      </c>
      <c r="E363" s="595">
        <v>10000</v>
      </c>
      <c r="F363" s="583" t="s">
        <v>4756</v>
      </c>
      <c r="G363" s="583" t="s">
        <v>3057</v>
      </c>
      <c r="H363" s="583" t="s">
        <v>68</v>
      </c>
      <c r="I363" s="583" t="s">
        <v>3057</v>
      </c>
      <c r="J363" s="615">
        <v>43717</v>
      </c>
      <c r="K363" s="599" t="s">
        <v>4330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6296</v>
      </c>
      <c r="C364" s="427" t="s">
        <v>3055</v>
      </c>
      <c r="D364" s="583" t="s">
        <v>1271</v>
      </c>
      <c r="E364" s="595">
        <v>1330000</v>
      </c>
      <c r="F364" s="583" t="s">
        <v>3397</v>
      </c>
      <c r="G364" s="593" t="s">
        <v>3057</v>
      </c>
      <c r="H364" s="593" t="s">
        <v>68</v>
      </c>
      <c r="I364" s="593" t="s">
        <v>3058</v>
      </c>
      <c r="J364" s="593">
        <v>43711</v>
      </c>
      <c r="K364" s="596" t="s">
        <v>4330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6373</v>
      </c>
      <c r="C365" s="427" t="s">
        <v>67</v>
      </c>
      <c r="D365" s="583" t="s">
        <v>6244</v>
      </c>
      <c r="E365" s="595">
        <v>15000</v>
      </c>
      <c r="F365" s="583" t="s">
        <v>5406</v>
      </c>
      <c r="G365" s="583" t="s">
        <v>19</v>
      </c>
      <c r="H365" s="583" t="s">
        <v>77</v>
      </c>
      <c r="I365" s="583" t="s">
        <v>99</v>
      </c>
      <c r="J365" s="593">
        <v>44291</v>
      </c>
      <c r="K365" s="599" t="s">
        <v>3951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6362</v>
      </c>
      <c r="C366" s="427" t="s">
        <v>3055</v>
      </c>
      <c r="D366" s="583" t="s">
        <v>6244</v>
      </c>
      <c r="E366" s="595">
        <v>10000</v>
      </c>
      <c r="F366" s="583" t="s">
        <v>3578</v>
      </c>
      <c r="G366" s="593" t="s">
        <v>19</v>
      </c>
      <c r="H366" s="593" t="s">
        <v>20</v>
      </c>
      <c r="I366" s="593" t="s">
        <v>321</v>
      </c>
      <c r="J366" s="593">
        <v>44279</v>
      </c>
      <c r="K366" s="596" t="s">
        <v>3936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6374</v>
      </c>
      <c r="C367" s="427" t="s">
        <v>3055</v>
      </c>
      <c r="D367" s="583" t="s">
        <v>6244</v>
      </c>
      <c r="E367" s="595">
        <v>7000</v>
      </c>
      <c r="F367" s="583" t="s">
        <v>3406</v>
      </c>
      <c r="G367" s="593" t="s">
        <v>19</v>
      </c>
      <c r="H367" s="593" t="s">
        <v>20</v>
      </c>
      <c r="I367" s="593" t="s">
        <v>321</v>
      </c>
      <c r="J367" s="593">
        <v>44280</v>
      </c>
      <c r="K367" s="596" t="s">
        <v>3936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6375</v>
      </c>
      <c r="C368" s="427" t="s">
        <v>3055</v>
      </c>
      <c r="D368" s="583" t="s">
        <v>6244</v>
      </c>
      <c r="E368" s="595">
        <v>15000</v>
      </c>
      <c r="F368" s="583" t="s">
        <v>3126</v>
      </c>
      <c r="G368" s="593" t="s">
        <v>19</v>
      </c>
      <c r="H368" s="593" t="s">
        <v>20</v>
      </c>
      <c r="I368" s="593" t="s">
        <v>321</v>
      </c>
      <c r="J368" s="593">
        <v>44295</v>
      </c>
      <c r="K368" s="596" t="s">
        <v>3930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6252</v>
      </c>
      <c r="C369" s="427" t="s">
        <v>3055</v>
      </c>
      <c r="D369" s="583" t="s">
        <v>6244</v>
      </c>
      <c r="E369" s="595">
        <v>10000</v>
      </c>
      <c r="F369" s="583" t="s">
        <v>3359</v>
      </c>
      <c r="G369" s="593" t="s">
        <v>3057</v>
      </c>
      <c r="H369" s="593" t="s">
        <v>68</v>
      </c>
      <c r="I369" s="593" t="s">
        <v>3058</v>
      </c>
      <c r="J369" s="593">
        <v>43605</v>
      </c>
      <c r="K369" s="596" t="s">
        <v>3947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6258</v>
      </c>
      <c r="C370" s="427" t="s">
        <v>3055</v>
      </c>
      <c r="D370" s="583" t="s">
        <v>1271</v>
      </c>
      <c r="E370" s="595">
        <v>4300</v>
      </c>
      <c r="F370" s="583" t="s">
        <v>3367</v>
      </c>
      <c r="G370" s="593" t="s">
        <v>3057</v>
      </c>
      <c r="H370" s="593" t="s">
        <v>68</v>
      </c>
      <c r="I370" s="593" t="s">
        <v>3064</v>
      </c>
      <c r="J370" s="593">
        <v>43559</v>
      </c>
      <c r="K370" s="596" t="s">
        <v>4330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6376</v>
      </c>
      <c r="C371" s="427" t="s">
        <v>3055</v>
      </c>
      <c r="D371" s="583" t="s">
        <v>6244</v>
      </c>
      <c r="E371" s="595">
        <v>50000</v>
      </c>
      <c r="F371" s="583" t="s">
        <v>3463</v>
      </c>
      <c r="G371" s="593" t="s">
        <v>19</v>
      </c>
      <c r="H371" s="593" t="s">
        <v>20</v>
      </c>
      <c r="I371" s="593" t="s">
        <v>321</v>
      </c>
      <c r="J371" s="593">
        <v>44322</v>
      </c>
      <c r="K371" s="596" t="s">
        <v>3936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6377</v>
      </c>
      <c r="C372" s="427" t="s">
        <v>3055</v>
      </c>
      <c r="D372" s="583" t="s">
        <v>6244</v>
      </c>
      <c r="E372" s="595">
        <v>0</v>
      </c>
      <c r="F372" s="583" t="s">
        <v>3369</v>
      </c>
      <c r="G372" s="593" t="s">
        <v>19</v>
      </c>
      <c r="H372" s="593" t="s">
        <v>20</v>
      </c>
      <c r="I372" s="593" t="s">
        <v>3104</v>
      </c>
      <c r="J372" s="593">
        <v>44266</v>
      </c>
      <c r="K372" s="596" t="s">
        <v>3947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6250</v>
      </c>
      <c r="C373" s="427" t="s">
        <v>3055</v>
      </c>
      <c r="D373" s="583" t="s">
        <v>6244</v>
      </c>
      <c r="E373" s="595">
        <v>40000</v>
      </c>
      <c r="F373" s="583" t="s">
        <v>3322</v>
      </c>
      <c r="G373" s="593" t="s">
        <v>3057</v>
      </c>
      <c r="H373" s="593" t="s">
        <v>68</v>
      </c>
      <c r="I373" s="593" t="s">
        <v>3058</v>
      </c>
      <c r="J373" s="593">
        <v>43703</v>
      </c>
      <c r="K373" s="596" t="s">
        <v>4330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6258</v>
      </c>
      <c r="C374" s="427" t="s">
        <v>3055</v>
      </c>
      <c r="D374" s="583" t="s">
        <v>6244</v>
      </c>
      <c r="E374" s="595">
        <v>17000</v>
      </c>
      <c r="F374" s="583" t="s">
        <v>3367</v>
      </c>
      <c r="G374" s="593" t="s">
        <v>3057</v>
      </c>
      <c r="H374" s="593" t="s">
        <v>68</v>
      </c>
      <c r="I374" s="593" t="s">
        <v>3064</v>
      </c>
      <c r="J374" s="593">
        <v>43559</v>
      </c>
      <c r="K374" s="596" t="s">
        <v>4330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6376</v>
      </c>
      <c r="C375" s="427" t="s">
        <v>3055</v>
      </c>
      <c r="D375" s="583" t="s">
        <v>6244</v>
      </c>
      <c r="E375" s="595">
        <v>40000</v>
      </c>
      <c r="F375" s="583" t="s">
        <v>3463</v>
      </c>
      <c r="G375" s="593" t="s">
        <v>19</v>
      </c>
      <c r="H375" s="593" t="s">
        <v>20</v>
      </c>
      <c r="I375" s="593" t="s">
        <v>321</v>
      </c>
      <c r="J375" s="593">
        <v>44322</v>
      </c>
      <c r="K375" s="596" t="s">
        <v>3936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6378</v>
      </c>
      <c r="C376" s="427" t="s">
        <v>3055</v>
      </c>
      <c r="D376" s="583" t="s">
        <v>6244</v>
      </c>
      <c r="E376" s="595">
        <v>150000</v>
      </c>
      <c r="F376" s="583" t="s">
        <v>3596</v>
      </c>
      <c r="G376" s="593" t="s">
        <v>19</v>
      </c>
      <c r="H376" s="593" t="s">
        <v>20</v>
      </c>
      <c r="I376" s="593" t="s">
        <v>321</v>
      </c>
      <c r="J376" s="593">
        <v>44319</v>
      </c>
      <c r="K376" s="596" t="s">
        <v>3936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6252</v>
      </c>
      <c r="C377" s="427" t="s">
        <v>3055</v>
      </c>
      <c r="D377" s="583" t="s">
        <v>6244</v>
      </c>
      <c r="E377" s="595">
        <v>280000</v>
      </c>
      <c r="F377" s="583" t="s">
        <v>3359</v>
      </c>
      <c r="G377" s="593" t="s">
        <v>3057</v>
      </c>
      <c r="H377" s="593" t="s">
        <v>68</v>
      </c>
      <c r="I377" s="593" t="s">
        <v>3058</v>
      </c>
      <c r="J377" s="593">
        <v>43605</v>
      </c>
      <c r="K377" s="596" t="s">
        <v>3947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6379</v>
      </c>
      <c r="C378" s="427" t="s">
        <v>3055</v>
      </c>
      <c r="D378" s="583" t="s">
        <v>6244</v>
      </c>
      <c r="E378" s="595">
        <v>2000</v>
      </c>
      <c r="F378" s="583" t="s">
        <v>2603</v>
      </c>
      <c r="G378" s="593" t="s">
        <v>19</v>
      </c>
      <c r="H378" s="593" t="s">
        <v>20</v>
      </c>
      <c r="I378" s="593" t="s">
        <v>270</v>
      </c>
      <c r="J378" s="593">
        <v>44280</v>
      </c>
      <c r="K378" s="596" t="s">
        <v>3930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3757</v>
      </c>
      <c r="C379" s="427" t="s">
        <v>3747</v>
      </c>
      <c r="D379" s="583" t="s">
        <v>1271</v>
      </c>
      <c r="E379" s="595">
        <v>57300</v>
      </c>
      <c r="F379" s="583" t="s">
        <v>3756</v>
      </c>
      <c r="G379" s="593" t="s">
        <v>19</v>
      </c>
      <c r="H379" s="593" t="s">
        <v>68</v>
      </c>
      <c r="I379" s="593" t="s">
        <v>3758</v>
      </c>
      <c r="J379" s="593">
        <v>43759</v>
      </c>
      <c r="K379" s="596" t="s">
        <v>5362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6380</v>
      </c>
      <c r="C380" s="427" t="s">
        <v>3055</v>
      </c>
      <c r="D380" s="583" t="s">
        <v>6244</v>
      </c>
      <c r="E380" s="595">
        <v>13000</v>
      </c>
      <c r="F380" s="583" t="s">
        <v>2048</v>
      </c>
      <c r="G380" s="593" t="s">
        <v>19</v>
      </c>
      <c r="H380" s="593" t="s">
        <v>20</v>
      </c>
      <c r="I380" s="593" t="s">
        <v>270</v>
      </c>
      <c r="J380" s="593">
        <v>44322</v>
      </c>
      <c r="K380" s="596" t="s">
        <v>3936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6345</v>
      </c>
      <c r="C381" s="427" t="s">
        <v>67</v>
      </c>
      <c r="D381" s="583" t="s">
        <v>6244</v>
      </c>
      <c r="E381" s="595">
        <v>50000</v>
      </c>
      <c r="F381" s="583" t="s">
        <v>5230</v>
      </c>
      <c r="G381" s="583" t="s">
        <v>109</v>
      </c>
      <c r="H381" s="583" t="s">
        <v>68</v>
      </c>
      <c r="I381" s="583" t="s">
        <v>4614</v>
      </c>
      <c r="J381" s="613">
        <v>44180</v>
      </c>
      <c r="K381" s="599" t="s">
        <v>3936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6311</v>
      </c>
      <c r="C382" s="427" t="s">
        <v>3055</v>
      </c>
      <c r="D382" s="583" t="s">
        <v>6244</v>
      </c>
      <c r="E382" s="595">
        <v>40000</v>
      </c>
      <c r="F382" s="583" t="s">
        <v>936</v>
      </c>
      <c r="G382" s="593" t="s">
        <v>19</v>
      </c>
      <c r="H382" s="593" t="s">
        <v>20</v>
      </c>
      <c r="I382" s="593" t="s">
        <v>270</v>
      </c>
      <c r="J382" s="593">
        <v>44321</v>
      </c>
      <c r="K382" s="596" t="s">
        <v>3936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6380</v>
      </c>
      <c r="C383" s="427" t="s">
        <v>3055</v>
      </c>
      <c r="D383" s="583" t="s">
        <v>6244</v>
      </c>
      <c r="E383" s="595">
        <v>10000</v>
      </c>
      <c r="F383" s="583" t="s">
        <v>2048</v>
      </c>
      <c r="G383" s="593" t="s">
        <v>19</v>
      </c>
      <c r="H383" s="593" t="s">
        <v>20</v>
      </c>
      <c r="I383" s="593" t="s">
        <v>270</v>
      </c>
      <c r="J383" s="593">
        <v>44322</v>
      </c>
      <c r="K383" s="596" t="s">
        <v>3936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6381</v>
      </c>
      <c r="C384" s="427" t="s">
        <v>3055</v>
      </c>
      <c r="D384" s="583" t="s">
        <v>6244</v>
      </c>
      <c r="E384" s="595">
        <v>31306.959999999999</v>
      </c>
      <c r="F384" s="583" t="s">
        <v>3213</v>
      </c>
      <c r="G384" s="593" t="s">
        <v>19</v>
      </c>
      <c r="H384" s="593" t="s">
        <v>20</v>
      </c>
      <c r="I384" s="593" t="s">
        <v>270</v>
      </c>
      <c r="J384" s="593">
        <v>44328</v>
      </c>
      <c r="K384" s="596" t="s">
        <v>3936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6382</v>
      </c>
      <c r="C385" s="427" t="s">
        <v>3055</v>
      </c>
      <c r="D385" s="583" t="s">
        <v>6244</v>
      </c>
      <c r="E385" s="595">
        <v>9000</v>
      </c>
      <c r="F385" s="583" t="s">
        <v>3166</v>
      </c>
      <c r="G385" s="593" t="s">
        <v>19</v>
      </c>
      <c r="H385" s="593" t="s">
        <v>20</v>
      </c>
      <c r="I385" s="593" t="s">
        <v>3104</v>
      </c>
      <c r="J385" s="593">
        <v>44260</v>
      </c>
      <c r="K385" s="596" t="s">
        <v>3936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6271</v>
      </c>
      <c r="C386" s="427" t="s">
        <v>3055</v>
      </c>
      <c r="D386" s="583" t="s">
        <v>6244</v>
      </c>
      <c r="E386" s="595">
        <v>40000</v>
      </c>
      <c r="F386" s="583" t="s">
        <v>3480</v>
      </c>
      <c r="G386" s="593" t="s">
        <v>3057</v>
      </c>
      <c r="H386" s="593" t="s">
        <v>68</v>
      </c>
      <c r="I386" s="593" t="s">
        <v>3058</v>
      </c>
      <c r="J386" s="593">
        <v>43564</v>
      </c>
      <c r="K386" s="596" t="s">
        <v>3951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6383</v>
      </c>
      <c r="C387" s="427" t="s">
        <v>67</v>
      </c>
      <c r="D387" s="583" t="s">
        <v>6244</v>
      </c>
      <c r="E387" s="595">
        <v>506343.93</v>
      </c>
      <c r="F387" s="583" t="s">
        <v>4077</v>
      </c>
      <c r="G387" s="583" t="s">
        <v>19</v>
      </c>
      <c r="H387" s="583" t="s">
        <v>77</v>
      </c>
      <c r="I387" s="583" t="s">
        <v>99</v>
      </c>
      <c r="J387" s="616">
        <v>44298</v>
      </c>
      <c r="K387" s="599" t="s">
        <v>3947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6384</v>
      </c>
      <c r="C388" s="427" t="s">
        <v>3055</v>
      </c>
      <c r="D388" s="583" t="s">
        <v>6244</v>
      </c>
      <c r="E388" s="595">
        <v>5000</v>
      </c>
      <c r="F388" s="583" t="s">
        <v>3331</v>
      </c>
      <c r="G388" s="593" t="s">
        <v>3057</v>
      </c>
      <c r="H388" s="593" t="s">
        <v>68</v>
      </c>
      <c r="I388" s="593" t="s">
        <v>3064</v>
      </c>
      <c r="J388" s="593">
        <v>43752</v>
      </c>
      <c r="K388" s="596" t="s">
        <v>3936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6271</v>
      </c>
      <c r="C389" s="427" t="s">
        <v>3055</v>
      </c>
      <c r="D389" s="583" t="s">
        <v>6244</v>
      </c>
      <c r="E389" s="595">
        <v>50000</v>
      </c>
      <c r="F389" s="583" t="s">
        <v>3480</v>
      </c>
      <c r="G389" s="593" t="s">
        <v>3057</v>
      </c>
      <c r="H389" s="593" t="s">
        <v>68</v>
      </c>
      <c r="I389" s="593" t="s">
        <v>3058</v>
      </c>
      <c r="J389" s="593">
        <v>43564</v>
      </c>
      <c r="K389" s="596" t="s">
        <v>3951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6312</v>
      </c>
      <c r="C390" s="427" t="s">
        <v>3055</v>
      </c>
      <c r="D390" s="583" t="s">
        <v>6244</v>
      </c>
      <c r="E390" s="595">
        <v>15000</v>
      </c>
      <c r="F390" s="583" t="s">
        <v>3388</v>
      </c>
      <c r="G390" s="593" t="s">
        <v>19</v>
      </c>
      <c r="H390" s="593" t="s">
        <v>20</v>
      </c>
      <c r="I390" s="593" t="s">
        <v>270</v>
      </c>
      <c r="J390" s="593">
        <v>44295</v>
      </c>
      <c r="K390" s="596" t="s">
        <v>3944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6385</v>
      </c>
      <c r="C391" s="427" t="s">
        <v>3055</v>
      </c>
      <c r="D391" s="583" t="s">
        <v>1271</v>
      </c>
      <c r="E391" s="595">
        <v>30000</v>
      </c>
      <c r="F391" s="583" t="s">
        <v>3476</v>
      </c>
      <c r="G391" s="593" t="s">
        <v>3057</v>
      </c>
      <c r="H391" s="593" t="s">
        <v>68</v>
      </c>
      <c r="I391" s="593" t="s">
        <v>3057</v>
      </c>
      <c r="J391" s="593">
        <v>44036</v>
      </c>
      <c r="K391" s="596" t="s">
        <v>3947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6250</v>
      </c>
      <c r="C392" s="427" t="s">
        <v>3055</v>
      </c>
      <c r="D392" s="583" t="s">
        <v>6244</v>
      </c>
      <c r="E392" s="595">
        <v>600000</v>
      </c>
      <c r="F392" s="583" t="s">
        <v>3322</v>
      </c>
      <c r="G392" s="593" t="s">
        <v>3057</v>
      </c>
      <c r="H392" s="593" t="s">
        <v>68</v>
      </c>
      <c r="I392" s="593" t="s">
        <v>3058</v>
      </c>
      <c r="J392" s="593">
        <v>43703</v>
      </c>
      <c r="K392" s="596" t="s">
        <v>4330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6343</v>
      </c>
      <c r="C393" s="427" t="s">
        <v>67</v>
      </c>
      <c r="D393" s="583" t="s">
        <v>6244</v>
      </c>
      <c r="E393" s="595">
        <v>40000</v>
      </c>
      <c r="F393" s="583" t="s">
        <v>5533</v>
      </c>
      <c r="G393" s="583" t="s">
        <v>109</v>
      </c>
      <c r="H393" s="583" t="s">
        <v>68</v>
      </c>
      <c r="I393" s="583" t="s">
        <v>1777</v>
      </c>
      <c r="J393" s="593">
        <v>44134</v>
      </c>
      <c r="K393" s="599" t="s">
        <v>3930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6386</v>
      </c>
      <c r="C394" s="427" t="s">
        <v>67</v>
      </c>
      <c r="D394" s="583" t="s">
        <v>1271</v>
      </c>
      <c r="E394" s="595">
        <v>15000</v>
      </c>
      <c r="F394" s="583" t="s">
        <v>4378</v>
      </c>
      <c r="G394" s="583" t="s">
        <v>109</v>
      </c>
      <c r="H394" s="583" t="s">
        <v>68</v>
      </c>
      <c r="I394" s="583" t="s">
        <v>1777</v>
      </c>
      <c r="J394" s="593">
        <v>44194</v>
      </c>
      <c r="K394" s="599" t="s">
        <v>3936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6250</v>
      </c>
      <c r="C395" s="427" t="s">
        <v>3055</v>
      </c>
      <c r="D395" s="583" t="s">
        <v>6244</v>
      </c>
      <c r="E395" s="595">
        <v>100000</v>
      </c>
      <c r="F395" s="583" t="s">
        <v>3322</v>
      </c>
      <c r="G395" s="593" t="s">
        <v>3057</v>
      </c>
      <c r="H395" s="593" t="s">
        <v>68</v>
      </c>
      <c r="I395" s="593" t="s">
        <v>3058</v>
      </c>
      <c r="J395" s="593">
        <v>43703</v>
      </c>
      <c r="K395" s="596" t="s">
        <v>4330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6387</v>
      </c>
      <c r="C396" s="427" t="s">
        <v>3055</v>
      </c>
      <c r="D396" s="583" t="s">
        <v>6244</v>
      </c>
      <c r="E396" s="595">
        <v>5000</v>
      </c>
      <c r="F396" s="583" t="s">
        <v>3077</v>
      </c>
      <c r="G396" s="593" t="s">
        <v>3057</v>
      </c>
      <c r="H396" s="593" t="s">
        <v>68</v>
      </c>
      <c r="I396" s="593" t="s">
        <v>3058</v>
      </c>
      <c r="J396" s="593">
        <v>43753</v>
      </c>
      <c r="K396" s="596" t="s">
        <v>3936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6376</v>
      </c>
      <c r="C397" s="427" t="s">
        <v>3055</v>
      </c>
      <c r="D397" s="583" t="s">
        <v>6244</v>
      </c>
      <c r="E397" s="595">
        <v>312377.96000000002</v>
      </c>
      <c r="F397" s="583" t="s">
        <v>3463</v>
      </c>
      <c r="G397" s="593" t="s">
        <v>19</v>
      </c>
      <c r="H397" s="593" t="s">
        <v>20</v>
      </c>
      <c r="I397" s="593" t="s">
        <v>321</v>
      </c>
      <c r="J397" s="593">
        <v>44322</v>
      </c>
      <c r="K397" s="596" t="s">
        <v>3936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6388</v>
      </c>
      <c r="C398" s="427" t="s">
        <v>3055</v>
      </c>
      <c r="D398" s="583" t="s">
        <v>6244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270</v>
      </c>
      <c r="J398" s="593">
        <v>44319</v>
      </c>
      <c r="K398" s="596" t="s">
        <v>3936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6389</v>
      </c>
      <c r="C399" s="427" t="s">
        <v>67</v>
      </c>
      <c r="D399" s="583" t="s">
        <v>6244</v>
      </c>
      <c r="E399" s="595">
        <v>15000</v>
      </c>
      <c r="F399" s="583" t="s">
        <v>5097</v>
      </c>
      <c r="G399" s="583" t="s">
        <v>109</v>
      </c>
      <c r="H399" s="583" t="s">
        <v>68</v>
      </c>
      <c r="I399" s="583" t="s">
        <v>3774</v>
      </c>
      <c r="J399" s="593">
        <v>44090</v>
      </c>
      <c r="K399" s="599" t="s">
        <v>3947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6271</v>
      </c>
      <c r="C400" s="427" t="s">
        <v>3055</v>
      </c>
      <c r="D400" s="583" t="s">
        <v>6244</v>
      </c>
      <c r="E400" s="595">
        <v>40000</v>
      </c>
      <c r="F400" s="583" t="s">
        <v>3480</v>
      </c>
      <c r="G400" s="593" t="s">
        <v>3057</v>
      </c>
      <c r="H400" s="593" t="s">
        <v>68</v>
      </c>
      <c r="I400" s="593" t="s">
        <v>3058</v>
      </c>
      <c r="J400" s="593">
        <v>43564</v>
      </c>
      <c r="K400" s="596" t="s">
        <v>3951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6376</v>
      </c>
      <c r="C401" s="427" t="s">
        <v>3055</v>
      </c>
      <c r="D401" s="583" t="s">
        <v>6244</v>
      </c>
      <c r="E401" s="595">
        <v>11500</v>
      </c>
      <c r="F401" s="583" t="s">
        <v>3463</v>
      </c>
      <c r="G401" s="593" t="s">
        <v>19</v>
      </c>
      <c r="H401" s="593" t="s">
        <v>20</v>
      </c>
      <c r="I401" s="593" t="s">
        <v>321</v>
      </c>
      <c r="J401" s="593">
        <v>44322</v>
      </c>
      <c r="K401" s="596" t="s">
        <v>3936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6375</v>
      </c>
      <c r="C402" s="427" t="s">
        <v>3055</v>
      </c>
      <c r="D402" s="583" t="s">
        <v>6244</v>
      </c>
      <c r="E402" s="595">
        <v>100000</v>
      </c>
      <c r="F402" s="583" t="s">
        <v>3126</v>
      </c>
      <c r="G402" s="593" t="s">
        <v>19</v>
      </c>
      <c r="H402" s="593" t="s">
        <v>20</v>
      </c>
      <c r="I402" s="593" t="s">
        <v>321</v>
      </c>
      <c r="J402" s="593">
        <v>44295</v>
      </c>
      <c r="K402" s="596" t="s">
        <v>3930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6266</v>
      </c>
      <c r="C403" s="427" t="s">
        <v>3055</v>
      </c>
      <c r="D403" s="583" t="s">
        <v>6244</v>
      </c>
      <c r="E403" s="595">
        <v>100000</v>
      </c>
      <c r="F403" s="583" t="s">
        <v>3576</v>
      </c>
      <c r="G403" s="593" t="s">
        <v>3057</v>
      </c>
      <c r="H403" s="593" t="s">
        <v>68</v>
      </c>
      <c r="I403" s="593" t="s">
        <v>3058</v>
      </c>
      <c r="J403" s="593">
        <v>43894</v>
      </c>
      <c r="K403" s="596" t="s">
        <v>3947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6390</v>
      </c>
      <c r="C404" s="427" t="s">
        <v>67</v>
      </c>
      <c r="D404" s="583" t="s">
        <v>1271</v>
      </c>
      <c r="E404" s="595">
        <v>7000</v>
      </c>
      <c r="F404" s="583" t="s">
        <v>4380</v>
      </c>
      <c r="G404" s="583" t="s">
        <v>19</v>
      </c>
      <c r="H404" s="583" t="s">
        <v>68</v>
      </c>
      <c r="I404" s="583" t="s">
        <v>3934</v>
      </c>
      <c r="J404" s="593">
        <v>44075</v>
      </c>
      <c r="K404" s="599" t="s">
        <v>3936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6261</v>
      </c>
      <c r="C405" s="583" t="s">
        <v>67</v>
      </c>
      <c r="D405" s="583" t="s">
        <v>1854</v>
      </c>
      <c r="E405" s="595">
        <v>0</v>
      </c>
      <c r="F405" s="583" t="s">
        <v>4821</v>
      </c>
      <c r="G405" s="583" t="s">
        <v>3057</v>
      </c>
      <c r="H405" s="583" t="s">
        <v>68</v>
      </c>
      <c r="I405" s="583" t="s">
        <v>3057</v>
      </c>
      <c r="J405" s="593">
        <v>43872</v>
      </c>
      <c r="K405" s="599" t="s">
        <v>3936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6378</v>
      </c>
      <c r="C406" s="427" t="s">
        <v>3055</v>
      </c>
      <c r="D406" s="583" t="s">
        <v>6244</v>
      </c>
      <c r="E406" s="595">
        <v>30000</v>
      </c>
      <c r="F406" s="583" t="s">
        <v>3596</v>
      </c>
      <c r="G406" s="593" t="s">
        <v>19</v>
      </c>
      <c r="H406" s="593" t="s">
        <v>20</v>
      </c>
      <c r="I406" s="593" t="s">
        <v>321</v>
      </c>
      <c r="J406" s="593">
        <v>44319</v>
      </c>
      <c r="K406" s="596" t="s">
        <v>3936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6391</v>
      </c>
      <c r="C407" s="427" t="s">
        <v>67</v>
      </c>
      <c r="D407" s="583" t="s">
        <v>6244</v>
      </c>
      <c r="E407" s="595">
        <v>10000</v>
      </c>
      <c r="F407" s="583" t="s">
        <v>1276</v>
      </c>
      <c r="G407" s="583" t="s">
        <v>109</v>
      </c>
      <c r="H407" s="583" t="s">
        <v>68</v>
      </c>
      <c r="I407" s="583" t="s">
        <v>4246</v>
      </c>
      <c r="J407" s="593">
        <v>44145</v>
      </c>
      <c r="K407" s="599" t="s">
        <v>3930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6392</v>
      </c>
      <c r="C408" s="427" t="s">
        <v>67</v>
      </c>
      <c r="D408" s="583" t="s">
        <v>6244</v>
      </c>
      <c r="E408" s="595">
        <v>150000</v>
      </c>
      <c r="F408" s="583" t="s">
        <v>5125</v>
      </c>
      <c r="G408" s="583" t="s">
        <v>19</v>
      </c>
      <c r="H408" s="583" t="s">
        <v>77</v>
      </c>
      <c r="I408" s="583" t="s">
        <v>99</v>
      </c>
      <c r="J408" s="593">
        <v>44349</v>
      </c>
      <c r="K408" s="599" t="s">
        <v>4152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6252</v>
      </c>
      <c r="C409" s="427" t="s">
        <v>3055</v>
      </c>
      <c r="D409" s="583" t="s">
        <v>6244</v>
      </c>
      <c r="E409" s="595">
        <v>200000</v>
      </c>
      <c r="F409" s="583" t="s">
        <v>3359</v>
      </c>
      <c r="G409" s="593" t="s">
        <v>3057</v>
      </c>
      <c r="H409" s="593" t="s">
        <v>68</v>
      </c>
      <c r="I409" s="593" t="s">
        <v>3058</v>
      </c>
      <c r="J409" s="593">
        <v>43605</v>
      </c>
      <c r="K409" s="596" t="s">
        <v>3947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6362</v>
      </c>
      <c r="C410" s="427" t="s">
        <v>3055</v>
      </c>
      <c r="D410" s="583" t="s">
        <v>6244</v>
      </c>
      <c r="E410" s="595">
        <v>60000</v>
      </c>
      <c r="F410" s="583" t="s">
        <v>3578</v>
      </c>
      <c r="G410" s="593" t="s">
        <v>19</v>
      </c>
      <c r="H410" s="593" t="s">
        <v>20</v>
      </c>
      <c r="I410" s="593" t="s">
        <v>321</v>
      </c>
      <c r="J410" s="593">
        <v>44279</v>
      </c>
      <c r="K410" s="596" t="s">
        <v>3936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6393</v>
      </c>
      <c r="C411" s="427" t="s">
        <v>67</v>
      </c>
      <c r="D411" s="583" t="s">
        <v>6244</v>
      </c>
      <c r="E411" s="595">
        <v>30000</v>
      </c>
      <c r="F411" s="583" t="s">
        <v>4013</v>
      </c>
      <c r="G411" s="583" t="s">
        <v>109</v>
      </c>
      <c r="H411" s="583" t="s">
        <v>68</v>
      </c>
      <c r="I411" s="576" t="s">
        <v>4014</v>
      </c>
      <c r="J411" s="593">
        <v>44180</v>
      </c>
      <c r="K411" s="599" t="s">
        <v>3947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6394</v>
      </c>
      <c r="C412" s="583" t="s">
        <v>3055</v>
      </c>
      <c r="D412" s="583" t="s">
        <v>1854</v>
      </c>
      <c r="E412" s="595">
        <v>373842.57</v>
      </c>
      <c r="F412" s="583" t="s">
        <v>3267</v>
      </c>
      <c r="G412" s="593" t="s">
        <v>3122</v>
      </c>
      <c r="H412" s="593" t="s">
        <v>68</v>
      </c>
      <c r="I412" s="611" t="s">
        <v>3122</v>
      </c>
      <c r="J412" s="593">
        <v>43829</v>
      </c>
      <c r="K412" s="596" t="s">
        <v>3951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6305</v>
      </c>
      <c r="C413" s="427" t="s">
        <v>3055</v>
      </c>
      <c r="D413" s="583" t="s">
        <v>6244</v>
      </c>
      <c r="E413" s="595">
        <v>8000</v>
      </c>
      <c r="F413" s="583" t="s">
        <v>3493</v>
      </c>
      <c r="G413" s="593" t="s">
        <v>3057</v>
      </c>
      <c r="H413" s="593" t="s">
        <v>68</v>
      </c>
      <c r="I413" s="593" t="s">
        <v>3058</v>
      </c>
      <c r="J413" s="593">
        <v>43873</v>
      </c>
      <c r="K413" s="596" t="s">
        <v>3936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6250</v>
      </c>
      <c r="C414" s="427" t="s">
        <v>3055</v>
      </c>
      <c r="D414" s="583" t="s">
        <v>6244</v>
      </c>
      <c r="E414" s="595">
        <v>504274.77</v>
      </c>
      <c r="F414" s="583" t="s">
        <v>3322</v>
      </c>
      <c r="G414" s="593" t="s">
        <v>3057</v>
      </c>
      <c r="H414" s="593" t="s">
        <v>68</v>
      </c>
      <c r="I414" s="593" t="s">
        <v>3058</v>
      </c>
      <c r="J414" s="593">
        <v>43703</v>
      </c>
      <c r="K414" s="596" t="s">
        <v>4330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6250</v>
      </c>
      <c r="C415" s="427" t="s">
        <v>3055</v>
      </c>
      <c r="D415" s="583" t="s">
        <v>6244</v>
      </c>
      <c r="E415" s="595">
        <v>150000</v>
      </c>
      <c r="F415" s="583" t="s">
        <v>3322</v>
      </c>
      <c r="G415" s="593" t="s">
        <v>3057</v>
      </c>
      <c r="H415" s="593" t="s">
        <v>68</v>
      </c>
      <c r="I415" s="593" t="s">
        <v>3058</v>
      </c>
      <c r="J415" s="593">
        <v>43703</v>
      </c>
      <c r="K415" s="596" t="s">
        <v>4330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6380</v>
      </c>
      <c r="C416" s="427" t="s">
        <v>3055</v>
      </c>
      <c r="D416" s="583" t="s">
        <v>6244</v>
      </c>
      <c r="E416" s="595">
        <v>399197.6</v>
      </c>
      <c r="F416" s="583" t="s">
        <v>2048</v>
      </c>
      <c r="G416" s="593" t="s">
        <v>19</v>
      </c>
      <c r="H416" s="593" t="s">
        <v>20</v>
      </c>
      <c r="I416" s="593" t="s">
        <v>270</v>
      </c>
      <c r="J416" s="593">
        <v>44322</v>
      </c>
      <c r="K416" s="596" t="s">
        <v>3936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6395</v>
      </c>
      <c r="C417" s="427" t="s">
        <v>3055</v>
      </c>
      <c r="D417" s="583" t="s">
        <v>6244</v>
      </c>
      <c r="E417" s="595">
        <v>45000</v>
      </c>
      <c r="F417" s="583" t="s">
        <v>3350</v>
      </c>
      <c r="G417" s="593" t="s">
        <v>19</v>
      </c>
      <c r="H417" s="593" t="s">
        <v>20</v>
      </c>
      <c r="I417" s="593" t="s">
        <v>270</v>
      </c>
      <c r="J417" s="593">
        <v>44313</v>
      </c>
      <c r="K417" s="596" t="s">
        <v>3936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6396</v>
      </c>
      <c r="C418" s="427" t="s">
        <v>3055</v>
      </c>
      <c r="D418" s="583" t="s">
        <v>6244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270</v>
      </c>
      <c r="J418" s="593">
        <v>44280</v>
      </c>
      <c r="K418" s="596" t="s">
        <v>3944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6358</v>
      </c>
      <c r="C419" s="427" t="s">
        <v>3055</v>
      </c>
      <c r="D419" s="583" t="s">
        <v>6244</v>
      </c>
      <c r="E419" s="595">
        <v>10000</v>
      </c>
      <c r="F419" s="583" t="s">
        <v>3272</v>
      </c>
      <c r="G419" s="593" t="s">
        <v>19</v>
      </c>
      <c r="H419" s="593" t="s">
        <v>20</v>
      </c>
      <c r="I419" s="593" t="s">
        <v>321</v>
      </c>
      <c r="J419" s="593">
        <v>44298</v>
      </c>
      <c r="K419" s="596" t="s">
        <v>3936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6266</v>
      </c>
      <c r="C420" s="427" t="s">
        <v>3055</v>
      </c>
      <c r="D420" s="583" t="s">
        <v>6244</v>
      </c>
      <c r="E420" s="595">
        <v>62000</v>
      </c>
      <c r="F420" s="583" t="s">
        <v>3576</v>
      </c>
      <c r="G420" s="593" t="s">
        <v>3057</v>
      </c>
      <c r="H420" s="593" t="s">
        <v>68</v>
      </c>
      <c r="I420" s="593" t="s">
        <v>3058</v>
      </c>
      <c r="J420" s="593">
        <v>43894</v>
      </c>
      <c r="K420" s="596" t="s">
        <v>3947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6397</v>
      </c>
      <c r="C421" s="427" t="s">
        <v>67</v>
      </c>
      <c r="D421" s="583" t="s">
        <v>6244</v>
      </c>
      <c r="E421" s="595">
        <v>10000</v>
      </c>
      <c r="F421" s="583" t="s">
        <v>4598</v>
      </c>
      <c r="G421" s="583" t="s">
        <v>109</v>
      </c>
      <c r="H421" s="583" t="s">
        <v>68</v>
      </c>
      <c r="I421" s="583" t="s">
        <v>403</v>
      </c>
      <c r="J421" s="593">
        <v>44102</v>
      </c>
      <c r="K421" s="599" t="s">
        <v>3936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6398</v>
      </c>
      <c r="C422" s="583" t="s">
        <v>67</v>
      </c>
      <c r="D422" s="583" t="s">
        <v>1854</v>
      </c>
      <c r="E422" s="595">
        <v>0</v>
      </c>
      <c r="F422" s="583" t="s">
        <v>4442</v>
      </c>
      <c r="G422" s="583" t="s">
        <v>19</v>
      </c>
      <c r="H422" s="583" t="s">
        <v>68</v>
      </c>
      <c r="I422" s="583" t="s">
        <v>4443</v>
      </c>
      <c r="J422" s="593">
        <v>44260</v>
      </c>
      <c r="K422" s="599" t="s">
        <v>3951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6399</v>
      </c>
      <c r="C423" s="583" t="s">
        <v>67</v>
      </c>
      <c r="D423" s="583" t="s">
        <v>1854</v>
      </c>
      <c r="E423" s="595">
        <v>0</v>
      </c>
      <c r="F423" s="583" t="s">
        <v>4676</v>
      </c>
      <c r="G423" s="583" t="s">
        <v>19</v>
      </c>
      <c r="H423" s="583" t="s">
        <v>68</v>
      </c>
      <c r="I423" s="583" t="s">
        <v>4443</v>
      </c>
      <c r="J423" s="593">
        <v>44166</v>
      </c>
      <c r="K423" s="599" t="s">
        <v>3936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6400</v>
      </c>
      <c r="C424" s="583" t="s">
        <v>67</v>
      </c>
      <c r="D424" s="583" t="s">
        <v>1854</v>
      </c>
      <c r="E424" s="595">
        <v>0</v>
      </c>
      <c r="F424" s="583" t="s">
        <v>5063</v>
      </c>
      <c r="G424" s="583" t="s">
        <v>19</v>
      </c>
      <c r="H424" s="583" t="s">
        <v>68</v>
      </c>
      <c r="I424" s="583" t="s">
        <v>4443</v>
      </c>
      <c r="J424" s="593">
        <v>44291</v>
      </c>
      <c r="K424" s="599" t="s">
        <v>3951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6401</v>
      </c>
      <c r="C425" s="583" t="s">
        <v>67</v>
      </c>
      <c r="D425" s="583" t="s">
        <v>1854</v>
      </c>
      <c r="E425" s="595">
        <v>0</v>
      </c>
      <c r="F425" s="583" t="s">
        <v>5512</v>
      </c>
      <c r="G425" s="583" t="s">
        <v>19</v>
      </c>
      <c r="H425" s="583" t="s">
        <v>68</v>
      </c>
      <c r="I425" s="583" t="s">
        <v>4443</v>
      </c>
      <c r="J425" s="593">
        <v>44166</v>
      </c>
      <c r="K425" s="599" t="s">
        <v>3936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6402</v>
      </c>
      <c r="C426" s="427" t="s">
        <v>3055</v>
      </c>
      <c r="D426" s="583" t="s">
        <v>6244</v>
      </c>
      <c r="E426" s="595">
        <v>20000</v>
      </c>
      <c r="F426" s="583" t="s">
        <v>621</v>
      </c>
      <c r="G426" s="593" t="s">
        <v>19</v>
      </c>
      <c r="H426" s="593" t="s">
        <v>20</v>
      </c>
      <c r="I426" s="593" t="s">
        <v>270</v>
      </c>
      <c r="J426" s="593">
        <v>44358</v>
      </c>
      <c r="K426" s="596" t="s">
        <v>3936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6403</v>
      </c>
      <c r="C427" s="427" t="s">
        <v>67</v>
      </c>
      <c r="D427" s="583" t="s">
        <v>6244</v>
      </c>
      <c r="E427" s="595">
        <v>50000</v>
      </c>
      <c r="F427" s="583" t="s">
        <v>4954</v>
      </c>
      <c r="G427" s="583" t="s">
        <v>109</v>
      </c>
      <c r="H427" s="583" t="s">
        <v>68</v>
      </c>
      <c r="I427" s="583" t="s">
        <v>4209</v>
      </c>
      <c r="J427" s="593">
        <v>44183</v>
      </c>
      <c r="K427" s="599" t="s">
        <v>3936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6404</v>
      </c>
      <c r="C428" s="427" t="s">
        <v>3055</v>
      </c>
      <c r="D428" s="583" t="s">
        <v>6244</v>
      </c>
      <c r="E428" s="595">
        <v>13000</v>
      </c>
      <c r="F428" s="583" t="s">
        <v>3274</v>
      </c>
      <c r="G428" s="593" t="s">
        <v>19</v>
      </c>
      <c r="H428" s="593" t="s">
        <v>20</v>
      </c>
      <c r="I428" s="593" t="s">
        <v>270</v>
      </c>
      <c r="J428" s="593">
        <v>44322</v>
      </c>
      <c r="K428" s="596" t="s">
        <v>3936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6311</v>
      </c>
      <c r="C429" s="427" t="s">
        <v>3055</v>
      </c>
      <c r="D429" s="583" t="s">
        <v>6244</v>
      </c>
      <c r="E429" s="595">
        <v>46000</v>
      </c>
      <c r="F429" s="583" t="s">
        <v>936</v>
      </c>
      <c r="G429" s="593" t="s">
        <v>19</v>
      </c>
      <c r="H429" s="593" t="s">
        <v>20</v>
      </c>
      <c r="I429" s="593" t="s">
        <v>270</v>
      </c>
      <c r="J429" s="593">
        <v>44321</v>
      </c>
      <c r="K429" s="596" t="s">
        <v>3936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6376</v>
      </c>
      <c r="C430" s="427" t="s">
        <v>3055</v>
      </c>
      <c r="D430" s="583" t="s">
        <v>6244</v>
      </c>
      <c r="E430" s="595">
        <v>60000</v>
      </c>
      <c r="F430" s="583" t="s">
        <v>3463</v>
      </c>
      <c r="G430" s="593" t="s">
        <v>19</v>
      </c>
      <c r="H430" s="593" t="s">
        <v>20</v>
      </c>
      <c r="I430" s="593" t="s">
        <v>321</v>
      </c>
      <c r="J430" s="593">
        <v>44322</v>
      </c>
      <c r="K430" s="596" t="s">
        <v>3936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6347</v>
      </c>
      <c r="C431" s="427" t="s">
        <v>67</v>
      </c>
      <c r="D431" s="583" t="s">
        <v>6244</v>
      </c>
      <c r="E431" s="595">
        <v>100000</v>
      </c>
      <c r="F431" s="583" t="s">
        <v>5476</v>
      </c>
      <c r="G431" s="583" t="s">
        <v>109</v>
      </c>
      <c r="H431" s="583" t="s">
        <v>68</v>
      </c>
      <c r="I431" s="583" t="s">
        <v>4200</v>
      </c>
      <c r="J431" s="593">
        <v>44203</v>
      </c>
      <c r="K431" s="599" t="s">
        <v>3936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6250</v>
      </c>
      <c r="C432" s="427" t="s">
        <v>3055</v>
      </c>
      <c r="D432" s="583" t="s">
        <v>6244</v>
      </c>
      <c r="E432" s="595">
        <v>50000</v>
      </c>
      <c r="F432" s="583" t="s">
        <v>3322</v>
      </c>
      <c r="G432" s="593" t="s">
        <v>3057</v>
      </c>
      <c r="H432" s="593" t="s">
        <v>68</v>
      </c>
      <c r="I432" s="593" t="s">
        <v>3058</v>
      </c>
      <c r="J432" s="593">
        <v>43703</v>
      </c>
      <c r="K432" s="596" t="s">
        <v>4330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6376</v>
      </c>
      <c r="C433" s="427" t="s">
        <v>3055</v>
      </c>
      <c r="D433" s="583" t="s">
        <v>6244</v>
      </c>
      <c r="E433" s="595">
        <v>8000</v>
      </c>
      <c r="F433" s="583" t="s">
        <v>3463</v>
      </c>
      <c r="G433" s="593" t="s">
        <v>19</v>
      </c>
      <c r="H433" s="593" t="s">
        <v>20</v>
      </c>
      <c r="I433" s="593" t="s">
        <v>321</v>
      </c>
      <c r="J433" s="593">
        <v>44322</v>
      </c>
      <c r="K433" s="596" t="s">
        <v>3936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6405</v>
      </c>
      <c r="C434" s="583" t="s">
        <v>67</v>
      </c>
      <c r="D434" s="583" t="s">
        <v>1854</v>
      </c>
      <c r="E434" s="595">
        <v>0</v>
      </c>
      <c r="F434" s="583" t="s">
        <v>5178</v>
      </c>
      <c r="G434" s="583" t="s">
        <v>19</v>
      </c>
      <c r="H434" s="583" t="s">
        <v>68</v>
      </c>
      <c r="I434" s="583" t="s">
        <v>6406</v>
      </c>
      <c r="J434" s="593">
        <v>44384</v>
      </c>
      <c r="K434" s="599" t="s">
        <v>3947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6407</v>
      </c>
      <c r="C435" s="427" t="s">
        <v>3055</v>
      </c>
      <c r="D435" s="583" t="s">
        <v>6244</v>
      </c>
      <c r="E435" s="595">
        <v>10000</v>
      </c>
      <c r="F435" s="583" t="s">
        <v>3067</v>
      </c>
      <c r="G435" s="593" t="s">
        <v>19</v>
      </c>
      <c r="H435" s="593" t="s">
        <v>20</v>
      </c>
      <c r="I435" s="593" t="s">
        <v>321</v>
      </c>
      <c r="J435" s="593">
        <v>44321</v>
      </c>
      <c r="K435" s="596" t="s">
        <v>3947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3770</v>
      </c>
      <c r="C436" s="427" t="s">
        <v>3747</v>
      </c>
      <c r="D436" s="583" t="s">
        <v>6244</v>
      </c>
      <c r="E436" s="595">
        <v>47000</v>
      </c>
      <c r="F436" s="583" t="s">
        <v>3769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3936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6391</v>
      </c>
      <c r="C437" s="427" t="s">
        <v>67</v>
      </c>
      <c r="D437" s="583" t="s">
        <v>6244</v>
      </c>
      <c r="E437" s="595">
        <v>156000</v>
      </c>
      <c r="F437" s="576" t="s">
        <v>1276</v>
      </c>
      <c r="G437" s="583" t="s">
        <v>109</v>
      </c>
      <c r="H437" s="583" t="s">
        <v>68</v>
      </c>
      <c r="I437" s="583" t="s">
        <v>4246</v>
      </c>
      <c r="J437" s="613">
        <v>44145</v>
      </c>
      <c r="K437" s="599" t="s">
        <v>3930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6408</v>
      </c>
      <c r="C438" s="427" t="s">
        <v>3055</v>
      </c>
      <c r="D438" s="583" t="s">
        <v>6244</v>
      </c>
      <c r="E438" s="595">
        <v>20000</v>
      </c>
      <c r="F438" s="583" t="s">
        <v>3512</v>
      </c>
      <c r="G438" s="593" t="s">
        <v>19</v>
      </c>
      <c r="H438" s="593" t="s">
        <v>20</v>
      </c>
      <c r="I438" s="593" t="s">
        <v>270</v>
      </c>
      <c r="J438" s="593">
        <v>44319</v>
      </c>
      <c r="K438" s="596" t="s">
        <v>3936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6409</v>
      </c>
      <c r="C439" s="427" t="s">
        <v>3055</v>
      </c>
      <c r="D439" s="583" t="s">
        <v>6244</v>
      </c>
      <c r="E439" s="595">
        <v>5000</v>
      </c>
      <c r="F439" s="583" t="s">
        <v>3489</v>
      </c>
      <c r="G439" s="593" t="s">
        <v>19</v>
      </c>
      <c r="H439" s="593" t="s">
        <v>20</v>
      </c>
      <c r="I439" s="593" t="s">
        <v>321</v>
      </c>
      <c r="J439" s="593">
        <v>44321</v>
      </c>
      <c r="K439" s="596" t="s">
        <v>3944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6379</v>
      </c>
      <c r="C440" s="427" t="s">
        <v>3055</v>
      </c>
      <c r="D440" s="583" t="s">
        <v>6244</v>
      </c>
      <c r="E440" s="595">
        <v>45000</v>
      </c>
      <c r="F440" s="583" t="s">
        <v>2603</v>
      </c>
      <c r="G440" s="593" t="s">
        <v>19</v>
      </c>
      <c r="H440" s="593" t="s">
        <v>20</v>
      </c>
      <c r="I440" s="593" t="s">
        <v>270</v>
      </c>
      <c r="J440" s="593">
        <v>44280</v>
      </c>
      <c r="K440" s="596" t="s">
        <v>3930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6410</v>
      </c>
      <c r="C441" s="583" t="s">
        <v>67</v>
      </c>
      <c r="D441" s="583" t="s">
        <v>1854</v>
      </c>
      <c r="E441" s="595">
        <v>0</v>
      </c>
      <c r="F441" s="583" t="s">
        <v>5214</v>
      </c>
      <c r="G441" s="583" t="s">
        <v>19</v>
      </c>
      <c r="H441" s="583" t="s">
        <v>68</v>
      </c>
      <c r="I441" s="583" t="s">
        <v>3934</v>
      </c>
      <c r="J441" s="593">
        <v>44166</v>
      </c>
      <c r="K441" s="599" t="s">
        <v>3936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6312</v>
      </c>
      <c r="C442" s="427" t="s">
        <v>3055</v>
      </c>
      <c r="D442" s="583" t="s">
        <v>6244</v>
      </c>
      <c r="E442" s="595">
        <v>6000</v>
      </c>
      <c r="F442" s="583" t="s">
        <v>3388</v>
      </c>
      <c r="G442" s="593" t="s">
        <v>19</v>
      </c>
      <c r="H442" s="593" t="s">
        <v>20</v>
      </c>
      <c r="I442" s="593" t="s">
        <v>270</v>
      </c>
      <c r="J442" s="593">
        <v>44295</v>
      </c>
      <c r="K442" s="596" t="s">
        <v>3944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6382</v>
      </c>
      <c r="C443" s="427" t="s">
        <v>3055</v>
      </c>
      <c r="D443" s="583" t="s">
        <v>6244</v>
      </c>
      <c r="E443" s="595">
        <v>4000</v>
      </c>
      <c r="F443" s="583" t="s">
        <v>3166</v>
      </c>
      <c r="G443" s="593" t="s">
        <v>19</v>
      </c>
      <c r="H443" s="593" t="s">
        <v>20</v>
      </c>
      <c r="I443" s="593" t="s">
        <v>3104</v>
      </c>
      <c r="J443" s="593">
        <v>44260</v>
      </c>
      <c r="K443" s="596" t="s">
        <v>3936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6411</v>
      </c>
      <c r="C444" s="583" t="s">
        <v>3055</v>
      </c>
      <c r="D444" s="583" t="s">
        <v>1854</v>
      </c>
      <c r="E444" s="595">
        <v>156601.32</v>
      </c>
      <c r="F444" s="583" t="s">
        <v>3365</v>
      </c>
      <c r="G444" s="593" t="s">
        <v>19</v>
      </c>
      <c r="H444" s="593" t="s">
        <v>20</v>
      </c>
      <c r="I444" s="593" t="s">
        <v>321</v>
      </c>
      <c r="J444" s="593">
        <v>44280</v>
      </c>
      <c r="K444" s="596" t="s">
        <v>3936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6382</v>
      </c>
      <c r="C445" s="427" t="s">
        <v>3055</v>
      </c>
      <c r="D445" s="583" t="s">
        <v>6244</v>
      </c>
      <c r="E445" s="595">
        <v>107481.43</v>
      </c>
      <c r="F445" s="583" t="s">
        <v>3166</v>
      </c>
      <c r="G445" s="593" t="s">
        <v>19</v>
      </c>
      <c r="H445" s="593" t="s">
        <v>20</v>
      </c>
      <c r="I445" s="593" t="s">
        <v>3104</v>
      </c>
      <c r="J445" s="593">
        <v>44260</v>
      </c>
      <c r="K445" s="596" t="s">
        <v>3936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6411</v>
      </c>
      <c r="C446" s="427" t="s">
        <v>3055</v>
      </c>
      <c r="D446" s="583" t="s">
        <v>6244</v>
      </c>
      <c r="E446" s="595">
        <v>10000</v>
      </c>
      <c r="F446" s="583" t="s">
        <v>3365</v>
      </c>
      <c r="G446" s="593" t="s">
        <v>19</v>
      </c>
      <c r="H446" s="593" t="s">
        <v>20</v>
      </c>
      <c r="I446" s="593" t="s">
        <v>321</v>
      </c>
      <c r="J446" s="593">
        <v>44280</v>
      </c>
      <c r="K446" s="596" t="s">
        <v>3936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6412</v>
      </c>
      <c r="C447" s="427" t="s">
        <v>3055</v>
      </c>
      <c r="D447" s="583" t="s">
        <v>6244</v>
      </c>
      <c r="E447" s="595">
        <v>20000</v>
      </c>
      <c r="F447" s="583" t="s">
        <v>3427</v>
      </c>
      <c r="G447" s="593" t="s">
        <v>19</v>
      </c>
      <c r="H447" s="593" t="s">
        <v>20</v>
      </c>
      <c r="I447" s="593" t="s">
        <v>270</v>
      </c>
      <c r="J447" s="593">
        <v>44263</v>
      </c>
      <c r="K447" s="596" t="s">
        <v>3930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6250</v>
      </c>
      <c r="C448" s="427" t="s">
        <v>3055</v>
      </c>
      <c r="D448" s="583" t="s">
        <v>6244</v>
      </c>
      <c r="E448" s="595">
        <v>50000</v>
      </c>
      <c r="F448" s="583" t="s">
        <v>3322</v>
      </c>
      <c r="G448" s="593" t="s">
        <v>3057</v>
      </c>
      <c r="H448" s="593" t="s">
        <v>68</v>
      </c>
      <c r="I448" s="593" t="s">
        <v>3058</v>
      </c>
      <c r="J448" s="593">
        <v>43703</v>
      </c>
      <c r="K448" s="596" t="s">
        <v>4330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6413</v>
      </c>
      <c r="C449" s="583" t="s">
        <v>67</v>
      </c>
      <c r="D449" s="583" t="s">
        <v>1854</v>
      </c>
      <c r="E449" s="595">
        <v>0</v>
      </c>
      <c r="F449" s="583" t="s">
        <v>3972</v>
      </c>
      <c r="G449" s="583" t="s">
        <v>109</v>
      </c>
      <c r="H449" s="583" t="s">
        <v>68</v>
      </c>
      <c r="I449" s="583" t="s">
        <v>3774</v>
      </c>
      <c r="J449" s="593">
        <v>44085</v>
      </c>
      <c r="K449" s="599" t="s">
        <v>3947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6271</v>
      </c>
      <c r="C450" s="427" t="s">
        <v>3055</v>
      </c>
      <c r="D450" s="583" t="s">
        <v>6244</v>
      </c>
      <c r="E450" s="595">
        <v>10000</v>
      </c>
      <c r="F450" s="583" t="s">
        <v>3480</v>
      </c>
      <c r="G450" s="593" t="s">
        <v>3057</v>
      </c>
      <c r="H450" s="593" t="s">
        <v>68</v>
      </c>
      <c r="I450" s="593" t="s">
        <v>3058</v>
      </c>
      <c r="J450" s="593">
        <v>43564</v>
      </c>
      <c r="K450" s="596" t="s">
        <v>3951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6376</v>
      </c>
      <c r="C451" s="427" t="s">
        <v>3055</v>
      </c>
      <c r="D451" s="583" t="s">
        <v>6244</v>
      </c>
      <c r="E451" s="595">
        <v>30000</v>
      </c>
      <c r="F451" s="583" t="s">
        <v>3463</v>
      </c>
      <c r="G451" s="593" t="s">
        <v>19</v>
      </c>
      <c r="H451" s="593" t="s">
        <v>20</v>
      </c>
      <c r="I451" s="593" t="s">
        <v>321</v>
      </c>
      <c r="J451" s="593">
        <v>44322</v>
      </c>
      <c r="K451" s="596" t="s">
        <v>3936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6266</v>
      </c>
      <c r="C452" s="427" t="s">
        <v>3055</v>
      </c>
      <c r="D452" s="583" t="s">
        <v>6244</v>
      </c>
      <c r="E452" s="595">
        <v>300000</v>
      </c>
      <c r="F452" s="583" t="s">
        <v>3576</v>
      </c>
      <c r="G452" s="593" t="s">
        <v>3057</v>
      </c>
      <c r="H452" s="593" t="s">
        <v>68</v>
      </c>
      <c r="I452" s="593" t="s">
        <v>3058</v>
      </c>
      <c r="J452" s="593">
        <v>43894</v>
      </c>
      <c r="K452" s="596" t="s">
        <v>3947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6312</v>
      </c>
      <c r="C453" s="427" t="s">
        <v>3055</v>
      </c>
      <c r="D453" s="583" t="s">
        <v>6244</v>
      </c>
      <c r="E453" s="595">
        <v>10000</v>
      </c>
      <c r="F453" s="583" t="s">
        <v>3388</v>
      </c>
      <c r="G453" s="593" t="s">
        <v>19</v>
      </c>
      <c r="H453" s="593" t="s">
        <v>20</v>
      </c>
      <c r="I453" s="593" t="s">
        <v>270</v>
      </c>
      <c r="J453" s="593">
        <v>44295</v>
      </c>
      <c r="K453" s="596" t="s">
        <v>3944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6376</v>
      </c>
      <c r="C454" s="427" t="s">
        <v>3055</v>
      </c>
      <c r="D454" s="583" t="s">
        <v>6244</v>
      </c>
      <c r="E454" s="595">
        <v>468601.48</v>
      </c>
      <c r="F454" s="583" t="s">
        <v>3463</v>
      </c>
      <c r="G454" s="593" t="s">
        <v>19</v>
      </c>
      <c r="H454" s="593" t="s">
        <v>20</v>
      </c>
      <c r="I454" s="593" t="s">
        <v>321</v>
      </c>
      <c r="J454" s="593">
        <v>44322</v>
      </c>
      <c r="K454" s="596" t="s">
        <v>3936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6380</v>
      </c>
      <c r="C455" s="427" t="s">
        <v>3055</v>
      </c>
      <c r="D455" s="583" t="s">
        <v>6244</v>
      </c>
      <c r="E455" s="601">
        <v>2200</v>
      </c>
      <c r="F455" s="583" t="s">
        <v>2048</v>
      </c>
      <c r="G455" s="593" t="s">
        <v>19</v>
      </c>
      <c r="H455" s="593" t="s">
        <v>20</v>
      </c>
      <c r="I455" s="593" t="s">
        <v>270</v>
      </c>
      <c r="J455" s="593">
        <v>44322</v>
      </c>
      <c r="K455" s="596" t="s">
        <v>3936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6376</v>
      </c>
      <c r="C456" s="427" t="s">
        <v>3055</v>
      </c>
      <c r="D456" s="583" t="s">
        <v>6244</v>
      </c>
      <c r="E456" s="595">
        <v>20000</v>
      </c>
      <c r="F456" s="583" t="s">
        <v>3463</v>
      </c>
      <c r="G456" s="593" t="s">
        <v>19</v>
      </c>
      <c r="H456" s="593" t="s">
        <v>20</v>
      </c>
      <c r="I456" s="593" t="s">
        <v>321</v>
      </c>
      <c r="J456" s="593">
        <v>44322</v>
      </c>
      <c r="K456" s="596" t="s">
        <v>3936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6384</v>
      </c>
      <c r="C457" s="427" t="s">
        <v>3055</v>
      </c>
      <c r="D457" s="583" t="s">
        <v>6244</v>
      </c>
      <c r="E457" s="595">
        <v>15000</v>
      </c>
      <c r="F457" s="583" t="s">
        <v>3331</v>
      </c>
      <c r="G457" s="593" t="s">
        <v>3057</v>
      </c>
      <c r="H457" s="593" t="s">
        <v>68</v>
      </c>
      <c r="I457" s="593" t="s">
        <v>3064</v>
      </c>
      <c r="J457" s="593">
        <v>43752</v>
      </c>
      <c r="K457" s="596" t="s">
        <v>3936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6407</v>
      </c>
      <c r="C458" s="427" t="s">
        <v>3055</v>
      </c>
      <c r="D458" s="583" t="s">
        <v>6244</v>
      </c>
      <c r="E458" s="595">
        <v>30000</v>
      </c>
      <c r="F458" s="583" t="s">
        <v>3067</v>
      </c>
      <c r="G458" s="593" t="s">
        <v>19</v>
      </c>
      <c r="H458" s="593" t="s">
        <v>20</v>
      </c>
      <c r="I458" s="593" t="s">
        <v>321</v>
      </c>
      <c r="J458" s="593">
        <v>44321</v>
      </c>
      <c r="K458" s="596" t="s">
        <v>3947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6313</v>
      </c>
      <c r="C459" s="427" t="s">
        <v>3055</v>
      </c>
      <c r="D459" s="583" t="s">
        <v>6244</v>
      </c>
      <c r="E459" s="595">
        <v>40000</v>
      </c>
      <c r="F459" s="583" t="s">
        <v>3296</v>
      </c>
      <c r="G459" s="593" t="s">
        <v>19</v>
      </c>
      <c r="H459" s="593" t="s">
        <v>20</v>
      </c>
      <c r="I459" s="593" t="s">
        <v>270</v>
      </c>
      <c r="J459" s="593">
        <v>44272</v>
      </c>
      <c r="K459" s="596" t="s">
        <v>6314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6414</v>
      </c>
      <c r="C460" s="583" t="s">
        <v>67</v>
      </c>
      <c r="D460" s="583" t="s">
        <v>1854</v>
      </c>
      <c r="E460" s="595">
        <v>0</v>
      </c>
      <c r="F460" s="583" t="s">
        <v>4554</v>
      </c>
      <c r="G460" s="583" t="s">
        <v>19</v>
      </c>
      <c r="H460" s="583" t="s">
        <v>77</v>
      </c>
      <c r="I460" s="583" t="s">
        <v>99</v>
      </c>
      <c r="J460" s="593"/>
      <c r="K460" s="599" t="s">
        <v>3936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6378</v>
      </c>
      <c r="C461" s="427" t="s">
        <v>3055</v>
      </c>
      <c r="D461" s="583" t="s">
        <v>6244</v>
      </c>
      <c r="E461" s="595">
        <v>100000</v>
      </c>
      <c r="F461" s="583" t="s">
        <v>3596</v>
      </c>
      <c r="G461" s="593" t="s">
        <v>19</v>
      </c>
      <c r="H461" s="593" t="s">
        <v>20</v>
      </c>
      <c r="I461" s="593" t="s">
        <v>321</v>
      </c>
      <c r="J461" s="593">
        <v>44319</v>
      </c>
      <c r="K461" s="596" t="s">
        <v>3936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6415</v>
      </c>
      <c r="C462" s="427" t="s">
        <v>3055</v>
      </c>
      <c r="D462" s="583" t="s">
        <v>1271</v>
      </c>
      <c r="E462" s="595">
        <v>15000</v>
      </c>
      <c r="F462" s="583" t="s">
        <v>3310</v>
      </c>
      <c r="G462" s="593" t="s">
        <v>3057</v>
      </c>
      <c r="H462" s="593" t="s">
        <v>68</v>
      </c>
      <c r="I462" s="593" t="s">
        <v>3058</v>
      </c>
      <c r="J462" s="593">
        <v>43859</v>
      </c>
      <c r="K462" s="596" t="s">
        <v>3947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6416</v>
      </c>
      <c r="C463" s="427" t="s">
        <v>67</v>
      </c>
      <c r="D463" s="583" t="s">
        <v>6244</v>
      </c>
      <c r="E463" s="595">
        <v>3440319.83</v>
      </c>
      <c r="F463" s="583" t="s">
        <v>4493</v>
      </c>
      <c r="G463" s="583" t="s">
        <v>19</v>
      </c>
      <c r="H463" s="583" t="s">
        <v>68</v>
      </c>
      <c r="I463" s="583" t="s">
        <v>3823</v>
      </c>
      <c r="J463" s="593"/>
      <c r="K463" s="599" t="s">
        <v>3951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6376</v>
      </c>
      <c r="C464" s="427" t="s">
        <v>3055</v>
      </c>
      <c r="D464" s="583" t="s">
        <v>6244</v>
      </c>
      <c r="E464" s="595">
        <v>10000</v>
      </c>
      <c r="F464" s="583" t="s">
        <v>3463</v>
      </c>
      <c r="G464" s="593" t="s">
        <v>19</v>
      </c>
      <c r="H464" s="593" t="s">
        <v>20</v>
      </c>
      <c r="I464" s="593" t="s">
        <v>321</v>
      </c>
      <c r="J464" s="593">
        <v>44322</v>
      </c>
      <c r="K464" s="596" t="s">
        <v>3936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6345</v>
      </c>
      <c r="C465" s="427" t="s">
        <v>67</v>
      </c>
      <c r="D465" s="583" t="s">
        <v>6244</v>
      </c>
      <c r="E465" s="595">
        <v>155000</v>
      </c>
      <c r="F465" s="583" t="s">
        <v>5230</v>
      </c>
      <c r="G465" s="575" t="s">
        <v>109</v>
      </c>
      <c r="H465" s="583" t="s">
        <v>68</v>
      </c>
      <c r="I465" s="575" t="s">
        <v>4614</v>
      </c>
      <c r="J465" s="613">
        <v>44180</v>
      </c>
      <c r="K465" s="599" t="s">
        <v>3936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6417</v>
      </c>
      <c r="C466" s="552" t="s">
        <v>67</v>
      </c>
      <c r="D466" s="618" t="s">
        <v>6244</v>
      </c>
      <c r="E466" s="619">
        <v>5000</v>
      </c>
      <c r="F466" s="618" t="s">
        <v>775</v>
      </c>
      <c r="G466" s="618" t="s">
        <v>19</v>
      </c>
      <c r="H466" s="618" t="s">
        <v>77</v>
      </c>
      <c r="I466" s="618" t="s">
        <v>99</v>
      </c>
      <c r="J466" s="617">
        <v>44407</v>
      </c>
      <c r="K466" s="620" t="s">
        <v>3930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6389</v>
      </c>
      <c r="C467" s="583" t="s">
        <v>67</v>
      </c>
      <c r="D467" s="583" t="s">
        <v>1854</v>
      </c>
      <c r="E467" s="595">
        <v>0</v>
      </c>
      <c r="F467" s="583" t="s">
        <v>5097</v>
      </c>
      <c r="G467" s="583" t="s">
        <v>109</v>
      </c>
      <c r="H467" s="583" t="s">
        <v>68</v>
      </c>
      <c r="I467" s="583" t="s">
        <v>3774</v>
      </c>
      <c r="J467" s="593">
        <v>44090</v>
      </c>
      <c r="K467" s="599" t="s">
        <v>3947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6375</v>
      </c>
      <c r="C468" s="427" t="s">
        <v>3055</v>
      </c>
      <c r="D468" s="583" t="s">
        <v>6244</v>
      </c>
      <c r="E468" s="595">
        <v>150000</v>
      </c>
      <c r="F468" s="583" t="s">
        <v>3126</v>
      </c>
      <c r="G468" s="593" t="s">
        <v>19</v>
      </c>
      <c r="H468" s="593" t="s">
        <v>20</v>
      </c>
      <c r="I468" s="593" t="s">
        <v>321</v>
      </c>
      <c r="J468" s="593">
        <v>44295</v>
      </c>
      <c r="K468" s="596" t="s">
        <v>3930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6311</v>
      </c>
      <c r="C469" s="427" t="s">
        <v>3055</v>
      </c>
      <c r="D469" s="583" t="s">
        <v>6244</v>
      </c>
      <c r="E469" s="595">
        <v>13000</v>
      </c>
      <c r="F469" s="583" t="s">
        <v>936</v>
      </c>
      <c r="G469" s="593" t="s">
        <v>19</v>
      </c>
      <c r="H469" s="593" t="s">
        <v>20</v>
      </c>
      <c r="I469" s="593" t="s">
        <v>270</v>
      </c>
      <c r="J469" s="593">
        <v>44321</v>
      </c>
      <c r="K469" s="596" t="s">
        <v>3936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6418</v>
      </c>
      <c r="C470" s="427" t="s">
        <v>67</v>
      </c>
      <c r="D470" s="583" t="s">
        <v>6244</v>
      </c>
      <c r="E470" s="595">
        <v>199844.32</v>
      </c>
      <c r="F470" s="583" t="s">
        <v>4531</v>
      </c>
      <c r="G470" s="583" t="s">
        <v>109</v>
      </c>
      <c r="H470" s="583" t="s">
        <v>68</v>
      </c>
      <c r="I470" s="583" t="s">
        <v>3774</v>
      </c>
      <c r="J470" s="593">
        <v>44228</v>
      </c>
      <c r="K470" s="599" t="s">
        <v>3930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6376</v>
      </c>
      <c r="C471" s="427" t="s">
        <v>3055</v>
      </c>
      <c r="D471" s="583" t="s">
        <v>6244</v>
      </c>
      <c r="E471" s="595">
        <v>10000</v>
      </c>
      <c r="F471" s="583" t="s">
        <v>3463</v>
      </c>
      <c r="G471" s="593" t="s">
        <v>19</v>
      </c>
      <c r="H471" s="593" t="s">
        <v>20</v>
      </c>
      <c r="I471" s="593" t="s">
        <v>321</v>
      </c>
      <c r="J471" s="593">
        <v>44322</v>
      </c>
      <c r="K471" s="596" t="s">
        <v>3936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6313</v>
      </c>
      <c r="C472" s="427" t="s">
        <v>3055</v>
      </c>
      <c r="D472" s="583" t="s">
        <v>1271</v>
      </c>
      <c r="E472" s="595">
        <v>30000</v>
      </c>
      <c r="F472" s="583" t="s">
        <v>3296</v>
      </c>
      <c r="G472" s="593" t="s">
        <v>19</v>
      </c>
      <c r="H472" s="593" t="s">
        <v>20</v>
      </c>
      <c r="I472" s="593" t="s">
        <v>270</v>
      </c>
      <c r="J472" s="593">
        <v>44272</v>
      </c>
      <c r="K472" s="596" t="s">
        <v>6314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6419</v>
      </c>
      <c r="C473" s="583" t="s">
        <v>67</v>
      </c>
      <c r="D473" s="583" t="s">
        <v>1854</v>
      </c>
      <c r="E473" s="595">
        <v>0</v>
      </c>
      <c r="F473" s="583" t="s">
        <v>4179</v>
      </c>
      <c r="G473" s="583" t="s">
        <v>19</v>
      </c>
      <c r="H473" s="583" t="s">
        <v>68</v>
      </c>
      <c r="I473" s="583" t="s">
        <v>3934</v>
      </c>
      <c r="J473" s="593">
        <v>44141</v>
      </c>
      <c r="K473" s="599" t="s">
        <v>3936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6250</v>
      </c>
      <c r="C474" s="427" t="s">
        <v>3055</v>
      </c>
      <c r="D474" s="583" t="s">
        <v>6244</v>
      </c>
      <c r="E474" s="595">
        <v>6000</v>
      </c>
      <c r="F474" s="583" t="s">
        <v>3322</v>
      </c>
      <c r="G474" s="593" t="s">
        <v>3057</v>
      </c>
      <c r="H474" s="593" t="s">
        <v>68</v>
      </c>
      <c r="I474" s="593" t="s">
        <v>3058</v>
      </c>
      <c r="J474" s="593">
        <v>43703</v>
      </c>
      <c r="K474" s="596" t="s">
        <v>4330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6420</v>
      </c>
      <c r="C475" s="427" t="s">
        <v>67</v>
      </c>
      <c r="D475" s="583" t="s">
        <v>6244</v>
      </c>
      <c r="E475" s="595">
        <v>20000</v>
      </c>
      <c r="F475" s="583" t="s">
        <v>4175</v>
      </c>
      <c r="G475" s="583" t="s">
        <v>3057</v>
      </c>
      <c r="H475" s="583" t="s">
        <v>68</v>
      </c>
      <c r="I475" s="583" t="s">
        <v>3057</v>
      </c>
      <c r="J475" s="593">
        <v>44235</v>
      </c>
      <c r="K475" s="599" t="s">
        <v>3936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6251</v>
      </c>
      <c r="C476" s="427" t="s">
        <v>3055</v>
      </c>
      <c r="D476" s="583" t="s">
        <v>6244</v>
      </c>
      <c r="E476" s="595">
        <v>16000</v>
      </c>
      <c r="F476" s="583" t="s">
        <v>3686</v>
      </c>
      <c r="G476" s="593" t="s">
        <v>3057</v>
      </c>
      <c r="H476" s="593" t="s">
        <v>68</v>
      </c>
      <c r="I476" s="593" t="s">
        <v>3058</v>
      </c>
      <c r="J476" s="593">
        <v>43567</v>
      </c>
      <c r="K476" s="596" t="s">
        <v>3936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6421</v>
      </c>
      <c r="C477" s="583" t="s">
        <v>67</v>
      </c>
      <c r="D477" s="583" t="s">
        <v>1854</v>
      </c>
      <c r="E477" s="595">
        <v>0</v>
      </c>
      <c r="F477" s="583" t="s">
        <v>4114</v>
      </c>
      <c r="G477" s="583" t="s">
        <v>109</v>
      </c>
      <c r="H477" s="583" t="s">
        <v>68</v>
      </c>
      <c r="I477" s="583" t="s">
        <v>4115</v>
      </c>
      <c r="J477" s="593">
        <v>44120</v>
      </c>
      <c r="K477" s="599" t="s">
        <v>3936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6422</v>
      </c>
      <c r="C478" s="427" t="s">
        <v>3055</v>
      </c>
      <c r="D478" s="583" t="s">
        <v>6244</v>
      </c>
      <c r="E478" s="595">
        <v>500</v>
      </c>
      <c r="F478" s="583" t="s">
        <v>821</v>
      </c>
      <c r="G478" s="593" t="s">
        <v>19</v>
      </c>
      <c r="H478" s="593" t="s">
        <v>20</v>
      </c>
      <c r="I478" s="593" t="s">
        <v>270</v>
      </c>
      <c r="J478" s="593">
        <v>44280</v>
      </c>
      <c r="K478" s="596" t="s">
        <v>3936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6421</v>
      </c>
      <c r="C479" s="427" t="s">
        <v>67</v>
      </c>
      <c r="D479" s="583" t="s">
        <v>1271</v>
      </c>
      <c r="E479" s="595">
        <v>200000</v>
      </c>
      <c r="F479" s="583" t="s">
        <v>4114</v>
      </c>
      <c r="G479" s="583" t="s">
        <v>109</v>
      </c>
      <c r="H479" s="583" t="s">
        <v>68</v>
      </c>
      <c r="I479" s="583" t="s">
        <v>4115</v>
      </c>
      <c r="J479" s="593">
        <v>44120</v>
      </c>
      <c r="K479" s="599" t="s">
        <v>3936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6423</v>
      </c>
      <c r="C480" s="427" t="s">
        <v>3055</v>
      </c>
      <c r="D480" s="583" t="s">
        <v>6244</v>
      </c>
      <c r="E480" s="595">
        <v>12000</v>
      </c>
      <c r="F480" s="583" t="s">
        <v>1022</v>
      </c>
      <c r="G480" s="593" t="s">
        <v>19</v>
      </c>
      <c r="H480" s="593" t="s">
        <v>20</v>
      </c>
      <c r="I480" s="593" t="s">
        <v>321</v>
      </c>
      <c r="J480" s="593">
        <v>44328</v>
      </c>
      <c r="K480" s="596" t="s">
        <v>3930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6424</v>
      </c>
      <c r="C481" s="427" t="s">
        <v>67</v>
      </c>
      <c r="D481" s="583" t="s">
        <v>6244</v>
      </c>
      <c r="E481" s="595">
        <v>30000</v>
      </c>
      <c r="F481" s="583" t="s">
        <v>4867</v>
      </c>
      <c r="G481" s="583" t="s">
        <v>109</v>
      </c>
      <c r="H481" s="583" t="s">
        <v>68</v>
      </c>
      <c r="I481" s="621" t="s">
        <v>4868</v>
      </c>
      <c r="J481" s="593">
        <v>44130</v>
      </c>
      <c r="K481" s="599" t="s">
        <v>3936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6250</v>
      </c>
      <c r="C482" s="427" t="s">
        <v>3055</v>
      </c>
      <c r="D482" s="583" t="s">
        <v>6244</v>
      </c>
      <c r="E482" s="595">
        <v>2000</v>
      </c>
      <c r="F482" s="583" t="s">
        <v>3322</v>
      </c>
      <c r="G482" s="593" t="s">
        <v>3057</v>
      </c>
      <c r="H482" s="593" t="s">
        <v>68</v>
      </c>
      <c r="I482" s="593" t="s">
        <v>3058</v>
      </c>
      <c r="J482" s="593">
        <v>43703</v>
      </c>
      <c r="K482" s="596" t="s">
        <v>4330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6312</v>
      </c>
      <c r="C483" s="427" t="s">
        <v>3055</v>
      </c>
      <c r="D483" s="583" t="s">
        <v>6244</v>
      </c>
      <c r="E483" s="595">
        <v>15000</v>
      </c>
      <c r="F483" s="583" t="s">
        <v>3388</v>
      </c>
      <c r="G483" s="593" t="s">
        <v>19</v>
      </c>
      <c r="H483" s="593" t="s">
        <v>20</v>
      </c>
      <c r="I483" s="593" t="s">
        <v>270</v>
      </c>
      <c r="J483" s="593">
        <v>44295</v>
      </c>
      <c r="K483" s="596" t="s">
        <v>3944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6377</v>
      </c>
      <c r="C484" s="427" t="s">
        <v>3055</v>
      </c>
      <c r="D484" s="583" t="s">
        <v>6244</v>
      </c>
      <c r="E484" s="595">
        <v>2000</v>
      </c>
      <c r="F484" s="583" t="s">
        <v>3369</v>
      </c>
      <c r="G484" s="593" t="s">
        <v>19</v>
      </c>
      <c r="H484" s="593" t="s">
        <v>20</v>
      </c>
      <c r="I484" s="593" t="s">
        <v>3104</v>
      </c>
      <c r="J484" s="593">
        <v>44266</v>
      </c>
      <c r="K484" s="596" t="s">
        <v>3947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6425</v>
      </c>
      <c r="C485" s="427" t="s">
        <v>3055</v>
      </c>
      <c r="D485" s="583" t="s">
        <v>6244</v>
      </c>
      <c r="E485" s="595">
        <v>1000000</v>
      </c>
      <c r="F485" s="583" t="s">
        <v>513</v>
      </c>
      <c r="G485" s="593" t="s">
        <v>19</v>
      </c>
      <c r="H485" s="593" t="s">
        <v>20</v>
      </c>
      <c r="I485" s="593" t="s">
        <v>270</v>
      </c>
      <c r="J485" s="593">
        <v>44263</v>
      </c>
      <c r="K485" s="596" t="s">
        <v>3936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6426</v>
      </c>
      <c r="C486" s="583" t="s">
        <v>67</v>
      </c>
      <c r="D486" s="583" t="s">
        <v>1854</v>
      </c>
      <c r="E486" s="595">
        <v>0</v>
      </c>
      <c r="F486" s="583" t="s">
        <v>4944</v>
      </c>
      <c r="G486" s="583" t="s">
        <v>109</v>
      </c>
      <c r="H486" s="583" t="s">
        <v>68</v>
      </c>
      <c r="I486" s="583" t="s">
        <v>4209</v>
      </c>
      <c r="J486" s="593">
        <v>44775</v>
      </c>
      <c r="K486" s="599" t="s">
        <v>3951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6415</v>
      </c>
      <c r="C487" s="583" t="s">
        <v>3055</v>
      </c>
      <c r="D487" s="583" t="s">
        <v>1854</v>
      </c>
      <c r="E487" s="595">
        <v>467689.84</v>
      </c>
      <c r="F487" s="583" t="s">
        <v>3310</v>
      </c>
      <c r="G487" s="593" t="s">
        <v>3057</v>
      </c>
      <c r="H487" s="593" t="s">
        <v>68</v>
      </c>
      <c r="I487" s="593" t="s">
        <v>3058</v>
      </c>
      <c r="J487" s="593">
        <v>43859</v>
      </c>
      <c r="K487" s="596" t="s">
        <v>3947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6361</v>
      </c>
      <c r="C488" s="583" t="s">
        <v>67</v>
      </c>
      <c r="D488" s="583" t="s">
        <v>1854</v>
      </c>
      <c r="E488" s="595">
        <v>0</v>
      </c>
      <c r="F488" s="583" t="s">
        <v>4164</v>
      </c>
      <c r="G488" s="583" t="s">
        <v>109</v>
      </c>
      <c r="H488" s="583" t="s">
        <v>68</v>
      </c>
      <c r="I488" s="583" t="s">
        <v>3774</v>
      </c>
      <c r="J488" s="593">
        <v>44228</v>
      </c>
      <c r="K488" s="599" t="s">
        <v>3930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6427</v>
      </c>
      <c r="C489" s="427" t="s">
        <v>67</v>
      </c>
      <c r="D489" s="583" t="s">
        <v>6244</v>
      </c>
      <c r="E489" s="595">
        <v>387869.72</v>
      </c>
      <c r="F489" s="583" t="s">
        <v>6428</v>
      </c>
      <c r="G489" s="583" t="s">
        <v>3057</v>
      </c>
      <c r="H489" s="583" t="s">
        <v>68</v>
      </c>
      <c r="I489" s="583" t="s">
        <v>3057</v>
      </c>
      <c r="J489" s="593">
        <v>44195</v>
      </c>
      <c r="K489" s="599" t="s">
        <v>3947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6345</v>
      </c>
      <c r="C490" s="427" t="s">
        <v>67</v>
      </c>
      <c r="D490" s="583" t="s">
        <v>6244</v>
      </c>
      <c r="E490" s="595">
        <v>169129.47</v>
      </c>
      <c r="F490" s="583" t="s">
        <v>5230</v>
      </c>
      <c r="G490" s="583" t="s">
        <v>109</v>
      </c>
      <c r="H490" s="583" t="s">
        <v>68</v>
      </c>
      <c r="I490" s="583" t="s">
        <v>4614</v>
      </c>
      <c r="J490" s="593">
        <v>44180</v>
      </c>
      <c r="K490" s="599" t="s">
        <v>3936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6429</v>
      </c>
      <c r="C491" s="427" t="s">
        <v>67</v>
      </c>
      <c r="D491" s="583" t="s">
        <v>6244</v>
      </c>
      <c r="E491" s="595">
        <v>300000</v>
      </c>
      <c r="F491" s="583" t="s">
        <v>5494</v>
      </c>
      <c r="G491" s="583" t="s">
        <v>109</v>
      </c>
      <c r="H491" s="583" t="s">
        <v>68</v>
      </c>
      <c r="I491" s="583" t="s">
        <v>4593</v>
      </c>
      <c r="J491" s="593">
        <v>44397</v>
      </c>
      <c r="K491" s="599" t="s">
        <v>3947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6252</v>
      </c>
      <c r="C492" s="427" t="s">
        <v>3055</v>
      </c>
      <c r="D492" s="583" t="s">
        <v>6244</v>
      </c>
      <c r="E492" s="595">
        <v>15000</v>
      </c>
      <c r="F492" s="583" t="s">
        <v>3359</v>
      </c>
      <c r="G492" s="593" t="s">
        <v>3057</v>
      </c>
      <c r="H492" s="593" t="s">
        <v>68</v>
      </c>
      <c r="I492" s="593" t="s">
        <v>3058</v>
      </c>
      <c r="J492" s="593">
        <v>43605</v>
      </c>
      <c r="K492" s="596" t="s">
        <v>3947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6376</v>
      </c>
      <c r="C493" s="427" t="s">
        <v>3055</v>
      </c>
      <c r="D493" s="583" t="s">
        <v>6244</v>
      </c>
      <c r="E493" s="595">
        <v>36000</v>
      </c>
      <c r="F493" s="583" t="s">
        <v>3463</v>
      </c>
      <c r="G493" s="593" t="s">
        <v>19</v>
      </c>
      <c r="H493" s="593" t="s">
        <v>20</v>
      </c>
      <c r="I493" s="593" t="s">
        <v>321</v>
      </c>
      <c r="J493" s="593">
        <v>44322</v>
      </c>
      <c r="K493" s="596" t="s">
        <v>3936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6430</v>
      </c>
      <c r="C494" s="583" t="s">
        <v>67</v>
      </c>
      <c r="D494" s="583" t="s">
        <v>1854</v>
      </c>
      <c r="E494" s="595">
        <v>0</v>
      </c>
      <c r="F494" s="583" t="s">
        <v>5272</v>
      </c>
      <c r="G494" s="583" t="s">
        <v>109</v>
      </c>
      <c r="H494" s="583" t="s">
        <v>68</v>
      </c>
      <c r="I494" s="583" t="s">
        <v>4115</v>
      </c>
      <c r="J494" s="593">
        <v>44078</v>
      </c>
      <c r="K494" s="599" t="s">
        <v>3930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6266</v>
      </c>
      <c r="C495" s="427" t="s">
        <v>3055</v>
      </c>
      <c r="D495" s="583" t="s">
        <v>6244</v>
      </c>
      <c r="E495" s="595">
        <v>29127.62</v>
      </c>
      <c r="F495" s="583" t="s">
        <v>3576</v>
      </c>
      <c r="G495" s="593" t="s">
        <v>3057</v>
      </c>
      <c r="H495" s="593" t="s">
        <v>68</v>
      </c>
      <c r="I495" s="593" t="s">
        <v>3058</v>
      </c>
      <c r="J495" s="593">
        <v>43894</v>
      </c>
      <c r="K495" s="596" t="s">
        <v>3947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6431</v>
      </c>
      <c r="C496" s="427" t="s">
        <v>3055</v>
      </c>
      <c r="D496" s="583" t="s">
        <v>6244</v>
      </c>
      <c r="E496" s="595">
        <v>4000</v>
      </c>
      <c r="F496" s="583" t="s">
        <v>3263</v>
      </c>
      <c r="G496" s="593" t="s">
        <v>19</v>
      </c>
      <c r="H496" s="593" t="s">
        <v>20</v>
      </c>
      <c r="I496" s="593" t="s">
        <v>321</v>
      </c>
      <c r="J496" s="593">
        <v>44291</v>
      </c>
      <c r="K496" s="596" t="s">
        <v>3936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6429</v>
      </c>
      <c r="C497" s="427" t="s">
        <v>67</v>
      </c>
      <c r="D497" s="583" t="s">
        <v>1271</v>
      </c>
      <c r="E497" s="595">
        <v>83704.06</v>
      </c>
      <c r="F497" s="583" t="s">
        <v>6432</v>
      </c>
      <c r="G497" s="583" t="s">
        <v>109</v>
      </c>
      <c r="H497" s="583" t="s">
        <v>68</v>
      </c>
      <c r="I497" s="583" t="s">
        <v>4593</v>
      </c>
      <c r="J497" s="593">
        <v>44397</v>
      </c>
      <c r="K497" s="599" t="s">
        <v>3947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6433</v>
      </c>
      <c r="C498" s="427" t="s">
        <v>67</v>
      </c>
      <c r="D498" s="583" t="s">
        <v>1271</v>
      </c>
      <c r="E498" s="595">
        <v>5000</v>
      </c>
      <c r="F498" s="583" t="s">
        <v>4308</v>
      </c>
      <c r="G498" s="583" t="s">
        <v>19</v>
      </c>
      <c r="H498" s="583" t="s">
        <v>68</v>
      </c>
      <c r="I498" s="583" t="s">
        <v>4309</v>
      </c>
      <c r="J498" s="593">
        <v>44305</v>
      </c>
      <c r="K498" s="599" t="s">
        <v>3951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6434</v>
      </c>
      <c r="C499" s="583" t="s">
        <v>3055</v>
      </c>
      <c r="D499" s="583" t="s">
        <v>1854</v>
      </c>
      <c r="E499" s="595">
        <v>110571.37</v>
      </c>
      <c r="F499" s="583" t="s">
        <v>3612</v>
      </c>
      <c r="G499" s="593" t="s">
        <v>3122</v>
      </c>
      <c r="H499" s="593" t="s">
        <v>68</v>
      </c>
      <c r="I499" s="593" t="s">
        <v>3122</v>
      </c>
      <c r="J499" s="593">
        <v>43990</v>
      </c>
      <c r="K499" s="596" t="s">
        <v>3951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6435</v>
      </c>
      <c r="C500" s="583" t="s">
        <v>67</v>
      </c>
      <c r="D500" s="583" t="s">
        <v>1854</v>
      </c>
      <c r="E500" s="595">
        <v>0</v>
      </c>
      <c r="F500" s="583" t="s">
        <v>5293</v>
      </c>
      <c r="G500" s="583" t="s">
        <v>19</v>
      </c>
      <c r="H500" s="583" t="s">
        <v>68</v>
      </c>
      <c r="I500" s="583" t="s">
        <v>3934</v>
      </c>
      <c r="J500" s="593">
        <v>44148</v>
      </c>
      <c r="K500" s="599" t="s">
        <v>3936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6407</v>
      </c>
      <c r="C501" s="427" t="s">
        <v>3055</v>
      </c>
      <c r="D501" s="583" t="s">
        <v>6244</v>
      </c>
      <c r="E501" s="595">
        <v>3000</v>
      </c>
      <c r="F501" s="583" t="s">
        <v>3067</v>
      </c>
      <c r="G501" s="593" t="s">
        <v>19</v>
      </c>
      <c r="H501" s="593" t="s">
        <v>20</v>
      </c>
      <c r="I501" s="593" t="s">
        <v>321</v>
      </c>
      <c r="J501" s="593">
        <v>44321</v>
      </c>
      <c r="K501" s="596" t="s">
        <v>3947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6376</v>
      </c>
      <c r="C502" s="427" t="s">
        <v>3055</v>
      </c>
      <c r="D502" s="583" t="s">
        <v>6244</v>
      </c>
      <c r="E502" s="595">
        <v>9000</v>
      </c>
      <c r="F502" s="583" t="s">
        <v>3463</v>
      </c>
      <c r="G502" s="593" t="s">
        <v>19</v>
      </c>
      <c r="H502" s="593" t="s">
        <v>20</v>
      </c>
      <c r="I502" s="593" t="s">
        <v>321</v>
      </c>
      <c r="J502" s="593">
        <v>44322</v>
      </c>
      <c r="K502" s="596" t="s">
        <v>3936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6436</v>
      </c>
      <c r="C503" s="427" t="s">
        <v>67</v>
      </c>
      <c r="D503" s="583" t="s">
        <v>6244</v>
      </c>
      <c r="E503" s="595">
        <v>10000</v>
      </c>
      <c r="F503" s="583" t="s">
        <v>5249</v>
      </c>
      <c r="G503" s="583" t="s">
        <v>19</v>
      </c>
      <c r="H503" s="583" t="s">
        <v>68</v>
      </c>
      <c r="I503" s="583" t="s">
        <v>3934</v>
      </c>
      <c r="J503" s="593">
        <v>44133</v>
      </c>
      <c r="K503" s="599" t="s">
        <v>3947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6437</v>
      </c>
      <c r="C504" s="427" t="s">
        <v>67</v>
      </c>
      <c r="D504" s="583" t="s">
        <v>1271</v>
      </c>
      <c r="E504" s="595">
        <v>117509.41</v>
      </c>
      <c r="F504" s="583" t="s">
        <v>4318</v>
      </c>
      <c r="G504" s="583" t="s">
        <v>3057</v>
      </c>
      <c r="H504" s="583" t="s">
        <v>68</v>
      </c>
      <c r="I504" s="583" t="s">
        <v>3057</v>
      </c>
      <c r="J504" s="593">
        <v>44368</v>
      </c>
      <c r="K504" s="599" t="s">
        <v>3936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6438</v>
      </c>
      <c r="C505" s="583" t="s">
        <v>67</v>
      </c>
      <c r="D505" s="583" t="s">
        <v>1854</v>
      </c>
      <c r="E505" s="595">
        <v>0</v>
      </c>
      <c r="F505" s="583" t="s">
        <v>5106</v>
      </c>
      <c r="G505" s="583" t="s">
        <v>19</v>
      </c>
      <c r="H505" s="583" t="s">
        <v>68</v>
      </c>
      <c r="I505" s="583" t="s">
        <v>3934</v>
      </c>
      <c r="J505" s="593">
        <v>44196</v>
      </c>
      <c r="K505" s="599" t="s">
        <v>3944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6250</v>
      </c>
      <c r="C506" s="427" t="s">
        <v>3055</v>
      </c>
      <c r="D506" s="583" t="s">
        <v>6244</v>
      </c>
      <c r="E506" s="595">
        <v>70000</v>
      </c>
      <c r="F506" s="583" t="s">
        <v>3322</v>
      </c>
      <c r="G506" s="593" t="s">
        <v>3057</v>
      </c>
      <c r="H506" s="593" t="s">
        <v>68</v>
      </c>
      <c r="I506" s="593" t="s">
        <v>3058</v>
      </c>
      <c r="J506" s="593">
        <v>43703</v>
      </c>
      <c r="K506" s="596" t="s">
        <v>4330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6373</v>
      </c>
      <c r="C507" s="427" t="s">
        <v>67</v>
      </c>
      <c r="D507" s="583" t="s">
        <v>1271</v>
      </c>
      <c r="E507" s="595">
        <v>56000</v>
      </c>
      <c r="F507" s="583" t="s">
        <v>5406</v>
      </c>
      <c r="G507" s="583" t="s">
        <v>19</v>
      </c>
      <c r="H507" s="583" t="s">
        <v>77</v>
      </c>
      <c r="I507" s="583" t="s">
        <v>99</v>
      </c>
      <c r="J507" s="593">
        <v>44291</v>
      </c>
      <c r="K507" s="599" t="s">
        <v>3951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6439</v>
      </c>
      <c r="C508" s="427" t="s">
        <v>3055</v>
      </c>
      <c r="D508" s="583" t="s">
        <v>6244</v>
      </c>
      <c r="E508" s="595">
        <v>86000</v>
      </c>
      <c r="F508" s="583" t="s">
        <v>3683</v>
      </c>
      <c r="G508" s="593" t="s">
        <v>19</v>
      </c>
      <c r="H508" s="593" t="s">
        <v>20</v>
      </c>
      <c r="I508" s="593" t="s">
        <v>3104</v>
      </c>
      <c r="J508" s="593">
        <v>44267</v>
      </c>
      <c r="K508" s="596" t="s">
        <v>3936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6266</v>
      </c>
      <c r="C509" s="427" t="s">
        <v>3055</v>
      </c>
      <c r="D509" s="583" t="s">
        <v>6244</v>
      </c>
      <c r="E509" s="595">
        <v>1000</v>
      </c>
      <c r="F509" s="583" t="s">
        <v>3576</v>
      </c>
      <c r="G509" s="593" t="s">
        <v>3057</v>
      </c>
      <c r="H509" s="593" t="s">
        <v>68</v>
      </c>
      <c r="I509" s="593" t="s">
        <v>3058</v>
      </c>
      <c r="J509" s="593">
        <v>43894</v>
      </c>
      <c r="K509" s="596" t="s">
        <v>3947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6322</v>
      </c>
      <c r="C510" s="427" t="s">
        <v>67</v>
      </c>
      <c r="D510" s="583" t="s">
        <v>6244</v>
      </c>
      <c r="E510" s="595">
        <v>10000</v>
      </c>
      <c r="F510" s="583" t="s">
        <v>4283</v>
      </c>
      <c r="G510" s="583" t="s">
        <v>19</v>
      </c>
      <c r="H510" s="583" t="s">
        <v>68</v>
      </c>
      <c r="I510" s="583" t="s">
        <v>4284</v>
      </c>
      <c r="J510" s="593">
        <v>44089</v>
      </c>
      <c r="K510" s="599" t="s">
        <v>3944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6378</v>
      </c>
      <c r="C511" s="427" t="s">
        <v>3055</v>
      </c>
      <c r="D511" s="583" t="s">
        <v>6244</v>
      </c>
      <c r="E511" s="595">
        <v>15000</v>
      </c>
      <c r="F511" s="583" t="s">
        <v>3596</v>
      </c>
      <c r="G511" s="593" t="s">
        <v>19</v>
      </c>
      <c r="H511" s="593" t="s">
        <v>20</v>
      </c>
      <c r="I511" s="593" t="s">
        <v>321</v>
      </c>
      <c r="J511" s="593">
        <v>44319</v>
      </c>
      <c r="K511" s="596" t="s">
        <v>3936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6440</v>
      </c>
      <c r="C512" s="427" t="s">
        <v>3055</v>
      </c>
      <c r="D512" s="583" t="s">
        <v>1271</v>
      </c>
      <c r="E512" s="595">
        <v>50000</v>
      </c>
      <c r="F512" s="583" t="s">
        <v>3582</v>
      </c>
      <c r="G512" s="593" t="s">
        <v>19</v>
      </c>
      <c r="H512" s="593" t="s">
        <v>20</v>
      </c>
      <c r="I512" s="593" t="s">
        <v>321</v>
      </c>
      <c r="J512" s="593">
        <v>44279</v>
      </c>
      <c r="K512" s="596" t="s">
        <v>3936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6381</v>
      </c>
      <c r="C513" s="427" t="s">
        <v>3055</v>
      </c>
      <c r="D513" s="583" t="s">
        <v>6244</v>
      </c>
      <c r="E513" s="595">
        <v>150000</v>
      </c>
      <c r="F513" s="583" t="s">
        <v>3213</v>
      </c>
      <c r="G513" s="593" t="s">
        <v>19</v>
      </c>
      <c r="H513" s="593" t="s">
        <v>20</v>
      </c>
      <c r="I513" s="593" t="s">
        <v>270</v>
      </c>
      <c r="J513" s="593">
        <v>44328</v>
      </c>
      <c r="K513" s="596" t="s">
        <v>3936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6324</v>
      </c>
      <c r="C514" s="427" t="s">
        <v>67</v>
      </c>
      <c r="D514" s="583" t="s">
        <v>6244</v>
      </c>
      <c r="E514" s="595">
        <v>130000</v>
      </c>
      <c r="F514" s="583" t="s">
        <v>3999</v>
      </c>
      <c r="G514" s="583" t="s">
        <v>3057</v>
      </c>
      <c r="H514" s="583" t="s">
        <v>68</v>
      </c>
      <c r="I514" s="583" t="s">
        <v>3057</v>
      </c>
      <c r="J514" s="593">
        <v>44180</v>
      </c>
      <c r="K514" s="599" t="s">
        <v>3936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6324</v>
      </c>
      <c r="C515" s="427" t="s">
        <v>67</v>
      </c>
      <c r="D515" s="583" t="s">
        <v>6244</v>
      </c>
      <c r="E515" s="595">
        <v>43000</v>
      </c>
      <c r="F515" s="583" t="s">
        <v>3999</v>
      </c>
      <c r="G515" s="583" t="s">
        <v>3057</v>
      </c>
      <c r="H515" s="583" t="s">
        <v>68</v>
      </c>
      <c r="I515" s="583" t="s">
        <v>3057</v>
      </c>
      <c r="J515" s="593">
        <v>44180</v>
      </c>
      <c r="K515" s="599" t="s">
        <v>3936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6266</v>
      </c>
      <c r="C516" s="427" t="s">
        <v>3055</v>
      </c>
      <c r="D516" s="583" t="s">
        <v>6244</v>
      </c>
      <c r="E516" s="595">
        <v>40000</v>
      </c>
      <c r="F516" s="583" t="s">
        <v>3576</v>
      </c>
      <c r="G516" s="593" t="s">
        <v>3057</v>
      </c>
      <c r="H516" s="593" t="s">
        <v>68</v>
      </c>
      <c r="I516" s="593" t="s">
        <v>3058</v>
      </c>
      <c r="J516" s="593">
        <v>43894</v>
      </c>
      <c r="K516" s="596" t="s">
        <v>3947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6252</v>
      </c>
      <c r="C517" s="427" t="s">
        <v>3055</v>
      </c>
      <c r="D517" s="583" t="s">
        <v>6244</v>
      </c>
      <c r="E517" s="595">
        <v>75000</v>
      </c>
      <c r="F517" s="583" t="s">
        <v>3359</v>
      </c>
      <c r="G517" s="593" t="s">
        <v>3057</v>
      </c>
      <c r="H517" s="593" t="s">
        <v>68</v>
      </c>
      <c r="I517" s="593" t="s">
        <v>3058</v>
      </c>
      <c r="J517" s="593">
        <v>43605</v>
      </c>
      <c r="K517" s="596" t="s">
        <v>3947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6345</v>
      </c>
      <c r="C518" s="427" t="s">
        <v>67</v>
      </c>
      <c r="D518" s="583" t="s">
        <v>6244</v>
      </c>
      <c r="E518" s="595">
        <v>3000</v>
      </c>
      <c r="F518" s="583" t="s">
        <v>5230</v>
      </c>
      <c r="G518" s="583" t="s">
        <v>109</v>
      </c>
      <c r="H518" s="583" t="s">
        <v>68</v>
      </c>
      <c r="I518" s="583" t="s">
        <v>4614</v>
      </c>
      <c r="J518" s="593">
        <v>44180</v>
      </c>
      <c r="K518" s="599" t="s">
        <v>3936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6376</v>
      </c>
      <c r="C519" s="427" t="s">
        <v>3055</v>
      </c>
      <c r="D519" s="583" t="s">
        <v>6244</v>
      </c>
      <c r="E519" s="595">
        <v>2000</v>
      </c>
      <c r="F519" s="583" t="s">
        <v>3463</v>
      </c>
      <c r="G519" s="593" t="s">
        <v>19</v>
      </c>
      <c r="H519" s="593" t="s">
        <v>20</v>
      </c>
      <c r="I519" s="593" t="s">
        <v>321</v>
      </c>
      <c r="J519" s="593">
        <v>44322</v>
      </c>
      <c r="K519" s="596" t="s">
        <v>3936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6339</v>
      </c>
      <c r="C520" s="583" t="s">
        <v>3055</v>
      </c>
      <c r="D520" s="583" t="s">
        <v>1854</v>
      </c>
      <c r="E520" s="595">
        <v>104633.35</v>
      </c>
      <c r="F520" s="583" t="s">
        <v>3171</v>
      </c>
      <c r="G520" s="593" t="s">
        <v>19</v>
      </c>
      <c r="H520" s="593" t="s">
        <v>20</v>
      </c>
      <c r="I520" s="593" t="s">
        <v>3104</v>
      </c>
      <c r="J520" s="593">
        <v>44273</v>
      </c>
      <c r="K520" s="596" t="s">
        <v>3936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6436</v>
      </c>
      <c r="C521" s="583" t="s">
        <v>67</v>
      </c>
      <c r="D521" s="583" t="s">
        <v>1854</v>
      </c>
      <c r="E521" s="595">
        <v>0</v>
      </c>
      <c r="F521" s="583" t="s">
        <v>5249</v>
      </c>
      <c r="G521" s="583" t="s">
        <v>19</v>
      </c>
      <c r="H521" s="583" t="s">
        <v>68</v>
      </c>
      <c r="I521" s="583" t="s">
        <v>3934</v>
      </c>
      <c r="J521" s="593">
        <v>44133</v>
      </c>
      <c r="K521" s="599" t="s">
        <v>3947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6441</v>
      </c>
      <c r="C522" s="427" t="s">
        <v>3055</v>
      </c>
      <c r="D522" s="583" t="s">
        <v>6244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270</v>
      </c>
      <c r="J522" s="593">
        <v>44340</v>
      </c>
      <c r="K522" s="596" t="s">
        <v>3947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6442</v>
      </c>
      <c r="C523" s="583" t="s">
        <v>3055</v>
      </c>
      <c r="D523" s="583" t="s">
        <v>1854</v>
      </c>
      <c r="E523" s="595">
        <v>397214.14</v>
      </c>
      <c r="F523" s="583" t="s">
        <v>3621</v>
      </c>
      <c r="G523" s="593" t="s">
        <v>3057</v>
      </c>
      <c r="H523" s="593" t="s">
        <v>68</v>
      </c>
      <c r="I523" s="593" t="s">
        <v>3064</v>
      </c>
      <c r="J523" s="593">
        <v>43539</v>
      </c>
      <c r="K523" s="596" t="s">
        <v>3936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6443</v>
      </c>
      <c r="C524" s="583" t="s">
        <v>3055</v>
      </c>
      <c r="D524" s="583" t="s">
        <v>1854</v>
      </c>
      <c r="E524" s="595">
        <v>40150.79</v>
      </c>
      <c r="F524" s="583" t="s">
        <v>3621</v>
      </c>
      <c r="G524" s="593" t="s">
        <v>3057</v>
      </c>
      <c r="H524" s="593" t="s">
        <v>68</v>
      </c>
      <c r="I524" s="593" t="s">
        <v>3064</v>
      </c>
      <c r="J524" s="593">
        <v>44397</v>
      </c>
      <c r="K524" s="596" t="s">
        <v>3984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6408</v>
      </c>
      <c r="C525" s="427" t="s">
        <v>3055</v>
      </c>
      <c r="D525" s="583" t="s">
        <v>6244</v>
      </c>
      <c r="E525" s="595">
        <v>20000</v>
      </c>
      <c r="F525" s="583" t="s">
        <v>3512</v>
      </c>
      <c r="G525" s="593" t="s">
        <v>19</v>
      </c>
      <c r="H525" s="593" t="s">
        <v>20</v>
      </c>
      <c r="I525" s="593" t="s">
        <v>270</v>
      </c>
      <c r="J525" s="593">
        <v>44319</v>
      </c>
      <c r="K525" s="596" t="s">
        <v>3936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6422</v>
      </c>
      <c r="C526" s="427" t="s">
        <v>3055</v>
      </c>
      <c r="D526" s="583" t="s">
        <v>6244</v>
      </c>
      <c r="E526" s="595">
        <v>130000</v>
      </c>
      <c r="F526" s="583" t="s">
        <v>821</v>
      </c>
      <c r="G526" s="593" t="s">
        <v>19</v>
      </c>
      <c r="H526" s="593" t="s">
        <v>20</v>
      </c>
      <c r="I526" s="593" t="s">
        <v>270</v>
      </c>
      <c r="J526" s="593">
        <v>44280</v>
      </c>
      <c r="K526" s="596" t="s">
        <v>3936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6311</v>
      </c>
      <c r="C527" s="427" t="s">
        <v>3055</v>
      </c>
      <c r="D527" s="583" t="s">
        <v>6244</v>
      </c>
      <c r="E527" s="595">
        <v>20000</v>
      </c>
      <c r="F527" s="583" t="s">
        <v>936</v>
      </c>
      <c r="G527" s="593" t="s">
        <v>19</v>
      </c>
      <c r="H527" s="593" t="s">
        <v>20</v>
      </c>
      <c r="I527" s="593" t="s">
        <v>270</v>
      </c>
      <c r="J527" s="593">
        <v>44321</v>
      </c>
      <c r="K527" s="596" t="s">
        <v>3936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6271</v>
      </c>
      <c r="C528" s="427" t="s">
        <v>3055</v>
      </c>
      <c r="D528" s="583" t="s">
        <v>6244</v>
      </c>
      <c r="E528" s="595">
        <v>300000</v>
      </c>
      <c r="F528" s="583" t="s">
        <v>3480</v>
      </c>
      <c r="G528" s="593" t="s">
        <v>3057</v>
      </c>
      <c r="H528" s="593" t="s">
        <v>68</v>
      </c>
      <c r="I528" s="593" t="s">
        <v>3058</v>
      </c>
      <c r="J528" s="593">
        <v>43564</v>
      </c>
      <c r="K528" s="596" t="s">
        <v>3951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6315</v>
      </c>
      <c r="C529" s="427" t="s">
        <v>67</v>
      </c>
      <c r="D529" s="583" t="s">
        <v>6244</v>
      </c>
      <c r="E529" s="595">
        <v>25000</v>
      </c>
      <c r="F529" s="583" t="s">
        <v>4515</v>
      </c>
      <c r="G529" s="583" t="s">
        <v>109</v>
      </c>
      <c r="H529" s="583" t="s">
        <v>68</v>
      </c>
      <c r="I529" s="583" t="s">
        <v>4004</v>
      </c>
      <c r="J529" s="593">
        <v>44263</v>
      </c>
      <c r="K529" s="599" t="s">
        <v>3936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6252</v>
      </c>
      <c r="C530" s="427" t="s">
        <v>3055</v>
      </c>
      <c r="D530" s="583" t="s">
        <v>6244</v>
      </c>
      <c r="E530" s="595">
        <v>17000</v>
      </c>
      <c r="F530" s="583" t="s">
        <v>3359</v>
      </c>
      <c r="G530" s="593" t="s">
        <v>3057</v>
      </c>
      <c r="H530" s="593" t="s">
        <v>68</v>
      </c>
      <c r="I530" s="593" t="s">
        <v>3058</v>
      </c>
      <c r="J530" s="593">
        <v>43605</v>
      </c>
      <c r="K530" s="596" t="s">
        <v>3947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6444</v>
      </c>
      <c r="C531" s="583" t="s">
        <v>67</v>
      </c>
      <c r="D531" s="583" t="s">
        <v>1854</v>
      </c>
      <c r="E531" s="595">
        <v>0</v>
      </c>
      <c r="F531" s="583" t="s">
        <v>4028</v>
      </c>
      <c r="G531" s="583" t="s">
        <v>19</v>
      </c>
      <c r="H531" s="583" t="s">
        <v>68</v>
      </c>
      <c r="I531" s="583" t="s">
        <v>3934</v>
      </c>
      <c r="J531" s="593">
        <v>44245</v>
      </c>
      <c r="K531" s="599" t="s">
        <v>3936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6445</v>
      </c>
      <c r="C532" s="427" t="s">
        <v>67</v>
      </c>
      <c r="D532" s="583" t="s">
        <v>6244</v>
      </c>
      <c r="E532" s="595">
        <v>150000</v>
      </c>
      <c r="F532" s="583" t="s">
        <v>3942</v>
      </c>
      <c r="G532" s="583" t="s">
        <v>19</v>
      </c>
      <c r="H532" s="583" t="s">
        <v>68</v>
      </c>
      <c r="I532" s="583" t="s">
        <v>3934</v>
      </c>
      <c r="J532" s="593">
        <v>44326</v>
      </c>
      <c r="K532" s="599" t="s">
        <v>3944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6446</v>
      </c>
      <c r="C533" s="427" t="s">
        <v>67</v>
      </c>
      <c r="D533" s="583" t="s">
        <v>6244</v>
      </c>
      <c r="E533" s="595">
        <v>84278.97</v>
      </c>
      <c r="F533" s="583" t="s">
        <v>5396</v>
      </c>
      <c r="G533" s="583" t="s">
        <v>3057</v>
      </c>
      <c r="H533" s="583" t="s">
        <v>68</v>
      </c>
      <c r="I533" s="583" t="s">
        <v>3057</v>
      </c>
      <c r="J533" s="593">
        <v>44355</v>
      </c>
      <c r="K533" s="599" t="s">
        <v>3947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6395</v>
      </c>
      <c r="C534" s="427" t="s">
        <v>3055</v>
      </c>
      <c r="D534" s="583" t="s">
        <v>6244</v>
      </c>
      <c r="E534" s="595">
        <v>130000</v>
      </c>
      <c r="F534" s="583" t="s">
        <v>3350</v>
      </c>
      <c r="G534" s="593" t="s">
        <v>19</v>
      </c>
      <c r="H534" s="593" t="s">
        <v>20</v>
      </c>
      <c r="I534" s="593" t="s">
        <v>270</v>
      </c>
      <c r="J534" s="593">
        <v>44313</v>
      </c>
      <c r="K534" s="596" t="s">
        <v>3936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6447</v>
      </c>
      <c r="C535" s="583" t="s">
        <v>67</v>
      </c>
      <c r="D535" s="583" t="s">
        <v>1854</v>
      </c>
      <c r="E535" s="595">
        <v>0</v>
      </c>
      <c r="F535" s="583" t="s">
        <v>4363</v>
      </c>
      <c r="G535" s="583" t="s">
        <v>19</v>
      </c>
      <c r="H535" s="583" t="s">
        <v>68</v>
      </c>
      <c r="I535" s="583" t="s">
        <v>3934</v>
      </c>
      <c r="J535" s="593">
        <v>44085</v>
      </c>
      <c r="K535" s="599" t="s">
        <v>3944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6448</v>
      </c>
      <c r="C536" s="583" t="s">
        <v>67</v>
      </c>
      <c r="D536" s="583" t="s">
        <v>1854</v>
      </c>
      <c r="E536" s="595">
        <v>0</v>
      </c>
      <c r="F536" s="583" t="s">
        <v>5235</v>
      </c>
      <c r="G536" s="583" t="s">
        <v>19</v>
      </c>
      <c r="H536" s="583" t="s">
        <v>68</v>
      </c>
      <c r="I536" s="583" t="s">
        <v>3934</v>
      </c>
      <c r="J536" s="593">
        <v>44147</v>
      </c>
      <c r="K536" s="599" t="s">
        <v>3947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6377</v>
      </c>
      <c r="C537" s="427" t="s">
        <v>3055</v>
      </c>
      <c r="D537" s="583" t="s">
        <v>6244</v>
      </c>
      <c r="E537" s="595">
        <v>20000</v>
      </c>
      <c r="F537" s="583" t="s">
        <v>3369</v>
      </c>
      <c r="G537" s="593" t="s">
        <v>19</v>
      </c>
      <c r="H537" s="593" t="s">
        <v>20</v>
      </c>
      <c r="I537" s="593" t="s">
        <v>3104</v>
      </c>
      <c r="J537" s="593">
        <v>44266</v>
      </c>
      <c r="K537" s="596" t="s">
        <v>3947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6449</v>
      </c>
      <c r="C538" s="583" t="s">
        <v>67</v>
      </c>
      <c r="D538" s="583" t="s">
        <v>1854</v>
      </c>
      <c r="E538" s="595">
        <v>0</v>
      </c>
      <c r="F538" s="583" t="s">
        <v>5224</v>
      </c>
      <c r="G538" s="583" t="s">
        <v>19</v>
      </c>
      <c r="H538" s="583" t="s">
        <v>68</v>
      </c>
      <c r="I538" s="583" t="s">
        <v>6450</v>
      </c>
      <c r="J538" s="593">
        <v>44096</v>
      </c>
      <c r="K538" s="599" t="s">
        <v>3936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6451</v>
      </c>
      <c r="C539" s="427" t="s">
        <v>3055</v>
      </c>
      <c r="D539" s="583" t="s">
        <v>6244</v>
      </c>
      <c r="E539" s="595">
        <v>300000</v>
      </c>
      <c r="F539" s="583" t="s">
        <v>3355</v>
      </c>
      <c r="G539" s="593" t="s">
        <v>3122</v>
      </c>
      <c r="H539" s="593" t="s">
        <v>68</v>
      </c>
      <c r="I539" s="593" t="s">
        <v>3122</v>
      </c>
      <c r="J539" s="593">
        <v>44021</v>
      </c>
      <c r="K539" s="596" t="s">
        <v>3936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6362</v>
      </c>
      <c r="C540" s="427" t="s">
        <v>3055</v>
      </c>
      <c r="D540" s="583" t="s">
        <v>6244</v>
      </c>
      <c r="E540" s="595">
        <v>25000</v>
      </c>
      <c r="F540" s="583" t="s">
        <v>3578</v>
      </c>
      <c r="G540" s="593" t="s">
        <v>19</v>
      </c>
      <c r="H540" s="593" t="s">
        <v>20</v>
      </c>
      <c r="I540" s="593" t="s">
        <v>321</v>
      </c>
      <c r="J540" s="593">
        <v>44279</v>
      </c>
      <c r="K540" s="596" t="s">
        <v>3936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6452</v>
      </c>
      <c r="C541" s="583" t="s">
        <v>3055</v>
      </c>
      <c r="D541" s="583" t="s">
        <v>1854</v>
      </c>
      <c r="E541" s="595">
        <v>130029.24</v>
      </c>
      <c r="F541" s="583" t="s">
        <v>3629</v>
      </c>
      <c r="G541" s="593" t="s">
        <v>3122</v>
      </c>
      <c r="H541" s="593" t="s">
        <v>68</v>
      </c>
      <c r="I541" s="593" t="s">
        <v>3122</v>
      </c>
      <c r="J541" s="593">
        <v>43441</v>
      </c>
      <c r="K541" s="596" t="s">
        <v>3951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6270</v>
      </c>
      <c r="C542" s="583" t="s">
        <v>3055</v>
      </c>
      <c r="D542" s="583" t="s">
        <v>1854</v>
      </c>
      <c r="E542" s="595">
        <v>555581.43999999994</v>
      </c>
      <c r="F542" s="583" t="s">
        <v>3609</v>
      </c>
      <c r="G542" s="593" t="s">
        <v>3057</v>
      </c>
      <c r="H542" s="593" t="s">
        <v>68</v>
      </c>
      <c r="I542" s="593" t="s">
        <v>3064</v>
      </c>
      <c r="J542" s="593">
        <v>43607</v>
      </c>
      <c r="K542" s="596" t="s">
        <v>4330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6453</v>
      </c>
      <c r="C543" s="427" t="s">
        <v>3055</v>
      </c>
      <c r="D543" s="583" t="s">
        <v>6244</v>
      </c>
      <c r="E543" s="595">
        <v>17000</v>
      </c>
      <c r="F543" s="583" t="s">
        <v>3631</v>
      </c>
      <c r="G543" s="593" t="s">
        <v>19</v>
      </c>
      <c r="H543" s="593" t="s">
        <v>20</v>
      </c>
      <c r="I543" s="593" t="s">
        <v>270</v>
      </c>
      <c r="J543" s="593">
        <v>44263</v>
      </c>
      <c r="K543" s="596" t="s">
        <v>3947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6454</v>
      </c>
      <c r="C544" s="427" t="s">
        <v>3055</v>
      </c>
      <c r="D544" s="583" t="s">
        <v>6244</v>
      </c>
      <c r="E544" s="595">
        <v>2502500.1</v>
      </c>
      <c r="F544" s="583" t="s">
        <v>385</v>
      </c>
      <c r="G544" s="593" t="s">
        <v>19</v>
      </c>
      <c r="H544" s="593" t="s">
        <v>20</v>
      </c>
      <c r="I544" s="593" t="s">
        <v>270</v>
      </c>
      <c r="J544" s="593">
        <v>44266</v>
      </c>
      <c r="K544" s="596" t="s">
        <v>3930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6455</v>
      </c>
      <c r="C545" s="427" t="s">
        <v>67</v>
      </c>
      <c r="D545" s="583" t="s">
        <v>1271</v>
      </c>
      <c r="E545" s="595">
        <v>0</v>
      </c>
      <c r="F545" s="583" t="s">
        <v>4348</v>
      </c>
      <c r="G545" s="583" t="s">
        <v>3057</v>
      </c>
      <c r="H545" s="583" t="s">
        <v>68</v>
      </c>
      <c r="I545" s="583" t="s">
        <v>3057</v>
      </c>
      <c r="J545" s="593">
        <v>43869</v>
      </c>
      <c r="K545" s="599" t="s">
        <v>3936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6456</v>
      </c>
      <c r="C546" s="583" t="s">
        <v>67</v>
      </c>
      <c r="D546" s="583" t="s">
        <v>1854</v>
      </c>
      <c r="E546" s="595">
        <v>0</v>
      </c>
      <c r="F546" s="583" t="s">
        <v>4394</v>
      </c>
      <c r="G546" s="583" t="s">
        <v>19</v>
      </c>
      <c r="H546" s="583" t="s">
        <v>68</v>
      </c>
      <c r="I546" s="583" t="s">
        <v>3934</v>
      </c>
      <c r="J546" s="593">
        <v>44203</v>
      </c>
      <c r="K546" s="599" t="s">
        <v>3936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6457</v>
      </c>
      <c r="C547" s="583" t="s">
        <v>67</v>
      </c>
      <c r="D547" s="583" t="s">
        <v>1854</v>
      </c>
      <c r="E547" s="595">
        <v>0</v>
      </c>
      <c r="F547" s="583" t="s">
        <v>4394</v>
      </c>
      <c r="G547" s="583" t="s">
        <v>19</v>
      </c>
      <c r="H547" s="583" t="s">
        <v>68</v>
      </c>
      <c r="I547" s="583" t="s">
        <v>3934</v>
      </c>
      <c r="J547" s="593">
        <v>44203</v>
      </c>
      <c r="K547" s="599" t="s">
        <v>3984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6458</v>
      </c>
      <c r="C548" s="427" t="s">
        <v>67</v>
      </c>
      <c r="D548" s="583" t="s">
        <v>6244</v>
      </c>
      <c r="E548" s="622">
        <v>4000</v>
      </c>
      <c r="F548" s="583" t="s">
        <v>4073</v>
      </c>
      <c r="G548" s="583" t="s">
        <v>109</v>
      </c>
      <c r="H548" s="583" t="s">
        <v>68</v>
      </c>
      <c r="I548" s="583" t="s">
        <v>3774</v>
      </c>
      <c r="J548" s="593">
        <v>44362</v>
      </c>
      <c r="K548" s="599" t="s">
        <v>3947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6312</v>
      </c>
      <c r="C549" s="427" t="s">
        <v>3055</v>
      </c>
      <c r="D549" s="583" t="s">
        <v>6244</v>
      </c>
      <c r="E549" s="622">
        <v>20000</v>
      </c>
      <c r="F549" s="583" t="s">
        <v>3388</v>
      </c>
      <c r="G549" s="593" t="s">
        <v>19</v>
      </c>
      <c r="H549" s="593" t="s">
        <v>20</v>
      </c>
      <c r="I549" s="593" t="s">
        <v>270</v>
      </c>
      <c r="J549" s="593">
        <v>44295</v>
      </c>
      <c r="K549" s="596" t="s">
        <v>3944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6378</v>
      </c>
      <c r="C550" s="427" t="s">
        <v>3055</v>
      </c>
      <c r="D550" s="583" t="s">
        <v>6244</v>
      </c>
      <c r="E550" s="622">
        <v>5000</v>
      </c>
      <c r="F550" s="583" t="s">
        <v>3596</v>
      </c>
      <c r="G550" s="593" t="s">
        <v>19</v>
      </c>
      <c r="H550" s="593" t="s">
        <v>20</v>
      </c>
      <c r="I550" s="593" t="s">
        <v>321</v>
      </c>
      <c r="J550" s="593">
        <v>44319</v>
      </c>
      <c r="K550" s="596" t="s">
        <v>3936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6459</v>
      </c>
      <c r="C551" s="583" t="s">
        <v>67</v>
      </c>
      <c r="D551" s="583" t="s">
        <v>1854</v>
      </c>
      <c r="E551" s="595">
        <v>0</v>
      </c>
      <c r="F551" s="583" t="s">
        <v>5325</v>
      </c>
      <c r="G551" s="583" t="s">
        <v>4200</v>
      </c>
      <c r="H551" s="583" t="s">
        <v>68</v>
      </c>
      <c r="I551" s="583" t="s">
        <v>109</v>
      </c>
      <c r="J551" s="593">
        <v>44250</v>
      </c>
      <c r="K551" s="599" t="s">
        <v>3984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6460</v>
      </c>
      <c r="C552" s="583" t="s">
        <v>67</v>
      </c>
      <c r="D552" s="583" t="s">
        <v>1854</v>
      </c>
      <c r="E552" s="595">
        <v>0</v>
      </c>
      <c r="F552" s="583" t="s">
        <v>5241</v>
      </c>
      <c r="G552" s="583" t="s">
        <v>19</v>
      </c>
      <c r="H552" s="583" t="s">
        <v>68</v>
      </c>
      <c r="I552" s="583" t="s">
        <v>3934</v>
      </c>
      <c r="J552" s="593">
        <v>44120</v>
      </c>
      <c r="K552" s="599" t="s">
        <v>3936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6375</v>
      </c>
      <c r="C553" s="427" t="s">
        <v>3055</v>
      </c>
      <c r="D553" s="583" t="s">
        <v>6244</v>
      </c>
      <c r="E553" s="622">
        <v>10000</v>
      </c>
      <c r="F553" s="583" t="s">
        <v>3126</v>
      </c>
      <c r="G553" s="593" t="s">
        <v>19</v>
      </c>
      <c r="H553" s="593" t="s">
        <v>20</v>
      </c>
      <c r="I553" s="593" t="s">
        <v>321</v>
      </c>
      <c r="J553" s="593">
        <v>44295</v>
      </c>
      <c r="K553" s="596" t="s">
        <v>3930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6451</v>
      </c>
      <c r="C554" s="427" t="s">
        <v>3055</v>
      </c>
      <c r="D554" s="583" t="s">
        <v>6244</v>
      </c>
      <c r="E554" s="622">
        <v>300000</v>
      </c>
      <c r="F554" s="583" t="s">
        <v>3355</v>
      </c>
      <c r="G554" s="593" t="s">
        <v>3122</v>
      </c>
      <c r="H554" s="593" t="s">
        <v>68</v>
      </c>
      <c r="I554" s="593" t="s">
        <v>3122</v>
      </c>
      <c r="J554" s="593">
        <v>44021</v>
      </c>
      <c r="K554" s="596" t="s">
        <v>3936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6461</v>
      </c>
      <c r="C555" s="583" t="s">
        <v>67</v>
      </c>
      <c r="D555" s="583" t="s">
        <v>1854</v>
      </c>
      <c r="E555" s="595">
        <v>0</v>
      </c>
      <c r="F555" s="583" t="s">
        <v>4399</v>
      </c>
      <c r="G555" s="583" t="s">
        <v>19</v>
      </c>
      <c r="H555" s="583" t="s">
        <v>68</v>
      </c>
      <c r="I555" s="583" t="s">
        <v>3934</v>
      </c>
      <c r="J555" s="593">
        <v>44202</v>
      </c>
      <c r="K555" s="599" t="s">
        <v>3936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6462</v>
      </c>
      <c r="C556" s="427" t="s">
        <v>67</v>
      </c>
      <c r="D556" s="583" t="s">
        <v>6244</v>
      </c>
      <c r="E556" s="622">
        <v>135728.28</v>
      </c>
      <c r="F556" s="583" t="s">
        <v>4151</v>
      </c>
      <c r="G556" s="583" t="s">
        <v>19</v>
      </c>
      <c r="H556" s="583" t="s">
        <v>77</v>
      </c>
      <c r="I556" s="583" t="s">
        <v>99</v>
      </c>
      <c r="J556" s="593">
        <v>44204</v>
      </c>
      <c r="K556" s="599" t="s">
        <v>3936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6463</v>
      </c>
      <c r="C557" s="583" t="s">
        <v>3055</v>
      </c>
      <c r="D557" s="583" t="s">
        <v>1854</v>
      </c>
      <c r="E557" s="601">
        <v>107666.91</v>
      </c>
      <c r="F557" s="583" t="s">
        <v>3679</v>
      </c>
      <c r="G557" s="593" t="s">
        <v>3057</v>
      </c>
      <c r="H557" s="593" t="s">
        <v>68</v>
      </c>
      <c r="I557" s="593" t="s">
        <v>3058</v>
      </c>
      <c r="J557" s="593">
        <v>43843</v>
      </c>
      <c r="K557" s="596" t="s">
        <v>3947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6464</v>
      </c>
      <c r="C558" s="583" t="s">
        <v>67</v>
      </c>
      <c r="D558" s="583" t="s">
        <v>1854</v>
      </c>
      <c r="E558" s="595">
        <v>0</v>
      </c>
      <c r="F558" s="583" t="s">
        <v>4923</v>
      </c>
      <c r="G558" s="583" t="s">
        <v>19</v>
      </c>
      <c r="H558" s="583" t="s">
        <v>68</v>
      </c>
      <c r="I558" s="583" t="s">
        <v>3934</v>
      </c>
      <c r="J558" s="593">
        <v>44384</v>
      </c>
      <c r="K558" s="599" t="s">
        <v>3944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6250</v>
      </c>
      <c r="C559" s="427" t="s">
        <v>3055</v>
      </c>
      <c r="D559" s="583" t="s">
        <v>6244</v>
      </c>
      <c r="E559" s="622">
        <v>7500</v>
      </c>
      <c r="F559" s="583" t="s">
        <v>3322</v>
      </c>
      <c r="G559" s="593" t="s">
        <v>3057</v>
      </c>
      <c r="H559" s="593" t="s">
        <v>68</v>
      </c>
      <c r="I559" s="593" t="s">
        <v>3058</v>
      </c>
      <c r="J559" s="593">
        <v>43703</v>
      </c>
      <c r="K559" s="596" t="s">
        <v>4330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6465</v>
      </c>
      <c r="C560" s="583" t="s">
        <v>67</v>
      </c>
      <c r="D560" s="583" t="s">
        <v>1854</v>
      </c>
      <c r="E560" s="595">
        <v>0</v>
      </c>
      <c r="F560" s="583" t="s">
        <v>3933</v>
      </c>
      <c r="G560" s="583" t="s">
        <v>19</v>
      </c>
      <c r="H560" s="583" t="s">
        <v>68</v>
      </c>
      <c r="I560" s="583" t="s">
        <v>3934</v>
      </c>
      <c r="J560" s="593">
        <v>44186</v>
      </c>
      <c r="K560" s="599" t="s">
        <v>3936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6466</v>
      </c>
      <c r="C561" s="583" t="s">
        <v>67</v>
      </c>
      <c r="D561" s="583" t="s">
        <v>1854</v>
      </c>
      <c r="E561" s="595">
        <v>0</v>
      </c>
      <c r="F561" s="583" t="s">
        <v>4754</v>
      </c>
      <c r="G561" s="583" t="s">
        <v>19</v>
      </c>
      <c r="H561" s="583" t="s">
        <v>68</v>
      </c>
      <c r="I561" s="583" t="s">
        <v>3934</v>
      </c>
      <c r="J561" s="593">
        <v>44456</v>
      </c>
      <c r="K561" s="599" t="s">
        <v>3984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6396</v>
      </c>
      <c r="C562" s="427" t="s">
        <v>3055</v>
      </c>
      <c r="D562" s="583" t="s">
        <v>6244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270</v>
      </c>
      <c r="J562" s="593">
        <v>44280</v>
      </c>
      <c r="K562" s="596" t="s">
        <v>3944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6467</v>
      </c>
      <c r="C563" s="427" t="s">
        <v>3055</v>
      </c>
      <c r="D563" s="583" t="s">
        <v>6244</v>
      </c>
      <c r="E563" s="622">
        <v>20000</v>
      </c>
      <c r="F563" s="583" t="s">
        <v>3317</v>
      </c>
      <c r="G563" s="593" t="s">
        <v>19</v>
      </c>
      <c r="H563" s="593" t="s">
        <v>20</v>
      </c>
      <c r="I563" s="593" t="s">
        <v>321</v>
      </c>
      <c r="J563" s="593">
        <v>44319</v>
      </c>
      <c r="K563" s="596" t="s">
        <v>3930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6381</v>
      </c>
      <c r="C564" s="427" t="s">
        <v>3055</v>
      </c>
      <c r="D564" s="583" t="s">
        <v>6244</v>
      </c>
      <c r="E564" s="622">
        <v>271802.71999999997</v>
      </c>
      <c r="F564" s="583" t="s">
        <v>3213</v>
      </c>
      <c r="G564" s="593" t="s">
        <v>19</v>
      </c>
      <c r="H564" s="593" t="s">
        <v>20</v>
      </c>
      <c r="I564" s="593" t="s">
        <v>270</v>
      </c>
      <c r="J564" s="593">
        <v>44328</v>
      </c>
      <c r="K564" s="596" t="s">
        <v>3936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6416</v>
      </c>
      <c r="C565" s="583" t="s">
        <v>67</v>
      </c>
      <c r="D565" s="583" t="s">
        <v>1854</v>
      </c>
      <c r="E565" s="595">
        <v>0</v>
      </c>
      <c r="F565" s="583" t="s">
        <v>4493</v>
      </c>
      <c r="G565" s="583" t="s">
        <v>19</v>
      </c>
      <c r="H565" s="583" t="s">
        <v>68</v>
      </c>
      <c r="I565" s="583" t="s">
        <v>3823</v>
      </c>
      <c r="J565" s="593"/>
      <c r="K565" s="599" t="s">
        <v>3951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6454</v>
      </c>
      <c r="C566" s="427" t="s">
        <v>3055</v>
      </c>
      <c r="D566" s="583" t="s">
        <v>6244</v>
      </c>
      <c r="E566" s="622">
        <v>100000</v>
      </c>
      <c r="F566" s="583" t="s">
        <v>385</v>
      </c>
      <c r="G566" s="593" t="s">
        <v>19</v>
      </c>
      <c r="H566" s="593" t="s">
        <v>20</v>
      </c>
      <c r="I566" s="593" t="s">
        <v>270</v>
      </c>
      <c r="J566" s="593">
        <v>44266</v>
      </c>
      <c r="K566" s="596" t="s">
        <v>3930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6468</v>
      </c>
      <c r="C567" s="427" t="s">
        <v>67</v>
      </c>
      <c r="D567" s="583" t="s">
        <v>1271</v>
      </c>
      <c r="E567" s="595">
        <v>157308.25</v>
      </c>
      <c r="F567" s="583" t="s">
        <v>5220</v>
      </c>
      <c r="G567" s="583" t="s">
        <v>3057</v>
      </c>
      <c r="H567" s="583" t="s">
        <v>68</v>
      </c>
      <c r="I567" s="583" t="s">
        <v>3057</v>
      </c>
      <c r="J567" s="593">
        <v>44250</v>
      </c>
      <c r="K567" s="599" t="s">
        <v>3936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6469</v>
      </c>
      <c r="C568" s="583" t="s">
        <v>67</v>
      </c>
      <c r="D568" s="583" t="s">
        <v>1854</v>
      </c>
      <c r="E568" s="595">
        <v>0</v>
      </c>
      <c r="F568" s="583" t="s">
        <v>5506</v>
      </c>
      <c r="G568" s="583" t="s">
        <v>19</v>
      </c>
      <c r="H568" s="583" t="s">
        <v>68</v>
      </c>
      <c r="I568" s="583" t="s">
        <v>3934</v>
      </c>
      <c r="J568" s="593">
        <v>44088</v>
      </c>
      <c r="K568" s="599" t="s">
        <v>3951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3763</v>
      </c>
      <c r="C569" s="427" t="s">
        <v>3747</v>
      </c>
      <c r="D569" s="583" t="s">
        <v>6244</v>
      </c>
      <c r="E569" s="622">
        <v>50000</v>
      </c>
      <c r="F569" s="583" t="s">
        <v>585</v>
      </c>
      <c r="G569" s="593" t="s">
        <v>19</v>
      </c>
      <c r="H569" s="593" t="s">
        <v>68</v>
      </c>
      <c r="I569" s="593" t="s">
        <v>3205</v>
      </c>
      <c r="J569" s="593">
        <v>43934</v>
      </c>
      <c r="K569" s="596" t="s">
        <v>3930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6470</v>
      </c>
      <c r="C570" s="427" t="s">
        <v>3055</v>
      </c>
      <c r="D570" s="583" t="s">
        <v>6244</v>
      </c>
      <c r="E570" s="622">
        <v>30000</v>
      </c>
      <c r="F570" s="583" t="s">
        <v>3362</v>
      </c>
      <c r="G570" s="593" t="s">
        <v>19</v>
      </c>
      <c r="H570" s="593" t="s">
        <v>20</v>
      </c>
      <c r="I570" s="593" t="s">
        <v>270</v>
      </c>
      <c r="J570" s="593">
        <v>44319</v>
      </c>
      <c r="K570" s="596" t="s">
        <v>3936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6345</v>
      </c>
      <c r="C571" s="427" t="s">
        <v>67</v>
      </c>
      <c r="D571" s="583" t="s">
        <v>6244</v>
      </c>
      <c r="E571" s="622">
        <v>20000</v>
      </c>
      <c r="F571" s="583" t="s">
        <v>5230</v>
      </c>
      <c r="G571" s="583" t="s">
        <v>109</v>
      </c>
      <c r="H571" s="583" t="s">
        <v>68</v>
      </c>
      <c r="I571" s="583" t="s">
        <v>4614</v>
      </c>
      <c r="J571" s="593">
        <v>44180</v>
      </c>
      <c r="K571" s="599" t="s">
        <v>3936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6471</v>
      </c>
      <c r="C572" s="427" t="s">
        <v>3055</v>
      </c>
      <c r="D572" s="583" t="s">
        <v>1271</v>
      </c>
      <c r="E572" s="622">
        <v>1421504</v>
      </c>
      <c r="F572" s="583" t="s">
        <v>3138</v>
      </c>
      <c r="G572" s="593" t="s">
        <v>19</v>
      </c>
      <c r="H572" s="593" t="s">
        <v>20</v>
      </c>
      <c r="I572" s="593" t="s">
        <v>270</v>
      </c>
      <c r="J572" s="593">
        <v>44280</v>
      </c>
      <c r="K572" s="596" t="s">
        <v>3951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6472</v>
      </c>
      <c r="C573" s="427" t="s">
        <v>3055</v>
      </c>
      <c r="D573" s="583" t="s">
        <v>6244</v>
      </c>
      <c r="E573" s="622">
        <v>8000</v>
      </c>
      <c r="F573" s="583" t="s">
        <v>3322</v>
      </c>
      <c r="G573" s="593" t="s">
        <v>3057</v>
      </c>
      <c r="H573" s="593" t="s">
        <v>68</v>
      </c>
      <c r="I573" s="593" t="s">
        <v>3058</v>
      </c>
      <c r="J573" s="593">
        <v>43704</v>
      </c>
      <c r="K573" s="596" t="s">
        <v>3947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6376</v>
      </c>
      <c r="C574" s="427" t="s">
        <v>3055</v>
      </c>
      <c r="D574" s="583" t="s">
        <v>6244</v>
      </c>
      <c r="E574" s="622">
        <v>20000</v>
      </c>
      <c r="F574" s="583" t="s">
        <v>3463</v>
      </c>
      <c r="G574" s="593" t="s">
        <v>19</v>
      </c>
      <c r="H574" s="593" t="s">
        <v>20</v>
      </c>
      <c r="I574" s="593" t="s">
        <v>321</v>
      </c>
      <c r="J574" s="593">
        <v>44322</v>
      </c>
      <c r="K574" s="596" t="s">
        <v>3936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6454</v>
      </c>
      <c r="C575" s="427" t="s">
        <v>3055</v>
      </c>
      <c r="D575" s="583" t="s">
        <v>6244</v>
      </c>
      <c r="E575" s="622">
        <v>300000</v>
      </c>
      <c r="F575" s="583" t="s">
        <v>385</v>
      </c>
      <c r="G575" s="593" t="s">
        <v>19</v>
      </c>
      <c r="H575" s="593" t="s">
        <v>20</v>
      </c>
      <c r="I575" s="593" t="s">
        <v>270</v>
      </c>
      <c r="J575" s="593">
        <v>44266</v>
      </c>
      <c r="K575" s="596" t="s">
        <v>3930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6378</v>
      </c>
      <c r="C576" s="427" t="s">
        <v>3055</v>
      </c>
      <c r="D576" s="583" t="s">
        <v>6244</v>
      </c>
      <c r="E576" s="622">
        <v>10000</v>
      </c>
      <c r="F576" s="583" t="s">
        <v>3596</v>
      </c>
      <c r="G576" s="593" t="s">
        <v>19</v>
      </c>
      <c r="H576" s="593" t="s">
        <v>20</v>
      </c>
      <c r="I576" s="593" t="s">
        <v>321</v>
      </c>
      <c r="J576" s="593">
        <v>44319</v>
      </c>
      <c r="K576" s="596" t="s">
        <v>3936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6252</v>
      </c>
      <c r="C577" s="427" t="s">
        <v>3055</v>
      </c>
      <c r="D577" s="583" t="s">
        <v>6244</v>
      </c>
      <c r="E577" s="622">
        <v>12000</v>
      </c>
      <c r="F577" s="583" t="s">
        <v>3359</v>
      </c>
      <c r="G577" s="593" t="s">
        <v>3057</v>
      </c>
      <c r="H577" s="593" t="s">
        <v>68</v>
      </c>
      <c r="I577" s="593" t="s">
        <v>3058</v>
      </c>
      <c r="J577" s="593">
        <v>43605</v>
      </c>
      <c r="K577" s="596" t="s">
        <v>3947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6473</v>
      </c>
      <c r="C578" s="427" t="s">
        <v>3055</v>
      </c>
      <c r="D578" s="583" t="s">
        <v>6244</v>
      </c>
      <c r="E578" s="622">
        <v>100000</v>
      </c>
      <c r="F578" s="583" t="s">
        <v>917</v>
      </c>
      <c r="G578" s="593" t="s">
        <v>19</v>
      </c>
      <c r="H578" s="593" t="s">
        <v>20</v>
      </c>
      <c r="I578" s="593" t="s">
        <v>3104</v>
      </c>
      <c r="J578" s="593">
        <v>44299</v>
      </c>
      <c r="K578" s="596" t="s">
        <v>3936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6474</v>
      </c>
      <c r="C579" s="583" t="s">
        <v>67</v>
      </c>
      <c r="D579" s="583" t="s">
        <v>1854</v>
      </c>
      <c r="E579" s="595">
        <v>0</v>
      </c>
      <c r="F579" s="583" t="s">
        <v>4838</v>
      </c>
      <c r="G579" s="583" t="s">
        <v>109</v>
      </c>
      <c r="H579" s="583" t="s">
        <v>68</v>
      </c>
      <c r="I579" s="583" t="s">
        <v>6332</v>
      </c>
      <c r="J579" s="593">
        <v>44917</v>
      </c>
      <c r="K579" s="599" t="s">
        <v>3930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6475</v>
      </c>
      <c r="C580" s="427" t="s">
        <v>3055</v>
      </c>
      <c r="D580" s="583" t="s">
        <v>6244</v>
      </c>
      <c r="E580" s="622" t="s">
        <v>6476</v>
      </c>
      <c r="F580" s="583" t="s">
        <v>3527</v>
      </c>
      <c r="G580" s="593" t="s">
        <v>19</v>
      </c>
      <c r="H580" s="593" t="s">
        <v>20</v>
      </c>
      <c r="I580" s="593" t="s">
        <v>321</v>
      </c>
      <c r="J580" s="593">
        <v>44391</v>
      </c>
      <c r="K580" s="596" t="s">
        <v>3936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6388</v>
      </c>
      <c r="C581" s="427" t="s">
        <v>3055</v>
      </c>
      <c r="D581" s="583" t="s">
        <v>6244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270</v>
      </c>
      <c r="J581" s="593">
        <v>44319</v>
      </c>
      <c r="K581" s="596" t="s">
        <v>3936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6362</v>
      </c>
      <c r="C582" s="427" t="s">
        <v>3055</v>
      </c>
      <c r="D582" s="583" t="s">
        <v>6244</v>
      </c>
      <c r="E582" s="622">
        <v>100000</v>
      </c>
      <c r="F582" s="583" t="s">
        <v>3578</v>
      </c>
      <c r="G582" s="593" t="s">
        <v>19</v>
      </c>
      <c r="H582" s="593" t="s">
        <v>20</v>
      </c>
      <c r="I582" s="593" t="s">
        <v>321</v>
      </c>
      <c r="J582" s="593">
        <v>44279</v>
      </c>
      <c r="K582" s="596" t="s">
        <v>3936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6477</v>
      </c>
      <c r="C583" s="427" t="s">
        <v>3055</v>
      </c>
      <c r="D583" s="583" t="s">
        <v>6244</v>
      </c>
      <c r="E583" s="622">
        <v>120000</v>
      </c>
      <c r="F583" s="583" t="s">
        <v>3465</v>
      </c>
      <c r="G583" s="593" t="s">
        <v>19</v>
      </c>
      <c r="H583" s="593" t="s">
        <v>20</v>
      </c>
      <c r="I583" s="593" t="s">
        <v>3104</v>
      </c>
      <c r="J583" s="593">
        <v>44279</v>
      </c>
      <c r="K583" s="596" t="s">
        <v>3930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6478</v>
      </c>
      <c r="C584" s="427" t="s">
        <v>67</v>
      </c>
      <c r="D584" s="583" t="s">
        <v>1271</v>
      </c>
      <c r="E584" s="595">
        <v>456422.62</v>
      </c>
      <c r="F584" s="583" t="s">
        <v>4682</v>
      </c>
      <c r="G584" s="583" t="s">
        <v>109</v>
      </c>
      <c r="H584" s="583" t="s">
        <v>68</v>
      </c>
      <c r="I584" s="583" t="s">
        <v>1777</v>
      </c>
      <c r="J584" s="593">
        <v>44130</v>
      </c>
      <c r="K584" s="599" t="s">
        <v>3936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6407</v>
      </c>
      <c r="C585" s="427" t="s">
        <v>3055</v>
      </c>
      <c r="D585" s="583" t="s">
        <v>6244</v>
      </c>
      <c r="E585" s="622">
        <v>100000</v>
      </c>
      <c r="F585" s="583" t="s">
        <v>3067</v>
      </c>
      <c r="G585" s="593" t="s">
        <v>19</v>
      </c>
      <c r="H585" s="593" t="s">
        <v>20</v>
      </c>
      <c r="I585" s="593" t="s">
        <v>321</v>
      </c>
      <c r="J585" s="593">
        <v>44321</v>
      </c>
      <c r="K585" s="596" t="s">
        <v>3947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6368</v>
      </c>
      <c r="C586" s="427" t="s">
        <v>3055</v>
      </c>
      <c r="D586" s="583" t="s">
        <v>6244</v>
      </c>
      <c r="E586" s="622">
        <v>14000</v>
      </c>
      <c r="F586" s="583" t="s">
        <v>2424</v>
      </c>
      <c r="G586" s="593" t="s">
        <v>19</v>
      </c>
      <c r="H586" s="593" t="s">
        <v>20</v>
      </c>
      <c r="I586" s="593" t="s">
        <v>270</v>
      </c>
      <c r="J586" s="593">
        <v>44280</v>
      </c>
      <c r="K586" s="596" t="s">
        <v>3936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6377</v>
      </c>
      <c r="C587" s="427" t="s">
        <v>3055</v>
      </c>
      <c r="D587" s="583" t="s">
        <v>6244</v>
      </c>
      <c r="E587" s="622">
        <v>45000</v>
      </c>
      <c r="F587" s="583" t="s">
        <v>3369</v>
      </c>
      <c r="G587" s="593" t="s">
        <v>19</v>
      </c>
      <c r="H587" s="593" t="s">
        <v>20</v>
      </c>
      <c r="I587" s="593" t="s">
        <v>3104</v>
      </c>
      <c r="J587" s="593">
        <v>44266</v>
      </c>
      <c r="K587" s="596" t="s">
        <v>3947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6382</v>
      </c>
      <c r="C588" s="427" t="s">
        <v>3055</v>
      </c>
      <c r="D588" s="583" t="s">
        <v>6244</v>
      </c>
      <c r="E588" s="622">
        <v>10000</v>
      </c>
      <c r="F588" s="583" t="s">
        <v>3166</v>
      </c>
      <c r="G588" s="593" t="s">
        <v>19</v>
      </c>
      <c r="H588" s="593" t="s">
        <v>20</v>
      </c>
      <c r="I588" s="593" t="s">
        <v>3104</v>
      </c>
      <c r="J588" s="593">
        <v>44260</v>
      </c>
      <c r="K588" s="596" t="s">
        <v>3936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6479</v>
      </c>
      <c r="C589" s="427" t="s">
        <v>3055</v>
      </c>
      <c r="D589" s="583" t="s">
        <v>6244</v>
      </c>
      <c r="E589" s="622">
        <v>100000</v>
      </c>
      <c r="F589" s="583" t="s">
        <v>3218</v>
      </c>
      <c r="G589" s="593" t="s">
        <v>19</v>
      </c>
      <c r="H589" s="593" t="s">
        <v>20</v>
      </c>
      <c r="I589" s="593" t="s">
        <v>321</v>
      </c>
      <c r="J589" s="593">
        <v>44393</v>
      </c>
      <c r="K589" s="596" t="s">
        <v>4474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6382</v>
      </c>
      <c r="C590" s="583" t="s">
        <v>3055</v>
      </c>
      <c r="D590" s="583" t="s">
        <v>1854</v>
      </c>
      <c r="E590" s="595">
        <v>151371.24</v>
      </c>
      <c r="F590" s="583" t="s">
        <v>3166</v>
      </c>
      <c r="G590" s="593" t="s">
        <v>19</v>
      </c>
      <c r="H590" s="593" t="s">
        <v>20</v>
      </c>
      <c r="I590" s="593" t="s">
        <v>3104</v>
      </c>
      <c r="J590" s="593">
        <v>44260</v>
      </c>
      <c r="K590" s="596" t="s">
        <v>3936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6477</v>
      </c>
      <c r="C591" s="427" t="s">
        <v>3055</v>
      </c>
      <c r="D591" s="583" t="s">
        <v>6244</v>
      </c>
      <c r="E591" s="622">
        <v>80000</v>
      </c>
      <c r="F591" s="583" t="s">
        <v>3465</v>
      </c>
      <c r="G591" s="593" t="s">
        <v>19</v>
      </c>
      <c r="H591" s="593" t="s">
        <v>20</v>
      </c>
      <c r="I591" s="593" t="s">
        <v>3104</v>
      </c>
      <c r="J591" s="593">
        <v>44279</v>
      </c>
      <c r="K591" s="596" t="s">
        <v>3930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6429</v>
      </c>
      <c r="C592" s="583" t="s">
        <v>67</v>
      </c>
      <c r="D592" s="583" t="s">
        <v>1854</v>
      </c>
      <c r="E592" s="595">
        <v>0</v>
      </c>
      <c r="F592" s="583" t="s">
        <v>5494</v>
      </c>
      <c r="G592" s="583" t="s">
        <v>109</v>
      </c>
      <c r="H592" s="583" t="s">
        <v>68</v>
      </c>
      <c r="I592" s="583" t="s">
        <v>4593</v>
      </c>
      <c r="J592" s="593">
        <v>44397</v>
      </c>
      <c r="K592" s="599" t="s">
        <v>3947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6480</v>
      </c>
      <c r="C593" s="583" t="s">
        <v>67</v>
      </c>
      <c r="D593" s="583" t="s">
        <v>1854</v>
      </c>
      <c r="E593" s="595">
        <v>0</v>
      </c>
      <c r="F593" s="583" t="s">
        <v>3967</v>
      </c>
      <c r="G593" s="583" t="s">
        <v>19</v>
      </c>
      <c r="H593" s="583" t="s">
        <v>68</v>
      </c>
      <c r="I593" s="583" t="s">
        <v>3823</v>
      </c>
      <c r="J593" s="593">
        <v>44302</v>
      </c>
      <c r="K593" s="599" t="s">
        <v>3951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6481</v>
      </c>
      <c r="C594" s="583" t="s">
        <v>3055</v>
      </c>
      <c r="D594" s="583" t="s">
        <v>1854</v>
      </c>
      <c r="E594" s="595">
        <v>172836.33</v>
      </c>
      <c r="F594" s="583" t="s">
        <v>3182</v>
      </c>
      <c r="G594" s="593" t="s">
        <v>3057</v>
      </c>
      <c r="H594" s="593" t="s">
        <v>68</v>
      </c>
      <c r="I594" s="593" t="s">
        <v>3058</v>
      </c>
      <c r="J594" s="593">
        <v>43865</v>
      </c>
      <c r="K594" s="596" t="s">
        <v>3936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6305</v>
      </c>
      <c r="C595" s="583" t="s">
        <v>3055</v>
      </c>
      <c r="D595" s="583" t="s">
        <v>1854</v>
      </c>
      <c r="E595" s="595">
        <v>154589.26999999999</v>
      </c>
      <c r="F595" s="583" t="s">
        <v>3493</v>
      </c>
      <c r="G595" s="593" t="s">
        <v>3057</v>
      </c>
      <c r="H595" s="593" t="s">
        <v>68</v>
      </c>
      <c r="I595" s="593" t="s">
        <v>3058</v>
      </c>
      <c r="J595" s="593">
        <v>43873</v>
      </c>
      <c r="K595" s="596" t="s">
        <v>3936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6477</v>
      </c>
      <c r="C596" s="583" t="s">
        <v>3055</v>
      </c>
      <c r="D596" s="583" t="s">
        <v>1854</v>
      </c>
      <c r="E596" s="595">
        <v>237009.79</v>
      </c>
      <c r="F596" s="583" t="s">
        <v>3465</v>
      </c>
      <c r="G596" s="593" t="s">
        <v>19</v>
      </c>
      <c r="H596" s="593" t="s">
        <v>20</v>
      </c>
      <c r="I596" s="593" t="s">
        <v>3104</v>
      </c>
      <c r="J596" s="593">
        <v>44279</v>
      </c>
      <c r="K596" s="596" t="s">
        <v>3930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6382</v>
      </c>
      <c r="C597" s="427" t="s">
        <v>3055</v>
      </c>
      <c r="D597" s="583" t="s">
        <v>6244</v>
      </c>
      <c r="E597" s="607">
        <v>49307.71</v>
      </c>
      <c r="F597" s="583" t="s">
        <v>3166</v>
      </c>
      <c r="G597" s="593" t="s">
        <v>19</v>
      </c>
      <c r="H597" s="593" t="s">
        <v>20</v>
      </c>
      <c r="I597" s="593" t="s">
        <v>3104</v>
      </c>
      <c r="J597" s="593">
        <v>44260</v>
      </c>
      <c r="K597" s="596" t="s">
        <v>3936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6396</v>
      </c>
      <c r="C598" s="427" t="s">
        <v>3055</v>
      </c>
      <c r="D598" s="583" t="s">
        <v>6244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270</v>
      </c>
      <c r="J598" s="593">
        <v>44280</v>
      </c>
      <c r="K598" s="596" t="s">
        <v>3944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6467</v>
      </c>
      <c r="C599" s="427" t="s">
        <v>3055</v>
      </c>
      <c r="D599" s="583" t="s">
        <v>6244</v>
      </c>
      <c r="E599" s="622">
        <v>5500</v>
      </c>
      <c r="F599" s="583" t="s">
        <v>3317</v>
      </c>
      <c r="G599" s="593" t="s">
        <v>19</v>
      </c>
      <c r="H599" s="593" t="s">
        <v>20</v>
      </c>
      <c r="I599" s="593" t="s">
        <v>321</v>
      </c>
      <c r="J599" s="593">
        <v>44319</v>
      </c>
      <c r="K599" s="596" t="s">
        <v>3930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6395</v>
      </c>
      <c r="C600" s="427" t="s">
        <v>3055</v>
      </c>
      <c r="D600" s="583" t="s">
        <v>6244</v>
      </c>
      <c r="E600" s="622">
        <v>175000</v>
      </c>
      <c r="F600" s="583" t="s">
        <v>3350</v>
      </c>
      <c r="G600" s="593" t="s">
        <v>19</v>
      </c>
      <c r="H600" s="593" t="s">
        <v>20</v>
      </c>
      <c r="I600" s="593" t="s">
        <v>270</v>
      </c>
      <c r="J600" s="593">
        <v>44313</v>
      </c>
      <c r="K600" s="596" t="s">
        <v>3936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6482</v>
      </c>
      <c r="C601" s="427" t="s">
        <v>3055</v>
      </c>
      <c r="D601" s="583" t="s">
        <v>6244</v>
      </c>
      <c r="E601" s="622">
        <v>10000</v>
      </c>
      <c r="F601" s="583" t="s">
        <v>556</v>
      </c>
      <c r="G601" s="593" t="s">
        <v>19</v>
      </c>
      <c r="H601" s="593" t="s">
        <v>20</v>
      </c>
      <c r="I601" s="593" t="s">
        <v>270</v>
      </c>
      <c r="J601" s="593">
        <v>44421</v>
      </c>
      <c r="K601" s="596" t="s">
        <v>3936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6422</v>
      </c>
      <c r="C602" s="427" t="s">
        <v>3055</v>
      </c>
      <c r="D602" s="583" t="s">
        <v>6244</v>
      </c>
      <c r="E602" s="622">
        <v>10000</v>
      </c>
      <c r="F602" s="583" t="s">
        <v>821</v>
      </c>
      <c r="G602" s="593" t="s">
        <v>19</v>
      </c>
      <c r="H602" s="593" t="s">
        <v>20</v>
      </c>
      <c r="I602" s="593" t="s">
        <v>270</v>
      </c>
      <c r="J602" s="593">
        <v>44280</v>
      </c>
      <c r="K602" s="596" t="s">
        <v>3936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6250</v>
      </c>
      <c r="C603" s="427" t="s">
        <v>3055</v>
      </c>
      <c r="D603" s="583" t="s">
        <v>6244</v>
      </c>
      <c r="E603" s="622">
        <v>10000</v>
      </c>
      <c r="F603" s="583" t="s">
        <v>3322</v>
      </c>
      <c r="G603" s="593" t="s">
        <v>3057</v>
      </c>
      <c r="H603" s="593" t="s">
        <v>68</v>
      </c>
      <c r="I603" s="593" t="s">
        <v>3058</v>
      </c>
      <c r="J603" s="593">
        <v>43703</v>
      </c>
      <c r="K603" s="596" t="s">
        <v>4330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6311</v>
      </c>
      <c r="C604" s="427" t="s">
        <v>3055</v>
      </c>
      <c r="D604" s="583" t="s">
        <v>6244</v>
      </c>
      <c r="E604" s="622">
        <v>40000</v>
      </c>
      <c r="F604" s="583" t="s">
        <v>936</v>
      </c>
      <c r="G604" s="593" t="s">
        <v>19</v>
      </c>
      <c r="H604" s="593" t="s">
        <v>20</v>
      </c>
      <c r="I604" s="593" t="s">
        <v>270</v>
      </c>
      <c r="J604" s="593">
        <v>44321</v>
      </c>
      <c r="K604" s="596" t="s">
        <v>3936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6483</v>
      </c>
      <c r="C605" s="427" t="s">
        <v>3055</v>
      </c>
      <c r="D605" s="583" t="s">
        <v>6244</v>
      </c>
      <c r="E605" s="622">
        <v>150000</v>
      </c>
      <c r="F605" s="583" t="s">
        <v>3392</v>
      </c>
      <c r="G605" s="593" t="s">
        <v>3057</v>
      </c>
      <c r="H605" s="593" t="s">
        <v>68</v>
      </c>
      <c r="I605" s="593" t="s">
        <v>3058</v>
      </c>
      <c r="J605" s="593">
        <v>43879</v>
      </c>
      <c r="K605" s="596" t="s">
        <v>3936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6477</v>
      </c>
      <c r="C606" s="427" t="s">
        <v>3055</v>
      </c>
      <c r="D606" s="583" t="s">
        <v>6244</v>
      </c>
      <c r="E606" s="622">
        <v>30000</v>
      </c>
      <c r="F606" s="583" t="s">
        <v>3465</v>
      </c>
      <c r="G606" s="593" t="s">
        <v>19</v>
      </c>
      <c r="H606" s="593" t="s">
        <v>20</v>
      </c>
      <c r="I606" s="593" t="s">
        <v>3104</v>
      </c>
      <c r="J606" s="593">
        <v>44279</v>
      </c>
      <c r="K606" s="596" t="s">
        <v>3930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6376</v>
      </c>
      <c r="C607" s="427" t="s">
        <v>3055</v>
      </c>
      <c r="D607" s="583" t="s">
        <v>6244</v>
      </c>
      <c r="E607" s="622">
        <v>20000</v>
      </c>
      <c r="F607" s="583" t="s">
        <v>3463</v>
      </c>
      <c r="G607" s="593" t="s">
        <v>19</v>
      </c>
      <c r="H607" s="593" t="s">
        <v>20</v>
      </c>
      <c r="I607" s="593" t="s">
        <v>321</v>
      </c>
      <c r="J607" s="593">
        <v>44322</v>
      </c>
      <c r="K607" s="596" t="s">
        <v>3936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6484</v>
      </c>
      <c r="C608" s="427" t="s">
        <v>3055</v>
      </c>
      <c r="D608" s="583" t="s">
        <v>1271</v>
      </c>
      <c r="E608" s="595">
        <v>121689.31</v>
      </c>
      <c r="F608" s="583" t="s">
        <v>3308</v>
      </c>
      <c r="G608" s="593" t="s">
        <v>19</v>
      </c>
      <c r="H608" s="593" t="s">
        <v>20</v>
      </c>
      <c r="I608" s="593" t="s">
        <v>270</v>
      </c>
      <c r="J608" s="593">
        <v>44333</v>
      </c>
      <c r="K608" s="596" t="s">
        <v>3936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6338</v>
      </c>
      <c r="C609" s="427" t="s">
        <v>67</v>
      </c>
      <c r="D609" s="583" t="s">
        <v>1271</v>
      </c>
      <c r="E609" s="595">
        <v>94947.93</v>
      </c>
      <c r="F609" s="583" t="s">
        <v>5380</v>
      </c>
      <c r="G609" s="583" t="s">
        <v>109</v>
      </c>
      <c r="H609" s="583" t="s">
        <v>68</v>
      </c>
      <c r="I609" s="583" t="s">
        <v>5381</v>
      </c>
      <c r="J609" s="593">
        <v>44105</v>
      </c>
      <c r="K609" s="599" t="s">
        <v>3951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6485</v>
      </c>
      <c r="C610" s="583" t="s">
        <v>67</v>
      </c>
      <c r="D610" s="583" t="s">
        <v>1854</v>
      </c>
      <c r="E610" s="595">
        <v>0</v>
      </c>
      <c r="F610" s="583" t="s">
        <v>4531</v>
      </c>
      <c r="G610" s="583" t="s">
        <v>109</v>
      </c>
      <c r="H610" s="583" t="s">
        <v>68</v>
      </c>
      <c r="I610" s="583" t="s">
        <v>3774</v>
      </c>
      <c r="J610" s="593">
        <v>44238</v>
      </c>
      <c r="K610" s="599" t="s">
        <v>3930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6453</v>
      </c>
      <c r="C611" s="427" t="s">
        <v>3055</v>
      </c>
      <c r="D611" s="583" t="s">
        <v>6244</v>
      </c>
      <c r="E611" s="622">
        <v>20000</v>
      </c>
      <c r="F611" s="583" t="s">
        <v>3631</v>
      </c>
      <c r="G611" s="593" t="s">
        <v>19</v>
      </c>
      <c r="H611" s="593" t="s">
        <v>20</v>
      </c>
      <c r="I611" s="593" t="s">
        <v>270</v>
      </c>
      <c r="J611" s="593">
        <v>44263</v>
      </c>
      <c r="K611" s="596" t="s">
        <v>3947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6486</v>
      </c>
      <c r="C612" s="583" t="s">
        <v>3055</v>
      </c>
      <c r="D612" s="583" t="s">
        <v>1854</v>
      </c>
      <c r="E612" s="595">
        <v>489398.81</v>
      </c>
      <c r="F612" s="583" t="s">
        <v>3502</v>
      </c>
      <c r="G612" s="593" t="s">
        <v>19</v>
      </c>
      <c r="H612" s="593" t="s">
        <v>20</v>
      </c>
      <c r="I612" s="593" t="s">
        <v>321</v>
      </c>
      <c r="J612" s="593">
        <v>44280</v>
      </c>
      <c r="K612" s="596" t="s">
        <v>3930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6487</v>
      </c>
      <c r="C613" s="427" t="s">
        <v>67</v>
      </c>
      <c r="D613" s="583" t="s">
        <v>1271</v>
      </c>
      <c r="E613" s="595">
        <v>274363.67</v>
      </c>
      <c r="F613" s="583" t="s">
        <v>5400</v>
      </c>
      <c r="G613" s="583" t="s">
        <v>19</v>
      </c>
      <c r="H613" s="583" t="s">
        <v>77</v>
      </c>
      <c r="I613" s="583" t="s">
        <v>5401</v>
      </c>
      <c r="J613" s="593">
        <v>44356</v>
      </c>
      <c r="K613" s="599" t="s">
        <v>3947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6488</v>
      </c>
      <c r="C614" s="427" t="s">
        <v>67</v>
      </c>
      <c r="D614" s="583" t="s">
        <v>6244</v>
      </c>
      <c r="E614" s="595">
        <v>150000</v>
      </c>
      <c r="F614" s="583" t="s">
        <v>4717</v>
      </c>
      <c r="G614" s="583" t="s">
        <v>3057</v>
      </c>
      <c r="H614" s="583" t="s">
        <v>68</v>
      </c>
      <c r="I614" s="583" t="s">
        <v>3057</v>
      </c>
      <c r="J614" s="593">
        <v>44118</v>
      </c>
      <c r="K614" s="599" t="s">
        <v>3951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6258</v>
      </c>
      <c r="C615" s="583" t="s">
        <v>3055</v>
      </c>
      <c r="D615" s="583" t="s">
        <v>1854</v>
      </c>
      <c r="E615" s="595">
        <v>15.64</v>
      </c>
      <c r="F615" s="583" t="s">
        <v>3367</v>
      </c>
      <c r="G615" s="593" t="s">
        <v>3057</v>
      </c>
      <c r="H615" s="593" t="s">
        <v>68</v>
      </c>
      <c r="I615" s="593" t="s">
        <v>3064</v>
      </c>
      <c r="J615" s="593">
        <v>43559</v>
      </c>
      <c r="K615" s="596" t="s">
        <v>4330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6278</v>
      </c>
      <c r="C616" s="583" t="s">
        <v>3055</v>
      </c>
      <c r="D616" s="583" t="s">
        <v>1854</v>
      </c>
      <c r="E616" s="595">
        <v>115.28</v>
      </c>
      <c r="F616" s="583" t="s">
        <v>3348</v>
      </c>
      <c r="G616" s="593" t="s">
        <v>3057</v>
      </c>
      <c r="H616" s="593" t="s">
        <v>68</v>
      </c>
      <c r="I616" s="593" t="s">
        <v>3058</v>
      </c>
      <c r="J616" s="593">
        <v>43620</v>
      </c>
      <c r="K616" s="596" t="s">
        <v>3951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6289</v>
      </c>
      <c r="C617" s="583" t="s">
        <v>3055</v>
      </c>
      <c r="D617" s="583" t="s">
        <v>1854</v>
      </c>
      <c r="E617" s="595">
        <v>13.08</v>
      </c>
      <c r="F617" s="583" t="s">
        <v>3256</v>
      </c>
      <c r="G617" s="593" t="s">
        <v>3057</v>
      </c>
      <c r="H617" s="593" t="s">
        <v>68</v>
      </c>
      <c r="I617" s="593" t="s">
        <v>3058</v>
      </c>
      <c r="J617" s="593">
        <v>43675</v>
      </c>
      <c r="K617" s="596" t="s">
        <v>4330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6489</v>
      </c>
      <c r="C618" s="583" t="s">
        <v>3055</v>
      </c>
      <c r="D618" s="583" t="s">
        <v>1854</v>
      </c>
      <c r="E618" s="595"/>
      <c r="F618" s="583" t="s">
        <v>3237</v>
      </c>
      <c r="G618" s="593" t="s">
        <v>3057</v>
      </c>
      <c r="H618" s="593" t="s">
        <v>68</v>
      </c>
      <c r="I618" s="593" t="s">
        <v>3057</v>
      </c>
      <c r="J618" s="593" t="s">
        <v>3778</v>
      </c>
      <c r="K618" s="596" t="s">
        <v>3936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6367</v>
      </c>
      <c r="C619" s="583" t="s">
        <v>3055</v>
      </c>
      <c r="D619" s="583" t="s">
        <v>1854</v>
      </c>
      <c r="E619" s="595">
        <v>3049.18</v>
      </c>
      <c r="F619" s="583" t="s">
        <v>3209</v>
      </c>
      <c r="G619" s="593" t="s">
        <v>3057</v>
      </c>
      <c r="H619" s="593" t="s">
        <v>68</v>
      </c>
      <c r="I619" s="593" t="s">
        <v>3057</v>
      </c>
      <c r="J619" s="593">
        <v>44124</v>
      </c>
      <c r="K619" s="596" t="s">
        <v>3936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6366</v>
      </c>
      <c r="C620" s="583" t="s">
        <v>3055</v>
      </c>
      <c r="D620" s="583" t="s">
        <v>1854</v>
      </c>
      <c r="E620" s="595">
        <v>693.98</v>
      </c>
      <c r="F620" s="583" t="s">
        <v>3211</v>
      </c>
      <c r="G620" s="593" t="s">
        <v>3057</v>
      </c>
      <c r="H620" s="593" t="s">
        <v>68</v>
      </c>
      <c r="I620" s="593" t="s">
        <v>3057</v>
      </c>
      <c r="J620" s="593">
        <v>44118</v>
      </c>
      <c r="K620" s="596" t="s">
        <v>3936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6490</v>
      </c>
      <c r="C621" s="583" t="s">
        <v>3055</v>
      </c>
      <c r="D621" s="583" t="s">
        <v>1854</v>
      </c>
      <c r="E621" s="595"/>
      <c r="F621" s="583" t="s">
        <v>3190</v>
      </c>
      <c r="G621" s="593" t="s">
        <v>3057</v>
      </c>
      <c r="H621" s="593" t="s">
        <v>68</v>
      </c>
      <c r="I621" s="593" t="s">
        <v>3064</v>
      </c>
      <c r="J621" s="593">
        <v>43609</v>
      </c>
      <c r="K621" s="596" t="s">
        <v>3951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6491</v>
      </c>
      <c r="C622" s="583" t="s">
        <v>3055</v>
      </c>
      <c r="D622" s="583" t="s">
        <v>1854</v>
      </c>
      <c r="E622" s="595"/>
      <c r="F622" s="583" t="s">
        <v>3190</v>
      </c>
      <c r="G622" s="593" t="s">
        <v>3057</v>
      </c>
      <c r="H622" s="593" t="s">
        <v>68</v>
      </c>
      <c r="I622" s="593" t="s">
        <v>3064</v>
      </c>
      <c r="J622" s="593">
        <v>43609</v>
      </c>
      <c r="K622" s="596" t="s">
        <v>3947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6492</v>
      </c>
      <c r="C623" s="583" t="s">
        <v>3055</v>
      </c>
      <c r="D623" s="583" t="s">
        <v>1854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6493</v>
      </c>
      <c r="C624" s="583" t="s">
        <v>3055</v>
      </c>
      <c r="D624" s="583" t="s">
        <v>1854</v>
      </c>
      <c r="E624" s="595"/>
      <c r="F624" s="583" t="s">
        <v>3086</v>
      </c>
      <c r="G624" s="593" t="s">
        <v>3057</v>
      </c>
      <c r="H624" s="593" t="s">
        <v>68</v>
      </c>
      <c r="I624" s="593" t="s">
        <v>3058</v>
      </c>
      <c r="J624" s="593" t="s">
        <v>3778</v>
      </c>
      <c r="K624" s="596" t="s">
        <v>3936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6338</v>
      </c>
      <c r="C625" s="583" t="s">
        <v>67</v>
      </c>
      <c r="D625" s="583" t="s">
        <v>1854</v>
      </c>
      <c r="E625" s="595">
        <v>0</v>
      </c>
      <c r="F625" s="583" t="s">
        <v>5380</v>
      </c>
      <c r="G625" s="583" t="s">
        <v>109</v>
      </c>
      <c r="H625" s="583" t="s">
        <v>68</v>
      </c>
      <c r="I625" s="583" t="s">
        <v>5381</v>
      </c>
      <c r="J625" s="593">
        <v>44105</v>
      </c>
      <c r="K625" s="599" t="s">
        <v>3951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6306</v>
      </c>
      <c r="C626" s="583" t="s">
        <v>3055</v>
      </c>
      <c r="D626" s="583" t="s">
        <v>1271</v>
      </c>
      <c r="E626" s="626">
        <v>73572.75</v>
      </c>
      <c r="F626" s="583" t="s">
        <v>3328</v>
      </c>
      <c r="G626" s="593" t="s">
        <v>3057</v>
      </c>
      <c r="H626" s="593" t="s">
        <v>68</v>
      </c>
      <c r="I626" s="593" t="s">
        <v>3058</v>
      </c>
      <c r="J626" s="593">
        <v>43875</v>
      </c>
      <c r="K626" s="596" t="s">
        <v>3947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6312</v>
      </c>
      <c r="C627" s="583" t="s">
        <v>3055</v>
      </c>
      <c r="D627" s="583" t="s">
        <v>6244</v>
      </c>
      <c r="E627" s="622">
        <v>10000</v>
      </c>
      <c r="F627" s="583" t="s">
        <v>3388</v>
      </c>
      <c r="G627" s="593" t="s">
        <v>19</v>
      </c>
      <c r="H627" s="593" t="s">
        <v>20</v>
      </c>
      <c r="I627" s="593" t="s">
        <v>270</v>
      </c>
      <c r="J627" s="593">
        <v>44295</v>
      </c>
      <c r="K627" s="596" t="s">
        <v>3944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6467</v>
      </c>
      <c r="C628" s="427" t="s">
        <v>3055</v>
      </c>
      <c r="D628" s="583" t="s">
        <v>1854</v>
      </c>
      <c r="E628" s="622">
        <v>161212.56</v>
      </c>
      <c r="F628" s="583" t="s">
        <v>3317</v>
      </c>
      <c r="G628" s="593" t="s">
        <v>19</v>
      </c>
      <c r="H628" s="593" t="s">
        <v>20</v>
      </c>
      <c r="I628" s="593" t="s">
        <v>321</v>
      </c>
      <c r="J628" s="593">
        <v>44319</v>
      </c>
      <c r="K628" s="596" t="s">
        <v>3930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6494</v>
      </c>
      <c r="C629" s="583" t="s">
        <v>3055</v>
      </c>
      <c r="D629" s="583" t="s">
        <v>1854</v>
      </c>
      <c r="E629" s="595"/>
      <c r="F629" s="583" t="s">
        <v>3647</v>
      </c>
      <c r="G629" s="593" t="s">
        <v>3057</v>
      </c>
      <c r="H629" s="593" t="s">
        <v>68</v>
      </c>
      <c r="I629" s="593" t="s">
        <v>3064</v>
      </c>
      <c r="J629" s="593" t="s">
        <v>3778</v>
      </c>
      <c r="K629" s="596" t="s">
        <v>3947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6495</v>
      </c>
      <c r="C630" s="583" t="s">
        <v>3055</v>
      </c>
      <c r="D630" s="583" t="s">
        <v>1854</v>
      </c>
      <c r="E630" s="595"/>
      <c r="F630" s="583" t="s">
        <v>3647</v>
      </c>
      <c r="G630" s="593" t="s">
        <v>3057</v>
      </c>
      <c r="H630" s="593" t="s">
        <v>68</v>
      </c>
      <c r="I630" s="593" t="s">
        <v>3064</v>
      </c>
      <c r="J630" s="593" t="s">
        <v>3778</v>
      </c>
      <c r="K630" s="596" t="s">
        <v>3951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6342</v>
      </c>
      <c r="C631" s="583" t="s">
        <v>3055</v>
      </c>
      <c r="D631" s="583" t="s">
        <v>1854</v>
      </c>
      <c r="E631" s="595">
        <v>1.47</v>
      </c>
      <c r="F631" s="583" t="s">
        <v>3592</v>
      </c>
      <c r="G631" s="593" t="s">
        <v>3057</v>
      </c>
      <c r="H631" s="593" t="s">
        <v>68</v>
      </c>
      <c r="I631" s="593" t="s">
        <v>3064</v>
      </c>
      <c r="J631" s="593">
        <v>43861</v>
      </c>
      <c r="K631" s="596" t="s">
        <v>3947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6303</v>
      </c>
      <c r="C632" s="583" t="s">
        <v>3055</v>
      </c>
      <c r="D632" s="583" t="s">
        <v>1854</v>
      </c>
      <c r="E632" s="595">
        <v>2.93</v>
      </c>
      <c r="F632" s="583" t="s">
        <v>3504</v>
      </c>
      <c r="G632" s="593" t="s">
        <v>3057</v>
      </c>
      <c r="H632" s="593" t="s">
        <v>68</v>
      </c>
      <c r="I632" s="593" t="s">
        <v>3064</v>
      </c>
      <c r="J632" s="593">
        <v>43622</v>
      </c>
      <c r="K632" s="596" t="s">
        <v>3947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6496</v>
      </c>
      <c r="C633" s="583" t="s">
        <v>3055</v>
      </c>
      <c r="D633" s="583" t="s">
        <v>1854</v>
      </c>
      <c r="E633" s="595"/>
      <c r="F633" s="583" t="s">
        <v>3504</v>
      </c>
      <c r="G633" s="593" t="s">
        <v>3057</v>
      </c>
      <c r="H633" s="593" t="s">
        <v>68</v>
      </c>
      <c r="I633" s="593" t="s">
        <v>3064</v>
      </c>
      <c r="J633" s="593">
        <v>43622</v>
      </c>
      <c r="K633" s="596" t="s">
        <v>3936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6385</v>
      </c>
      <c r="C634" s="583" t="s">
        <v>3055</v>
      </c>
      <c r="D634" s="583" t="s">
        <v>1854</v>
      </c>
      <c r="E634" s="595">
        <v>0.22</v>
      </c>
      <c r="F634" s="583" t="s">
        <v>3476</v>
      </c>
      <c r="G634" s="593" t="s">
        <v>3057</v>
      </c>
      <c r="H634" s="593" t="s">
        <v>68</v>
      </c>
      <c r="I634" s="593" t="s">
        <v>3057</v>
      </c>
      <c r="J634" s="593">
        <v>44036</v>
      </c>
      <c r="K634" s="596" t="s">
        <v>3947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6497</v>
      </c>
      <c r="C635" s="583" t="s">
        <v>3055</v>
      </c>
      <c r="D635" s="583" t="s">
        <v>1854</v>
      </c>
      <c r="E635" s="595"/>
      <c r="F635" s="583" t="s">
        <v>3441</v>
      </c>
      <c r="G635" s="593" t="s">
        <v>3057</v>
      </c>
      <c r="H635" s="593" t="s">
        <v>68</v>
      </c>
      <c r="I635" s="593" t="s">
        <v>3064</v>
      </c>
      <c r="J635" s="593" t="s">
        <v>3778</v>
      </c>
      <c r="K635" s="596" t="s">
        <v>3947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6281</v>
      </c>
      <c r="C636" s="583" t="s">
        <v>3055</v>
      </c>
      <c r="D636" s="583" t="s">
        <v>1854</v>
      </c>
      <c r="E636" s="595">
        <v>146.69</v>
      </c>
      <c r="F636" s="583" t="s">
        <v>3422</v>
      </c>
      <c r="G636" s="593" t="s">
        <v>3057</v>
      </c>
      <c r="H636" s="593" t="s">
        <v>68</v>
      </c>
      <c r="I636" s="593" t="s">
        <v>3058</v>
      </c>
      <c r="J636" s="593">
        <v>43732</v>
      </c>
      <c r="K636" s="596" t="s">
        <v>4330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6498</v>
      </c>
      <c r="C637" s="583" t="s">
        <v>3055</v>
      </c>
      <c r="D637" s="583" t="s">
        <v>1854</v>
      </c>
      <c r="E637" s="595">
        <v>78</v>
      </c>
      <c r="F637" s="583" t="s">
        <v>3386</v>
      </c>
      <c r="G637" s="593" t="s">
        <v>3057</v>
      </c>
      <c r="H637" s="593" t="s">
        <v>68</v>
      </c>
      <c r="I637" s="593" t="s">
        <v>3064</v>
      </c>
      <c r="J637" s="593">
        <v>43853</v>
      </c>
      <c r="K637" s="596" t="s">
        <v>3936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6499</v>
      </c>
      <c r="C638" s="427" t="s">
        <v>67</v>
      </c>
      <c r="D638" s="583" t="s">
        <v>1271</v>
      </c>
      <c r="E638" s="622">
        <v>44080.95</v>
      </c>
      <c r="F638" s="583" t="s">
        <v>4402</v>
      </c>
      <c r="G638" s="583" t="s">
        <v>109</v>
      </c>
      <c r="H638" s="583" t="s">
        <v>68</v>
      </c>
      <c r="I638" s="583" t="s">
        <v>6500</v>
      </c>
      <c r="J638" s="593">
        <v>44537</v>
      </c>
      <c r="K638" s="599" t="s">
        <v>3930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6479</v>
      </c>
      <c r="C639" s="427" t="s">
        <v>3055</v>
      </c>
      <c r="D639" s="583" t="s">
        <v>6244</v>
      </c>
      <c r="E639" s="622">
        <v>70000</v>
      </c>
      <c r="F639" s="583" t="s">
        <v>3218</v>
      </c>
      <c r="G639" s="593" t="s">
        <v>19</v>
      </c>
      <c r="H639" s="593" t="s">
        <v>20</v>
      </c>
      <c r="I639" s="593" t="s">
        <v>321</v>
      </c>
      <c r="J639" s="593">
        <v>44393</v>
      </c>
      <c r="K639" s="596" t="s">
        <v>4474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6501</v>
      </c>
      <c r="C640" s="427" t="s">
        <v>67</v>
      </c>
      <c r="D640" s="583" t="s">
        <v>6244</v>
      </c>
      <c r="E640" s="622">
        <v>100000</v>
      </c>
      <c r="F640" s="628" t="s">
        <v>3386</v>
      </c>
      <c r="G640" s="583" t="s">
        <v>3057</v>
      </c>
      <c r="H640" s="583" t="s">
        <v>68</v>
      </c>
      <c r="I640" s="583" t="s">
        <v>3057</v>
      </c>
      <c r="J640" s="583" t="s">
        <v>6502</v>
      </c>
      <c r="K640" s="599" t="s">
        <v>3947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6503</v>
      </c>
      <c r="C641" s="427" t="s">
        <v>67</v>
      </c>
      <c r="D641" s="583" t="s">
        <v>1854</v>
      </c>
      <c r="E641" s="622">
        <v>90625.34</v>
      </c>
      <c r="F641" s="583" t="s">
        <v>5217</v>
      </c>
      <c r="G641" s="583" t="s">
        <v>19</v>
      </c>
      <c r="H641" s="583" t="s">
        <v>77</v>
      </c>
      <c r="I641" s="583" t="s">
        <v>99</v>
      </c>
      <c r="J641" s="593">
        <v>44362</v>
      </c>
      <c r="K641" s="599" t="s">
        <v>3930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6345</v>
      </c>
      <c r="C642" s="427" t="s">
        <v>67</v>
      </c>
      <c r="D642" s="583" t="s">
        <v>6244</v>
      </c>
      <c r="E642" s="622">
        <v>16000</v>
      </c>
      <c r="F642" s="583" t="s">
        <v>5230</v>
      </c>
      <c r="G642" s="583" t="s">
        <v>109</v>
      </c>
      <c r="H642" s="583" t="s">
        <v>68</v>
      </c>
      <c r="I642" s="583" t="s">
        <v>4614</v>
      </c>
      <c r="J642" s="593">
        <v>44180</v>
      </c>
      <c r="K642" s="599" t="s">
        <v>3936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6504</v>
      </c>
      <c r="C643" s="427" t="s">
        <v>67</v>
      </c>
      <c r="D643" s="583" t="s">
        <v>1854</v>
      </c>
      <c r="E643" s="622">
        <v>661576.63</v>
      </c>
      <c r="F643" s="583" t="s">
        <v>5482</v>
      </c>
      <c r="G643" s="583" t="s">
        <v>109</v>
      </c>
      <c r="H643" s="583" t="s">
        <v>68</v>
      </c>
      <c r="I643" s="583" t="s">
        <v>4270</v>
      </c>
      <c r="J643" s="593">
        <v>44490</v>
      </c>
      <c r="K643" s="599" t="s">
        <v>3930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6319</v>
      </c>
      <c r="C644" s="427" t="s">
        <v>3055</v>
      </c>
      <c r="D644" s="583" t="s">
        <v>1854</v>
      </c>
      <c r="E644" s="622">
        <v>1915</v>
      </c>
      <c r="F644" s="583" t="s">
        <v>3145</v>
      </c>
      <c r="G644" s="593" t="s">
        <v>3057</v>
      </c>
      <c r="H644" s="593" t="s">
        <v>68</v>
      </c>
      <c r="I644" s="593" t="s">
        <v>3058</v>
      </c>
      <c r="J644" s="593">
        <v>43725</v>
      </c>
      <c r="K644" s="596" t="s">
        <v>4330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6266</v>
      </c>
      <c r="C645" s="427" t="s">
        <v>3055</v>
      </c>
      <c r="D645" s="583" t="s">
        <v>6244</v>
      </c>
      <c r="E645" s="622">
        <v>3000</v>
      </c>
      <c r="F645" s="583" t="s">
        <v>3576</v>
      </c>
      <c r="G645" s="593" t="s">
        <v>3057</v>
      </c>
      <c r="H645" s="593" t="s">
        <v>68</v>
      </c>
      <c r="I645" s="593" t="s">
        <v>3058</v>
      </c>
      <c r="J645" s="593">
        <v>43894</v>
      </c>
      <c r="K645" s="596" t="s">
        <v>3947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6505</v>
      </c>
      <c r="C646" s="427" t="s">
        <v>67</v>
      </c>
      <c r="D646" s="583" t="s">
        <v>1854</v>
      </c>
      <c r="E646" s="622">
        <v>792665.02</v>
      </c>
      <c r="F646" s="583" t="s">
        <v>4586</v>
      </c>
      <c r="G646" s="583" t="s">
        <v>109</v>
      </c>
      <c r="H646" s="583" t="s">
        <v>68</v>
      </c>
      <c r="I646" s="583" t="s">
        <v>4246</v>
      </c>
      <c r="J646" s="593">
        <v>44368</v>
      </c>
      <c r="K646" s="599" t="s">
        <v>3951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6312</v>
      </c>
      <c r="C647" s="427" t="s">
        <v>3055</v>
      </c>
      <c r="D647" s="583" t="s">
        <v>6244</v>
      </c>
      <c r="E647" s="622">
        <v>10000</v>
      </c>
      <c r="F647" s="583" t="s">
        <v>3388</v>
      </c>
      <c r="G647" s="593" t="s">
        <v>19</v>
      </c>
      <c r="H647" s="593" t="s">
        <v>20</v>
      </c>
      <c r="I647" s="593" t="s">
        <v>270</v>
      </c>
      <c r="J647" s="593">
        <v>44295</v>
      </c>
      <c r="K647" s="596" t="s">
        <v>3944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6252</v>
      </c>
      <c r="C648" s="427" t="s">
        <v>3055</v>
      </c>
      <c r="D648" s="583" t="s">
        <v>6244</v>
      </c>
      <c r="E648" s="622">
        <v>12000</v>
      </c>
      <c r="F648" s="583" t="s">
        <v>3359</v>
      </c>
      <c r="G648" s="593" t="s">
        <v>3057</v>
      </c>
      <c r="H648" s="593" t="s">
        <v>68</v>
      </c>
      <c r="I648" s="593" t="s">
        <v>3058</v>
      </c>
      <c r="J648" s="593">
        <v>43605</v>
      </c>
      <c r="K648" s="596" t="s">
        <v>3947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6506</v>
      </c>
      <c r="C649" s="427" t="s">
        <v>3055</v>
      </c>
      <c r="D649" s="583" t="s">
        <v>6244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3104</v>
      </c>
      <c r="J649" s="593">
        <v>44383</v>
      </c>
      <c r="K649" s="599" t="s">
        <v>3947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6378</v>
      </c>
      <c r="C650" s="427" t="s">
        <v>3055</v>
      </c>
      <c r="D650" s="583" t="s">
        <v>6244</v>
      </c>
      <c r="E650" s="622">
        <v>10000</v>
      </c>
      <c r="F650" s="583" t="s">
        <v>3596</v>
      </c>
      <c r="G650" s="593" t="s">
        <v>19</v>
      </c>
      <c r="H650" s="593" t="s">
        <v>20</v>
      </c>
      <c r="I650" s="593" t="s">
        <v>321</v>
      </c>
      <c r="J650" s="593">
        <v>44319</v>
      </c>
      <c r="K650" s="596" t="s">
        <v>3936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6507</v>
      </c>
      <c r="C651" s="427" t="s">
        <v>67</v>
      </c>
      <c r="D651" s="583" t="s">
        <v>1854</v>
      </c>
      <c r="E651" s="622">
        <v>295388.82</v>
      </c>
      <c r="F651" s="583" t="s">
        <v>4858</v>
      </c>
      <c r="G651" s="583" t="s">
        <v>109</v>
      </c>
      <c r="H651" s="583" t="s">
        <v>68</v>
      </c>
      <c r="I651" s="583" t="s">
        <v>4200</v>
      </c>
      <c r="J651" s="593">
        <v>44111</v>
      </c>
      <c r="K651" s="599" t="s">
        <v>3930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6368</v>
      </c>
      <c r="C652" s="427" t="s">
        <v>3055</v>
      </c>
      <c r="D652" s="583" t="s">
        <v>6244</v>
      </c>
      <c r="E652" s="622">
        <v>14000</v>
      </c>
      <c r="F652" s="583" t="s">
        <v>2424</v>
      </c>
      <c r="G652" s="593" t="s">
        <v>19</v>
      </c>
      <c r="H652" s="593" t="s">
        <v>20</v>
      </c>
      <c r="I652" s="593" t="s">
        <v>270</v>
      </c>
      <c r="J652" s="593">
        <v>44280</v>
      </c>
      <c r="K652" s="596" t="s">
        <v>3936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6377</v>
      </c>
      <c r="C653" s="427" t="s">
        <v>3055</v>
      </c>
      <c r="D653" s="583" t="s">
        <v>6244</v>
      </c>
      <c r="E653" s="622">
        <v>40000</v>
      </c>
      <c r="F653" s="583" t="s">
        <v>3369</v>
      </c>
      <c r="G653" s="593" t="s">
        <v>19</v>
      </c>
      <c r="H653" s="593" t="s">
        <v>20</v>
      </c>
      <c r="I653" s="593" t="s">
        <v>3104</v>
      </c>
      <c r="J653" s="593">
        <v>44266</v>
      </c>
      <c r="K653" s="596" t="s">
        <v>3947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6508</v>
      </c>
      <c r="C654" s="427" t="s">
        <v>67</v>
      </c>
      <c r="D654" s="583" t="s">
        <v>1854</v>
      </c>
      <c r="E654" s="622">
        <v>142605.94</v>
      </c>
      <c r="F654" s="583" t="s">
        <v>5347</v>
      </c>
      <c r="G654" s="583" t="s">
        <v>19</v>
      </c>
      <c r="H654" s="583" t="s">
        <v>68</v>
      </c>
      <c r="I654" s="583" t="s">
        <v>5349</v>
      </c>
      <c r="J654" s="593">
        <v>44271</v>
      </c>
      <c r="K654" s="599" t="s">
        <v>3984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6509</v>
      </c>
      <c r="C655" s="427" t="s">
        <v>67</v>
      </c>
      <c r="D655" s="583" t="s">
        <v>1854</v>
      </c>
      <c r="E655" s="622">
        <v>148678.48000000001</v>
      </c>
      <c r="F655" s="583" t="s">
        <v>5347</v>
      </c>
      <c r="G655" s="583" t="s">
        <v>19</v>
      </c>
      <c r="H655" s="583" t="s">
        <v>68</v>
      </c>
      <c r="I655" s="583" t="s">
        <v>3934</v>
      </c>
      <c r="J655" s="593">
        <v>44272</v>
      </c>
      <c r="K655" s="599" t="s">
        <v>3947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6358</v>
      </c>
      <c r="C656" s="427" t="s">
        <v>3055</v>
      </c>
      <c r="D656" s="583" t="s">
        <v>6244</v>
      </c>
      <c r="E656" s="622">
        <v>20000</v>
      </c>
      <c r="F656" s="583" t="s">
        <v>3272</v>
      </c>
      <c r="G656" s="593" t="s">
        <v>19</v>
      </c>
      <c r="H656" s="593" t="s">
        <v>20</v>
      </c>
      <c r="I656" s="593" t="s">
        <v>321</v>
      </c>
      <c r="J656" s="593">
        <v>44298</v>
      </c>
      <c r="K656" s="596" t="s">
        <v>3936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6379</v>
      </c>
      <c r="C657" s="427" t="s">
        <v>3055</v>
      </c>
      <c r="D657" s="583" t="s">
        <v>6244</v>
      </c>
      <c r="E657" s="622">
        <v>30000</v>
      </c>
      <c r="F657" s="583" t="s">
        <v>2603</v>
      </c>
      <c r="G657" s="593" t="s">
        <v>19</v>
      </c>
      <c r="H657" s="593" t="s">
        <v>20</v>
      </c>
      <c r="I657" s="593" t="s">
        <v>270</v>
      </c>
      <c r="J657" s="593">
        <v>44280</v>
      </c>
      <c r="K657" s="596" t="s">
        <v>3930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6282</v>
      </c>
      <c r="C658" s="427" t="s">
        <v>3055</v>
      </c>
      <c r="D658" s="583" t="s">
        <v>6244</v>
      </c>
      <c r="E658" s="622">
        <v>200000</v>
      </c>
      <c r="F658" s="583" t="s">
        <v>3433</v>
      </c>
      <c r="G658" s="593" t="s">
        <v>3057</v>
      </c>
      <c r="H658" s="593" t="s">
        <v>68</v>
      </c>
      <c r="I658" s="593" t="s">
        <v>3058</v>
      </c>
      <c r="J658" s="593">
        <v>43620</v>
      </c>
      <c r="K658" s="596" t="s">
        <v>3936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6358</v>
      </c>
      <c r="C659" s="427" t="s">
        <v>3055</v>
      </c>
      <c r="D659" s="583" t="s">
        <v>6244</v>
      </c>
      <c r="E659" s="622">
        <v>3000</v>
      </c>
      <c r="F659" s="583" t="s">
        <v>3272</v>
      </c>
      <c r="G659" s="593" t="s">
        <v>19</v>
      </c>
      <c r="H659" s="593" t="s">
        <v>20</v>
      </c>
      <c r="I659" s="593" t="s">
        <v>321</v>
      </c>
      <c r="J659" s="593">
        <v>44298</v>
      </c>
      <c r="K659" s="596" t="s">
        <v>3936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6311</v>
      </c>
      <c r="C660" s="427" t="s">
        <v>3055</v>
      </c>
      <c r="D660" s="583" t="s">
        <v>6244</v>
      </c>
      <c r="E660" s="622">
        <v>40000</v>
      </c>
      <c r="F660" s="583" t="s">
        <v>936</v>
      </c>
      <c r="G660" s="593" t="s">
        <v>19</v>
      </c>
      <c r="H660" s="593" t="s">
        <v>20</v>
      </c>
      <c r="I660" s="593" t="s">
        <v>270</v>
      </c>
      <c r="J660" s="593">
        <v>44321</v>
      </c>
      <c r="K660" s="596" t="s">
        <v>3936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6362</v>
      </c>
      <c r="C661" s="427" t="s">
        <v>3055</v>
      </c>
      <c r="D661" s="583" t="s">
        <v>6244</v>
      </c>
      <c r="E661" s="622">
        <v>30000</v>
      </c>
      <c r="F661" s="583" t="s">
        <v>3578</v>
      </c>
      <c r="G661" s="593" t="s">
        <v>19</v>
      </c>
      <c r="H661" s="593" t="s">
        <v>20</v>
      </c>
      <c r="I661" s="593" t="s">
        <v>321</v>
      </c>
      <c r="J661" s="593">
        <v>44279</v>
      </c>
      <c r="K661" s="596" t="s">
        <v>3936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6315</v>
      </c>
      <c r="C662" s="427" t="s">
        <v>67</v>
      </c>
      <c r="D662" s="583" t="s">
        <v>6244</v>
      </c>
      <c r="E662" s="622">
        <v>5000</v>
      </c>
      <c r="F662" s="583" t="s">
        <v>4515</v>
      </c>
      <c r="G662" s="583" t="s">
        <v>109</v>
      </c>
      <c r="H662" s="583" t="s">
        <v>68</v>
      </c>
      <c r="I662" s="583" t="s">
        <v>4004</v>
      </c>
      <c r="J662" s="593">
        <v>44263</v>
      </c>
      <c r="K662" s="599" t="s">
        <v>3936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6393</v>
      </c>
      <c r="C663" s="427" t="s">
        <v>67</v>
      </c>
      <c r="D663" s="583" t="s">
        <v>6244</v>
      </c>
      <c r="E663" s="622">
        <v>12284.53</v>
      </c>
      <c r="F663" s="583" t="s">
        <v>4013</v>
      </c>
      <c r="G663" s="583" t="s">
        <v>109</v>
      </c>
      <c r="H663" s="583" t="s">
        <v>68</v>
      </c>
      <c r="I663" s="583" t="s">
        <v>6510</v>
      </c>
      <c r="J663" s="593">
        <v>44180</v>
      </c>
      <c r="K663" s="599" t="s">
        <v>3947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6511</v>
      </c>
      <c r="C664" s="427" t="s">
        <v>67</v>
      </c>
      <c r="D664" s="583" t="s">
        <v>1854</v>
      </c>
      <c r="E664" s="622">
        <v>282779.84000000003</v>
      </c>
      <c r="F664" s="583" t="s">
        <v>4520</v>
      </c>
      <c r="G664" s="583" t="s">
        <v>109</v>
      </c>
      <c r="H664" s="583" t="s">
        <v>68</v>
      </c>
      <c r="I664" s="583" t="s">
        <v>3774</v>
      </c>
      <c r="J664" s="593">
        <v>44238</v>
      </c>
      <c r="K664" s="599" t="s">
        <v>3930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6453</v>
      </c>
      <c r="C665" s="427" t="s">
        <v>3055</v>
      </c>
      <c r="D665" s="583" t="s">
        <v>6244</v>
      </c>
      <c r="E665" s="622">
        <v>25000</v>
      </c>
      <c r="F665" s="583" t="s">
        <v>3631</v>
      </c>
      <c r="G665" s="593" t="s">
        <v>19</v>
      </c>
      <c r="H665" s="593" t="s">
        <v>20</v>
      </c>
      <c r="I665" s="593" t="s">
        <v>270</v>
      </c>
      <c r="J665" s="593">
        <v>44263</v>
      </c>
      <c r="K665" s="596" t="s">
        <v>3947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6412</v>
      </c>
      <c r="C666" s="427" t="s">
        <v>3055</v>
      </c>
      <c r="D666" s="583" t="s">
        <v>6244</v>
      </c>
      <c r="E666" s="622">
        <v>50000</v>
      </c>
      <c r="F666" s="583" t="s">
        <v>3427</v>
      </c>
      <c r="G666" s="593" t="s">
        <v>19</v>
      </c>
      <c r="H666" s="593" t="s">
        <v>20</v>
      </c>
      <c r="I666" s="593" t="s">
        <v>270</v>
      </c>
      <c r="J666" s="593">
        <v>44263</v>
      </c>
      <c r="K666" s="596" t="s">
        <v>3930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6512</v>
      </c>
      <c r="C667" s="427" t="s">
        <v>3055</v>
      </c>
      <c r="D667" s="583" t="s">
        <v>6244</v>
      </c>
      <c r="E667" s="622">
        <v>10000</v>
      </c>
      <c r="F667" s="583" t="s">
        <v>3470</v>
      </c>
      <c r="G667" s="593" t="s">
        <v>19</v>
      </c>
      <c r="H667" s="593" t="s">
        <v>20</v>
      </c>
      <c r="I667" s="593" t="s">
        <v>270</v>
      </c>
      <c r="J667" s="593">
        <v>44323</v>
      </c>
      <c r="K667" s="596" t="s">
        <v>3984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6513</v>
      </c>
      <c r="C668" s="427" t="s">
        <v>67</v>
      </c>
      <c r="D668" s="583" t="s">
        <v>6244</v>
      </c>
      <c r="E668" s="622">
        <v>18000</v>
      </c>
      <c r="F668" s="583" t="s">
        <v>3543</v>
      </c>
      <c r="G668" s="583" t="s">
        <v>3057</v>
      </c>
      <c r="H668" s="583" t="s">
        <v>68</v>
      </c>
      <c r="I668" s="583" t="s">
        <v>3057</v>
      </c>
      <c r="J668" s="593">
        <v>44151</v>
      </c>
      <c r="K668" s="599" t="s">
        <v>3936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6514</v>
      </c>
      <c r="C669" s="427" t="s">
        <v>3055</v>
      </c>
      <c r="D669" s="583" t="s">
        <v>1271</v>
      </c>
      <c r="E669" s="607">
        <v>52493.45</v>
      </c>
      <c r="F669" s="583" t="s">
        <v>3627</v>
      </c>
      <c r="G669" s="593" t="s">
        <v>19</v>
      </c>
      <c r="H669" s="593" t="s">
        <v>20</v>
      </c>
      <c r="I669" s="593" t="s">
        <v>270</v>
      </c>
      <c r="J669" s="593">
        <v>44411</v>
      </c>
      <c r="K669" s="596" t="s">
        <v>3936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6251</v>
      </c>
      <c r="C670" s="427" t="s">
        <v>3055</v>
      </c>
      <c r="D670" s="583" t="s">
        <v>6244</v>
      </c>
      <c r="E670" s="622">
        <v>200000</v>
      </c>
      <c r="F670" s="583" t="s">
        <v>3686</v>
      </c>
      <c r="G670" s="593" t="s">
        <v>3057</v>
      </c>
      <c r="H670" s="593" t="s">
        <v>68</v>
      </c>
      <c r="I670" s="593" t="s">
        <v>3058</v>
      </c>
      <c r="J670" s="593">
        <v>43567</v>
      </c>
      <c r="K670" s="596" t="s">
        <v>3936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6515</v>
      </c>
      <c r="C671" s="427" t="s">
        <v>3055</v>
      </c>
      <c r="D671" s="583" t="s">
        <v>1854</v>
      </c>
      <c r="E671" s="622">
        <v>386234.9</v>
      </c>
      <c r="F671" s="583" t="s">
        <v>3326</v>
      </c>
      <c r="G671" s="593" t="s">
        <v>3057</v>
      </c>
      <c r="H671" s="593" t="s">
        <v>68</v>
      </c>
      <c r="I671" s="593" t="s">
        <v>3058</v>
      </c>
      <c r="J671" s="593">
        <v>43692</v>
      </c>
      <c r="K671" s="596" t="s">
        <v>4330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6470</v>
      </c>
      <c r="C672" s="427" t="s">
        <v>3055</v>
      </c>
      <c r="D672" s="583" t="s">
        <v>1271</v>
      </c>
      <c r="E672" s="622">
        <v>1035319</v>
      </c>
      <c r="F672" s="583" t="s">
        <v>3362</v>
      </c>
      <c r="G672" s="593" t="s">
        <v>19</v>
      </c>
      <c r="H672" s="593" t="s">
        <v>20</v>
      </c>
      <c r="I672" s="593" t="s">
        <v>270</v>
      </c>
      <c r="J672" s="593">
        <v>44319</v>
      </c>
      <c r="K672" s="596" t="s">
        <v>3936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6516</v>
      </c>
      <c r="C673" s="427" t="s">
        <v>3055</v>
      </c>
      <c r="D673" s="583" t="s">
        <v>6244</v>
      </c>
      <c r="E673" s="622">
        <v>359568.24</v>
      </c>
      <c r="F673" s="583" t="s">
        <v>3056</v>
      </c>
      <c r="G673" s="593" t="s">
        <v>3057</v>
      </c>
      <c r="H673" s="593" t="s">
        <v>68</v>
      </c>
      <c r="I673" s="593" t="s">
        <v>3058</v>
      </c>
      <c r="J673" s="593">
        <v>43570</v>
      </c>
      <c r="K673" s="596" t="s">
        <v>3947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6250</v>
      </c>
      <c r="C674" s="427" t="s">
        <v>3055</v>
      </c>
      <c r="D674" s="583" t="s">
        <v>6244</v>
      </c>
      <c r="E674" s="606">
        <v>10000</v>
      </c>
      <c r="F674" s="583" t="s">
        <v>3322</v>
      </c>
      <c r="G674" s="593" t="s">
        <v>3057</v>
      </c>
      <c r="H674" s="593" t="s">
        <v>68</v>
      </c>
      <c r="I674" s="593" t="s">
        <v>3058</v>
      </c>
      <c r="J674" s="593">
        <v>43703</v>
      </c>
      <c r="K674" s="596" t="s">
        <v>4330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6517</v>
      </c>
      <c r="C675" s="427" t="s">
        <v>3055</v>
      </c>
      <c r="D675" s="583" t="s">
        <v>1854</v>
      </c>
      <c r="E675" s="606">
        <v>103527.44</v>
      </c>
      <c r="F675" s="583" t="s">
        <v>3083</v>
      </c>
      <c r="G675" s="593" t="s">
        <v>3057</v>
      </c>
      <c r="H675" s="593" t="s">
        <v>68</v>
      </c>
      <c r="I675" s="593" t="s">
        <v>3064</v>
      </c>
      <c r="J675" s="593">
        <v>43633</v>
      </c>
      <c r="K675" s="596" t="s">
        <v>3947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6345</v>
      </c>
      <c r="C676" s="427" t="s">
        <v>67</v>
      </c>
      <c r="D676" s="583" t="s">
        <v>6244</v>
      </c>
      <c r="E676" s="606">
        <v>20000</v>
      </c>
      <c r="F676" s="583" t="s">
        <v>5230</v>
      </c>
      <c r="G676" s="583" t="s">
        <v>109</v>
      </c>
      <c r="H676" s="583" t="s">
        <v>68</v>
      </c>
      <c r="I676" s="583" t="s">
        <v>4614</v>
      </c>
      <c r="J676" s="593">
        <v>44180</v>
      </c>
      <c r="K676" s="599" t="s">
        <v>3936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6312</v>
      </c>
      <c r="C677" s="427" t="s">
        <v>3055</v>
      </c>
      <c r="D677" s="583" t="s">
        <v>6244</v>
      </c>
      <c r="E677" s="606">
        <v>10000</v>
      </c>
      <c r="F677" s="583" t="s">
        <v>3388</v>
      </c>
      <c r="G677" s="593" t="s">
        <v>19</v>
      </c>
      <c r="H677" s="593" t="s">
        <v>20</v>
      </c>
      <c r="I677" s="593" t="s">
        <v>270</v>
      </c>
      <c r="J677" s="593">
        <v>44295</v>
      </c>
      <c r="K677" s="596" t="s">
        <v>3944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6380</v>
      </c>
      <c r="C678" s="427" t="s">
        <v>3055</v>
      </c>
      <c r="D678" s="583" t="s">
        <v>1271</v>
      </c>
      <c r="E678" s="634">
        <v>52575.43</v>
      </c>
      <c r="F678" s="583" t="s">
        <v>2048</v>
      </c>
      <c r="G678" s="593" t="s">
        <v>19</v>
      </c>
      <c r="H678" s="593" t="s">
        <v>20</v>
      </c>
      <c r="I678" s="593" t="s">
        <v>270</v>
      </c>
      <c r="J678" s="593">
        <v>44322</v>
      </c>
      <c r="K678" s="596" t="s">
        <v>3936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6482</v>
      </c>
      <c r="C679" s="427" t="s">
        <v>3055</v>
      </c>
      <c r="D679" s="583" t="s">
        <v>6244</v>
      </c>
      <c r="E679" s="607">
        <v>6843.64</v>
      </c>
      <c r="F679" s="583" t="s">
        <v>556</v>
      </c>
      <c r="G679" s="593" t="s">
        <v>19</v>
      </c>
      <c r="H679" s="593" t="s">
        <v>20</v>
      </c>
      <c r="I679" s="593" t="s">
        <v>270</v>
      </c>
      <c r="J679" s="593">
        <v>44421</v>
      </c>
      <c r="K679" s="596" t="s">
        <v>3936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6518</v>
      </c>
      <c r="C680" s="427" t="s">
        <v>67</v>
      </c>
      <c r="D680" s="583" t="s">
        <v>1854</v>
      </c>
      <c r="E680" s="606">
        <v>124370.77</v>
      </c>
      <c r="F680" s="583" t="s">
        <v>5540</v>
      </c>
      <c r="G680" s="583" t="s">
        <v>109</v>
      </c>
      <c r="H680" s="583" t="s">
        <v>68</v>
      </c>
      <c r="I680" s="583" t="s">
        <v>5541</v>
      </c>
      <c r="J680" s="593">
        <v>44209</v>
      </c>
      <c r="K680" s="599" t="s">
        <v>3984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6376</v>
      </c>
      <c r="C681" s="427" t="s">
        <v>3055</v>
      </c>
      <c r="D681" s="583" t="s">
        <v>6244</v>
      </c>
      <c r="E681" s="606">
        <v>3000</v>
      </c>
      <c r="F681" s="583" t="s">
        <v>3463</v>
      </c>
      <c r="G681" s="593" t="s">
        <v>19</v>
      </c>
      <c r="H681" s="593" t="s">
        <v>20</v>
      </c>
      <c r="I681" s="593" t="s">
        <v>321</v>
      </c>
      <c r="J681" s="593">
        <v>44322</v>
      </c>
      <c r="K681" s="596" t="s">
        <v>3936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6514</v>
      </c>
      <c r="C682" s="427" t="s">
        <v>3055</v>
      </c>
      <c r="D682" s="583" t="s">
        <v>1854</v>
      </c>
      <c r="E682" s="606">
        <v>0</v>
      </c>
      <c r="F682" s="583" t="s">
        <v>3627</v>
      </c>
      <c r="G682" s="593" t="s">
        <v>19</v>
      </c>
      <c r="H682" s="593" t="s">
        <v>20</v>
      </c>
      <c r="I682" s="593" t="s">
        <v>270</v>
      </c>
      <c r="J682" s="593">
        <v>44411</v>
      </c>
      <c r="K682" s="596" t="s">
        <v>3936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6380</v>
      </c>
      <c r="C683" s="427" t="s">
        <v>3055</v>
      </c>
      <c r="D683" s="583" t="s">
        <v>1854</v>
      </c>
      <c r="E683" s="634">
        <v>52575.43</v>
      </c>
      <c r="F683" s="583" t="s">
        <v>2048</v>
      </c>
      <c r="G683" s="593" t="s">
        <v>19</v>
      </c>
      <c r="H683" s="593" t="s">
        <v>20</v>
      </c>
      <c r="I683" s="593" t="s">
        <v>270</v>
      </c>
      <c r="J683" s="593">
        <v>44322</v>
      </c>
      <c r="K683" s="596" t="s">
        <v>3936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6484</v>
      </c>
      <c r="C684" s="427" t="s">
        <v>3055</v>
      </c>
      <c r="D684" s="583" t="s">
        <v>1854</v>
      </c>
      <c r="E684" s="634">
        <v>3940.3</v>
      </c>
      <c r="F684" s="583" t="s">
        <v>3308</v>
      </c>
      <c r="G684" s="593" t="s">
        <v>19</v>
      </c>
      <c r="H684" s="593" t="s">
        <v>20</v>
      </c>
      <c r="I684" s="593" t="s">
        <v>270</v>
      </c>
      <c r="J684" s="593">
        <v>44333</v>
      </c>
      <c r="K684" s="596" t="s">
        <v>3936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6471</v>
      </c>
      <c r="C685" s="427" t="s">
        <v>3055</v>
      </c>
      <c r="D685" s="583" t="s">
        <v>1854</v>
      </c>
      <c r="E685" s="606">
        <v>2041.36</v>
      </c>
      <c r="F685" s="583" t="s">
        <v>3138</v>
      </c>
      <c r="G685" s="593" t="s">
        <v>19</v>
      </c>
      <c r="H685" s="593" t="s">
        <v>20</v>
      </c>
      <c r="I685" s="593" t="s">
        <v>270</v>
      </c>
      <c r="J685" s="593">
        <v>44280</v>
      </c>
      <c r="K685" s="596" t="s">
        <v>3951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6362</v>
      </c>
      <c r="C686" s="427" t="s">
        <v>3055</v>
      </c>
      <c r="D686" s="583" t="s">
        <v>6244</v>
      </c>
      <c r="E686" s="606">
        <v>54835.4</v>
      </c>
      <c r="F686" s="583" t="s">
        <v>3578</v>
      </c>
      <c r="G686" s="593" t="s">
        <v>19</v>
      </c>
      <c r="H686" s="593" t="s">
        <v>20</v>
      </c>
      <c r="I686" s="593" t="s">
        <v>321</v>
      </c>
      <c r="J686" s="593">
        <v>44279</v>
      </c>
      <c r="K686" s="596" t="s">
        <v>3936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6407</v>
      </c>
      <c r="C687" s="427" t="s">
        <v>3055</v>
      </c>
      <c r="D687" s="583" t="s">
        <v>6244</v>
      </c>
      <c r="E687" s="606">
        <v>100000</v>
      </c>
      <c r="F687" s="583" t="s">
        <v>3067</v>
      </c>
      <c r="G687" s="593" t="s">
        <v>19</v>
      </c>
      <c r="H687" s="593" t="s">
        <v>20</v>
      </c>
      <c r="I687" s="593" t="s">
        <v>321</v>
      </c>
      <c r="J687" s="593">
        <v>44321</v>
      </c>
      <c r="K687" s="596" t="s">
        <v>3947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6519</v>
      </c>
      <c r="C688" s="427" t="s">
        <v>67</v>
      </c>
      <c r="D688" s="583" t="s">
        <v>1854</v>
      </c>
      <c r="E688" s="606">
        <v>290532.13</v>
      </c>
      <c r="F688" s="583" t="s">
        <v>5286</v>
      </c>
      <c r="G688" s="583" t="s">
        <v>19</v>
      </c>
      <c r="H688" s="583" t="s">
        <v>77</v>
      </c>
      <c r="I688" s="583" t="s">
        <v>99</v>
      </c>
      <c r="J688" s="593">
        <v>44259</v>
      </c>
      <c r="K688" s="599" t="s">
        <v>3951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6315</v>
      </c>
      <c r="C689" s="427" t="s">
        <v>67</v>
      </c>
      <c r="D689" s="583" t="s">
        <v>6244</v>
      </c>
      <c r="E689" s="606">
        <v>5000</v>
      </c>
      <c r="F689" s="583" t="s">
        <v>4515</v>
      </c>
      <c r="G689" s="583" t="s">
        <v>109</v>
      </c>
      <c r="H689" s="583" t="s">
        <v>68</v>
      </c>
      <c r="I689" s="583" t="s">
        <v>4004</v>
      </c>
      <c r="J689" s="593">
        <v>44263</v>
      </c>
      <c r="K689" s="599" t="s">
        <v>3930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6520</v>
      </c>
      <c r="C690" s="427" t="s">
        <v>67</v>
      </c>
      <c r="D690" s="583" t="s">
        <v>1854</v>
      </c>
      <c r="E690" s="606">
        <v>93114.82</v>
      </c>
      <c r="F690" s="583" t="s">
        <v>4504</v>
      </c>
      <c r="G690" s="583" t="s">
        <v>109</v>
      </c>
      <c r="H690" s="583" t="s">
        <v>68</v>
      </c>
      <c r="I690" s="583" t="s">
        <v>4505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6521</v>
      </c>
      <c r="C691" s="427" t="s">
        <v>67</v>
      </c>
      <c r="D691" s="583" t="s">
        <v>6244</v>
      </c>
      <c r="E691" s="606">
        <v>48809.84</v>
      </c>
      <c r="F691" s="583" t="s">
        <v>5377</v>
      </c>
      <c r="G691" s="583" t="s">
        <v>19</v>
      </c>
      <c r="H691" s="583" t="s">
        <v>77</v>
      </c>
      <c r="I691" s="583" t="s">
        <v>5401</v>
      </c>
      <c r="J691" s="593">
        <v>44340</v>
      </c>
      <c r="K691" s="599" t="s">
        <v>3951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6522</v>
      </c>
      <c r="C692" s="427" t="s">
        <v>67</v>
      </c>
      <c r="D692" s="583" t="s">
        <v>6244</v>
      </c>
      <c r="E692" s="606">
        <v>10000</v>
      </c>
      <c r="F692" s="583" t="s">
        <v>4350</v>
      </c>
      <c r="G692" s="583" t="s">
        <v>19</v>
      </c>
      <c r="H692" s="583" t="s">
        <v>68</v>
      </c>
      <c r="I692" s="583" t="s">
        <v>3205</v>
      </c>
      <c r="J692" s="593">
        <v>44399</v>
      </c>
      <c r="K692" s="599" t="s">
        <v>3936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6384</v>
      </c>
      <c r="C693" s="427" t="s">
        <v>3055</v>
      </c>
      <c r="D693" s="583" t="s">
        <v>1854</v>
      </c>
      <c r="E693" s="606">
        <v>370651.89</v>
      </c>
      <c r="F693" s="583" t="s">
        <v>3331</v>
      </c>
      <c r="G693" s="593" t="s">
        <v>3057</v>
      </c>
      <c r="H693" s="593" t="s">
        <v>68</v>
      </c>
      <c r="I693" s="593" t="s">
        <v>3064</v>
      </c>
      <c r="J693" s="593">
        <v>43752</v>
      </c>
      <c r="K693" s="596" t="s">
        <v>3936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6378</v>
      </c>
      <c r="C694" s="427" t="s">
        <v>3055</v>
      </c>
      <c r="D694" s="583" t="s">
        <v>6244</v>
      </c>
      <c r="E694" s="606">
        <v>10000</v>
      </c>
      <c r="F694" s="583" t="s">
        <v>3596</v>
      </c>
      <c r="G694" s="593" t="s">
        <v>19</v>
      </c>
      <c r="H694" s="593" t="s">
        <v>20</v>
      </c>
      <c r="I694" s="593" t="s">
        <v>321</v>
      </c>
      <c r="J694" s="593">
        <v>44319</v>
      </c>
      <c r="K694" s="596" t="s">
        <v>3936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6523</v>
      </c>
      <c r="C695" s="427" t="s">
        <v>67</v>
      </c>
      <c r="D695" s="583" t="s">
        <v>6244</v>
      </c>
      <c r="E695" s="606">
        <v>25000</v>
      </c>
      <c r="F695" s="583" t="s">
        <v>6524</v>
      </c>
      <c r="G695" s="575" t="s">
        <v>3057</v>
      </c>
      <c r="H695" s="636" t="s">
        <v>68</v>
      </c>
      <c r="I695" s="636" t="s">
        <v>3057</v>
      </c>
      <c r="J695" s="637">
        <v>44452</v>
      </c>
      <c r="K695" s="599" t="s">
        <v>3936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6299</v>
      </c>
      <c r="C696" s="427" t="s">
        <v>3055</v>
      </c>
      <c r="D696" s="583" t="s">
        <v>1271</v>
      </c>
      <c r="E696" s="606">
        <v>282315.92</v>
      </c>
      <c r="F696" s="583" t="s">
        <v>3168</v>
      </c>
      <c r="G696" s="593" t="s">
        <v>3057</v>
      </c>
      <c r="H696" s="593" t="s">
        <v>68</v>
      </c>
      <c r="I696" s="593" t="s">
        <v>3058</v>
      </c>
      <c r="J696" s="593">
        <v>43707</v>
      </c>
      <c r="K696" s="596" t="s">
        <v>3951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6525</v>
      </c>
      <c r="C697" s="427" t="s">
        <v>3055</v>
      </c>
      <c r="D697" s="583" t="s">
        <v>1271</v>
      </c>
      <c r="E697" s="606">
        <v>33813.279999999999</v>
      </c>
      <c r="F697" s="583" t="s">
        <v>3152</v>
      </c>
      <c r="G697" s="593" t="s">
        <v>3057</v>
      </c>
      <c r="H697" s="593" t="s">
        <v>68</v>
      </c>
      <c r="I697" s="593" t="s">
        <v>3058</v>
      </c>
      <c r="J697" s="593">
        <v>43769</v>
      </c>
      <c r="K697" s="596" t="s">
        <v>3947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6387</v>
      </c>
      <c r="C698" s="427" t="s">
        <v>3055</v>
      </c>
      <c r="D698" s="583" t="s">
        <v>1271</v>
      </c>
      <c r="E698" s="606">
        <v>90662.42</v>
      </c>
      <c r="F698" s="583" t="s">
        <v>3077</v>
      </c>
      <c r="G698" s="593" t="s">
        <v>3057</v>
      </c>
      <c r="H698" s="593" t="s">
        <v>68</v>
      </c>
      <c r="I698" s="593" t="s">
        <v>3058</v>
      </c>
      <c r="J698" s="593">
        <v>43753</v>
      </c>
      <c r="K698" s="596" t="s">
        <v>3936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6252</v>
      </c>
      <c r="C699" s="427" t="s">
        <v>3055</v>
      </c>
      <c r="D699" s="583" t="s">
        <v>6244</v>
      </c>
      <c r="E699" s="606">
        <v>2000</v>
      </c>
      <c r="F699" s="583" t="s">
        <v>3359</v>
      </c>
      <c r="G699" s="593" t="s">
        <v>3057</v>
      </c>
      <c r="H699" s="593" t="s">
        <v>68</v>
      </c>
      <c r="I699" s="593" t="s">
        <v>3058</v>
      </c>
      <c r="J699" s="593">
        <v>43605</v>
      </c>
      <c r="K699" s="596" t="s">
        <v>3947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6526</v>
      </c>
      <c r="C700" s="427" t="s">
        <v>67</v>
      </c>
      <c r="D700" s="583" t="s">
        <v>1854</v>
      </c>
      <c r="E700" s="606">
        <v>121773.16</v>
      </c>
      <c r="F700" s="583" t="s">
        <v>4544</v>
      </c>
      <c r="G700" s="583" t="s">
        <v>19</v>
      </c>
      <c r="H700" s="583" t="s">
        <v>68</v>
      </c>
      <c r="I700" s="583" t="s">
        <v>3934</v>
      </c>
      <c r="J700" s="593">
        <v>44231</v>
      </c>
      <c r="K700" s="599" t="s">
        <v>3947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6527</v>
      </c>
      <c r="C701" s="427" t="s">
        <v>67</v>
      </c>
      <c r="D701" s="583" t="s">
        <v>6244</v>
      </c>
      <c r="E701" s="606">
        <v>31579.5</v>
      </c>
      <c r="F701" s="583" t="s">
        <v>4557</v>
      </c>
      <c r="G701" s="583" t="s">
        <v>19</v>
      </c>
      <c r="H701" s="583" t="s">
        <v>77</v>
      </c>
      <c r="I701" s="583" t="s">
        <v>99</v>
      </c>
      <c r="J701" s="593">
        <v>44413</v>
      </c>
      <c r="K701" s="599" t="s">
        <v>3951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6375</v>
      </c>
      <c r="C702" s="427" t="s">
        <v>3055</v>
      </c>
      <c r="D702" s="583" t="s">
        <v>6244</v>
      </c>
      <c r="E702" s="606">
        <v>313886.59000000003</v>
      </c>
      <c r="F702" s="583" t="s">
        <v>3126</v>
      </c>
      <c r="G702" s="593" t="s">
        <v>19</v>
      </c>
      <c r="H702" s="593" t="s">
        <v>20</v>
      </c>
      <c r="I702" s="593" t="s">
        <v>321</v>
      </c>
      <c r="J702" s="593">
        <v>44295</v>
      </c>
      <c r="K702" s="596" t="s">
        <v>3930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6300</v>
      </c>
      <c r="C703" s="427" t="s">
        <v>67</v>
      </c>
      <c r="D703" s="583" t="s">
        <v>1854</v>
      </c>
      <c r="E703" s="606">
        <v>251499.32</v>
      </c>
      <c r="F703" s="583" t="s">
        <v>4618</v>
      </c>
      <c r="G703" s="575" t="s">
        <v>3057</v>
      </c>
      <c r="H703" s="636" t="s">
        <v>68</v>
      </c>
      <c r="I703" s="636" t="s">
        <v>3057</v>
      </c>
      <c r="J703" s="637">
        <v>43901</v>
      </c>
      <c r="K703" s="599" t="s">
        <v>3930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6453</v>
      </c>
      <c r="C704" s="427" t="s">
        <v>3055</v>
      </c>
      <c r="D704" s="583" t="s">
        <v>6244</v>
      </c>
      <c r="E704" s="606">
        <v>20000</v>
      </c>
      <c r="F704" s="583" t="s">
        <v>3631</v>
      </c>
      <c r="G704" s="593" t="s">
        <v>19</v>
      </c>
      <c r="H704" s="593" t="s">
        <v>20</v>
      </c>
      <c r="I704" s="593" t="s">
        <v>270</v>
      </c>
      <c r="J704" s="593">
        <v>44263</v>
      </c>
      <c r="K704" s="596" t="s">
        <v>3947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6470</v>
      </c>
      <c r="C705" s="427" t="s">
        <v>3055</v>
      </c>
      <c r="D705" s="583" t="s">
        <v>1854</v>
      </c>
      <c r="E705" s="606">
        <v>261364.56</v>
      </c>
      <c r="F705" s="583" t="s">
        <v>3362</v>
      </c>
      <c r="G705" s="593" t="s">
        <v>19</v>
      </c>
      <c r="H705" s="593" t="s">
        <v>20</v>
      </c>
      <c r="I705" s="593" t="s">
        <v>270</v>
      </c>
      <c r="J705" s="593">
        <v>44319</v>
      </c>
      <c r="K705" s="596" t="s">
        <v>3936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6358</v>
      </c>
      <c r="C706" s="427" t="s">
        <v>3055</v>
      </c>
      <c r="D706" s="583" t="s">
        <v>6244</v>
      </c>
      <c r="E706" s="606">
        <v>80000</v>
      </c>
      <c r="F706" s="583" t="s">
        <v>3272</v>
      </c>
      <c r="G706" s="593" t="s">
        <v>19</v>
      </c>
      <c r="H706" s="593" t="s">
        <v>20</v>
      </c>
      <c r="I706" s="593" t="s">
        <v>321</v>
      </c>
      <c r="J706" s="593">
        <v>44298</v>
      </c>
      <c r="K706" s="596" t="s">
        <v>3936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6425</v>
      </c>
      <c r="C707" s="427" t="s">
        <v>3055</v>
      </c>
      <c r="D707" s="583" t="s">
        <v>6244</v>
      </c>
      <c r="E707" s="606">
        <v>500</v>
      </c>
      <c r="F707" s="583" t="s">
        <v>513</v>
      </c>
      <c r="G707" s="593" t="s">
        <v>19</v>
      </c>
      <c r="H707" s="593" t="s">
        <v>20</v>
      </c>
      <c r="I707" s="593" t="s">
        <v>270</v>
      </c>
      <c r="J707" s="593">
        <v>44263</v>
      </c>
      <c r="K707" s="596" t="s">
        <v>3936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6528</v>
      </c>
      <c r="C708" s="427" t="s">
        <v>3055</v>
      </c>
      <c r="D708" s="583" t="s">
        <v>6244</v>
      </c>
      <c r="E708" s="606">
        <v>650000</v>
      </c>
      <c r="F708" s="583" t="s">
        <v>3427</v>
      </c>
      <c r="G708" s="593" t="s">
        <v>19</v>
      </c>
      <c r="H708" s="593" t="s">
        <v>20</v>
      </c>
      <c r="I708" s="593" t="s">
        <v>270</v>
      </c>
      <c r="J708" s="593">
        <v>44390</v>
      </c>
      <c r="K708" s="596" t="s">
        <v>3936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6454</v>
      </c>
      <c r="C709" s="427" t="s">
        <v>3055</v>
      </c>
      <c r="D709" s="583" t="s">
        <v>6244</v>
      </c>
      <c r="E709" s="606">
        <v>1250000</v>
      </c>
      <c r="F709" s="583" t="s">
        <v>385</v>
      </c>
      <c r="G709" s="593" t="s">
        <v>19</v>
      </c>
      <c r="H709" s="593" t="s">
        <v>20</v>
      </c>
      <c r="I709" s="593" t="s">
        <v>270</v>
      </c>
      <c r="J709" s="593">
        <v>44266</v>
      </c>
      <c r="K709" s="596" t="s">
        <v>3930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6529</v>
      </c>
      <c r="C710" s="427" t="s">
        <v>67</v>
      </c>
      <c r="D710" s="583" t="s">
        <v>6244</v>
      </c>
      <c r="E710" s="606">
        <v>20000</v>
      </c>
      <c r="F710" s="583" t="s">
        <v>6530</v>
      </c>
      <c r="G710" s="575" t="s">
        <v>19</v>
      </c>
      <c r="H710" s="636" t="s">
        <v>77</v>
      </c>
      <c r="I710" s="636" t="s">
        <v>99</v>
      </c>
      <c r="J710" s="637">
        <v>44287</v>
      </c>
      <c r="K710" s="599" t="s">
        <v>3936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6383</v>
      </c>
      <c r="C711" s="427" t="s">
        <v>67</v>
      </c>
      <c r="D711" s="583" t="s">
        <v>1271</v>
      </c>
      <c r="E711" s="606">
        <v>114197.45</v>
      </c>
      <c r="F711" s="583" t="s">
        <v>6531</v>
      </c>
      <c r="G711" s="575" t="s">
        <v>19</v>
      </c>
      <c r="H711" s="636" t="s">
        <v>77</v>
      </c>
      <c r="I711" s="636" t="s">
        <v>99</v>
      </c>
      <c r="J711" s="637">
        <v>44298</v>
      </c>
      <c r="K711" s="583" t="s">
        <v>3947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6312</v>
      </c>
      <c r="C712" s="427" t="s">
        <v>3055</v>
      </c>
      <c r="D712" s="583" t="s">
        <v>6244</v>
      </c>
      <c r="E712" s="606">
        <v>35000</v>
      </c>
      <c r="F712" s="583" t="s">
        <v>3388</v>
      </c>
      <c r="G712" s="593" t="s">
        <v>19</v>
      </c>
      <c r="H712" s="593" t="s">
        <v>20</v>
      </c>
      <c r="I712" s="593" t="s">
        <v>270</v>
      </c>
      <c r="J712" s="593">
        <v>44295</v>
      </c>
      <c r="K712" s="593" t="s">
        <v>3944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6532</v>
      </c>
      <c r="C713" s="427" t="s">
        <v>67</v>
      </c>
      <c r="D713" s="583" t="s">
        <v>1854</v>
      </c>
      <c r="E713" s="606">
        <v>130920.08</v>
      </c>
      <c r="F713" s="583" t="s">
        <v>4715</v>
      </c>
      <c r="G713" s="583" t="s">
        <v>19</v>
      </c>
      <c r="H713" s="583" t="s">
        <v>77</v>
      </c>
      <c r="I713" s="583" t="s">
        <v>99</v>
      </c>
      <c r="J713" s="593">
        <v>44252</v>
      </c>
      <c r="K713" s="583" t="s">
        <v>3951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6533</v>
      </c>
      <c r="C714" s="427" t="s">
        <v>67</v>
      </c>
      <c r="D714" s="583" t="s">
        <v>1854</v>
      </c>
      <c r="E714" s="606">
        <v>98719.08</v>
      </c>
      <c r="F714" s="583" t="s">
        <v>4146</v>
      </c>
      <c r="G714" s="583" t="s">
        <v>3057</v>
      </c>
      <c r="H714" s="583" t="s">
        <v>68</v>
      </c>
      <c r="I714" s="583" t="s">
        <v>3057</v>
      </c>
      <c r="J714" s="593">
        <v>44390</v>
      </c>
      <c r="K714" s="583" t="s">
        <v>3936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6368</v>
      </c>
      <c r="C715" s="427" t="s">
        <v>3055</v>
      </c>
      <c r="D715" s="583" t="s">
        <v>6244</v>
      </c>
      <c r="E715" s="606">
        <v>59000</v>
      </c>
      <c r="F715" s="583" t="s">
        <v>2424</v>
      </c>
      <c r="G715" s="593" t="s">
        <v>19</v>
      </c>
      <c r="H715" s="593" t="s">
        <v>20</v>
      </c>
      <c r="I715" s="593" t="s">
        <v>270</v>
      </c>
      <c r="J715" s="593">
        <v>44280</v>
      </c>
      <c r="K715" s="593" t="s">
        <v>3936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6534</v>
      </c>
      <c r="C716" s="427" t="s">
        <v>3055</v>
      </c>
      <c r="D716" s="583" t="s">
        <v>1271</v>
      </c>
      <c r="E716" s="606">
        <v>95072.23</v>
      </c>
      <c r="F716" s="583" t="s">
        <v>3070</v>
      </c>
      <c r="G716" s="593" t="s">
        <v>3057</v>
      </c>
      <c r="H716" s="593" t="s">
        <v>68</v>
      </c>
      <c r="I716" s="593" t="s">
        <v>3064</v>
      </c>
      <c r="J716" s="593">
        <v>43780</v>
      </c>
      <c r="K716" s="593" t="s">
        <v>3947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6479</v>
      </c>
      <c r="C717" s="427" t="s">
        <v>3055</v>
      </c>
      <c r="D717" s="583" t="s">
        <v>1271</v>
      </c>
      <c r="E717" s="606">
        <v>287057.81</v>
      </c>
      <c r="F717" s="583" t="s">
        <v>3218</v>
      </c>
      <c r="G717" s="593" t="s">
        <v>19</v>
      </c>
      <c r="H717" s="593" t="s">
        <v>20</v>
      </c>
      <c r="I717" s="593" t="s">
        <v>321</v>
      </c>
      <c r="J717" s="593">
        <v>44393</v>
      </c>
      <c r="K717" s="593" t="s">
        <v>4474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6535</v>
      </c>
      <c r="C718" s="427" t="s">
        <v>67</v>
      </c>
      <c r="D718" s="583" t="s">
        <v>6244</v>
      </c>
      <c r="E718" s="606">
        <v>15000</v>
      </c>
      <c r="F718" s="583" t="s">
        <v>2584</v>
      </c>
      <c r="G718" s="583" t="s">
        <v>19</v>
      </c>
      <c r="H718" s="583" t="s">
        <v>68</v>
      </c>
      <c r="I718" s="583" t="s">
        <v>3205</v>
      </c>
      <c r="J718" s="593">
        <v>44293</v>
      </c>
      <c r="K718" s="583" t="s">
        <v>3930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6431</v>
      </c>
      <c r="C719" s="427" t="s">
        <v>3055</v>
      </c>
      <c r="D719" s="583" t="s">
        <v>6244</v>
      </c>
      <c r="E719" s="606">
        <v>200000</v>
      </c>
      <c r="F719" s="583" t="s">
        <v>3263</v>
      </c>
      <c r="G719" s="593" t="s">
        <v>19</v>
      </c>
      <c r="H719" s="593" t="s">
        <v>20</v>
      </c>
      <c r="I719" s="593" t="s">
        <v>321</v>
      </c>
      <c r="J719" s="593">
        <v>44291</v>
      </c>
      <c r="K719" s="593" t="s">
        <v>3936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6407</v>
      </c>
      <c r="C720" s="427" t="s">
        <v>3055</v>
      </c>
      <c r="D720" s="583" t="s">
        <v>6244</v>
      </c>
      <c r="E720" s="606">
        <v>150000</v>
      </c>
      <c r="F720" s="583" t="s">
        <v>3067</v>
      </c>
      <c r="G720" s="593" t="s">
        <v>19</v>
      </c>
      <c r="H720" s="593" t="s">
        <v>20</v>
      </c>
      <c r="I720" s="593" t="s">
        <v>321</v>
      </c>
      <c r="J720" s="593">
        <v>44321</v>
      </c>
      <c r="K720" s="593" t="s">
        <v>3947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6536</v>
      </c>
      <c r="C721" s="427" t="s">
        <v>3055</v>
      </c>
      <c r="D721" s="583" t="s">
        <v>6244</v>
      </c>
      <c r="E721" s="606">
        <v>500000</v>
      </c>
      <c r="F721" s="583" t="s">
        <v>3525</v>
      </c>
      <c r="G721" s="593" t="s">
        <v>19</v>
      </c>
      <c r="H721" s="593" t="s">
        <v>20</v>
      </c>
      <c r="I721" s="593" t="s">
        <v>321</v>
      </c>
      <c r="J721" s="593">
        <v>44280</v>
      </c>
      <c r="K721" s="593" t="s">
        <v>3936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6362</v>
      </c>
      <c r="C722" s="427" t="s">
        <v>3055</v>
      </c>
      <c r="D722" s="583" t="s">
        <v>6244</v>
      </c>
      <c r="E722" s="606">
        <v>50000</v>
      </c>
      <c r="F722" s="583" t="s">
        <v>3578</v>
      </c>
      <c r="G722" s="593" t="s">
        <v>19</v>
      </c>
      <c r="H722" s="593" t="s">
        <v>20</v>
      </c>
      <c r="I722" s="593" t="s">
        <v>321</v>
      </c>
      <c r="J722" s="593">
        <v>44279</v>
      </c>
      <c r="K722" s="593" t="s">
        <v>3936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6312</v>
      </c>
      <c r="C723" s="427" t="s">
        <v>3055</v>
      </c>
      <c r="D723" s="583" t="s">
        <v>6244</v>
      </c>
      <c r="E723" s="606">
        <v>10000</v>
      </c>
      <c r="F723" s="583" t="s">
        <v>3388</v>
      </c>
      <c r="G723" s="593" t="s">
        <v>19</v>
      </c>
      <c r="H723" s="593" t="s">
        <v>20</v>
      </c>
      <c r="I723" s="593" t="s">
        <v>270</v>
      </c>
      <c r="J723" s="593">
        <v>44295</v>
      </c>
      <c r="K723" s="593" t="s">
        <v>3944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6453</v>
      </c>
      <c r="C724" s="427" t="s">
        <v>3055</v>
      </c>
      <c r="D724" s="583" t="s">
        <v>6244</v>
      </c>
      <c r="E724" s="606">
        <v>20000</v>
      </c>
      <c r="F724" s="583" t="s">
        <v>3631</v>
      </c>
      <c r="G724" s="593" t="s">
        <v>19</v>
      </c>
      <c r="H724" s="593" t="s">
        <v>20</v>
      </c>
      <c r="I724" s="593" t="s">
        <v>270</v>
      </c>
      <c r="J724" s="593">
        <v>44263</v>
      </c>
      <c r="K724" s="593" t="s">
        <v>3947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6378</v>
      </c>
      <c r="C725" s="427" t="s">
        <v>3055</v>
      </c>
      <c r="D725" s="583" t="s">
        <v>6244</v>
      </c>
      <c r="E725" s="606">
        <v>12000</v>
      </c>
      <c r="F725" s="583" t="s">
        <v>3596</v>
      </c>
      <c r="G725" s="593" t="s">
        <v>19</v>
      </c>
      <c r="H725" s="593" t="s">
        <v>20</v>
      </c>
      <c r="I725" s="593" t="s">
        <v>321</v>
      </c>
      <c r="J725" s="593">
        <v>44319</v>
      </c>
      <c r="K725" s="593" t="s">
        <v>3936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6311</v>
      </c>
      <c r="C726" s="427" t="s">
        <v>3055</v>
      </c>
      <c r="D726" s="583" t="s">
        <v>6244</v>
      </c>
      <c r="E726" s="606">
        <v>40000</v>
      </c>
      <c r="F726" s="583" t="s">
        <v>936</v>
      </c>
      <c r="G726" s="593" t="s">
        <v>19</v>
      </c>
      <c r="H726" s="593" t="s">
        <v>20</v>
      </c>
      <c r="I726" s="593" t="s">
        <v>270</v>
      </c>
      <c r="J726" s="593">
        <v>44321</v>
      </c>
      <c r="K726" s="593" t="s">
        <v>3936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6345</v>
      </c>
      <c r="C727" s="427" t="s">
        <v>67</v>
      </c>
      <c r="D727" s="583" t="s">
        <v>6244</v>
      </c>
      <c r="E727" s="606">
        <v>5800</v>
      </c>
      <c r="F727" s="583" t="s">
        <v>5230</v>
      </c>
      <c r="G727" s="583" t="s">
        <v>109</v>
      </c>
      <c r="H727" s="583" t="s">
        <v>68</v>
      </c>
      <c r="I727" s="583" t="s">
        <v>4614</v>
      </c>
      <c r="J727" s="593">
        <v>44180</v>
      </c>
      <c r="K727" s="583" t="s">
        <v>3936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6420</v>
      </c>
      <c r="C728" s="427" t="s">
        <v>67</v>
      </c>
      <c r="D728" s="583" t="s">
        <v>6244</v>
      </c>
      <c r="E728" s="606">
        <v>200000</v>
      </c>
      <c r="F728" s="576" t="s">
        <v>4175</v>
      </c>
      <c r="G728" s="575" t="s">
        <v>3057</v>
      </c>
      <c r="H728" s="636" t="s">
        <v>68</v>
      </c>
      <c r="I728" s="636" t="s">
        <v>3057</v>
      </c>
      <c r="J728" s="637">
        <v>44235</v>
      </c>
      <c r="K728" s="576" t="s">
        <v>3936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6425</v>
      </c>
      <c r="C729" s="427" t="s">
        <v>3055</v>
      </c>
      <c r="D729" s="583" t="s">
        <v>6244</v>
      </c>
      <c r="E729" s="606">
        <v>500</v>
      </c>
      <c r="F729" s="583" t="s">
        <v>513</v>
      </c>
      <c r="G729" s="593" t="s">
        <v>19</v>
      </c>
      <c r="H729" s="593" t="s">
        <v>20</v>
      </c>
      <c r="I729" s="593" t="s">
        <v>270</v>
      </c>
      <c r="J729" s="593">
        <v>44263</v>
      </c>
      <c r="K729" s="593" t="s">
        <v>3936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6376</v>
      </c>
      <c r="C730" s="427" t="s">
        <v>3055</v>
      </c>
      <c r="D730" s="583" t="s">
        <v>6244</v>
      </c>
      <c r="E730" s="606">
        <v>10000</v>
      </c>
      <c r="F730" s="583" t="s">
        <v>3463</v>
      </c>
      <c r="G730" s="593" t="s">
        <v>19</v>
      </c>
      <c r="H730" s="593" t="s">
        <v>20</v>
      </c>
      <c r="I730" s="593" t="s">
        <v>321</v>
      </c>
      <c r="J730" s="593">
        <v>44322</v>
      </c>
      <c r="K730" s="593" t="s">
        <v>3936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6250</v>
      </c>
      <c r="C731" s="427" t="s">
        <v>3055</v>
      </c>
      <c r="D731" s="583" t="s">
        <v>6244</v>
      </c>
      <c r="E731" s="606">
        <v>25000</v>
      </c>
      <c r="F731" s="583" t="s">
        <v>3322</v>
      </c>
      <c r="G731" s="593" t="s">
        <v>3057</v>
      </c>
      <c r="H731" s="593" t="s">
        <v>68</v>
      </c>
      <c r="I731" s="593" t="s">
        <v>3058</v>
      </c>
      <c r="J731" s="593">
        <v>43703</v>
      </c>
      <c r="K731" s="593" t="s">
        <v>4330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6265</v>
      </c>
      <c r="C732" s="427" t="s">
        <v>3055</v>
      </c>
      <c r="D732" s="583" t="s">
        <v>6244</v>
      </c>
      <c r="E732" s="606">
        <v>6000</v>
      </c>
      <c r="F732" s="583" t="s">
        <v>3638</v>
      </c>
      <c r="G732" s="593" t="s">
        <v>3057</v>
      </c>
      <c r="H732" s="593" t="s">
        <v>68</v>
      </c>
      <c r="I732" s="593" t="s">
        <v>3058</v>
      </c>
      <c r="J732" s="593">
        <v>43717</v>
      </c>
      <c r="K732" s="593" t="s">
        <v>4330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6252</v>
      </c>
      <c r="C733" s="427" t="s">
        <v>3055</v>
      </c>
      <c r="D733" s="583" t="s">
        <v>6244</v>
      </c>
      <c r="E733" s="606">
        <v>12000</v>
      </c>
      <c r="F733" s="583" t="s">
        <v>3359</v>
      </c>
      <c r="G733" s="593" t="s">
        <v>3057</v>
      </c>
      <c r="H733" s="593" t="s">
        <v>68</v>
      </c>
      <c r="I733" s="593" t="s">
        <v>3058</v>
      </c>
      <c r="J733" s="593">
        <v>43605</v>
      </c>
      <c r="K733" s="593" t="s">
        <v>3947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6268</v>
      </c>
      <c r="C734" s="427" t="s">
        <v>3055</v>
      </c>
      <c r="D734" s="583" t="s">
        <v>6244</v>
      </c>
      <c r="E734" s="606">
        <v>100000</v>
      </c>
      <c r="F734" s="583" t="s">
        <v>3119</v>
      </c>
      <c r="G734" s="593" t="s">
        <v>3057</v>
      </c>
      <c r="H734" s="593" t="s">
        <v>68</v>
      </c>
      <c r="I734" s="593" t="s">
        <v>3058</v>
      </c>
      <c r="J734" s="593">
        <v>43867</v>
      </c>
      <c r="K734" s="593" t="s">
        <v>3936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6453</v>
      </c>
      <c r="C735" s="427" t="s">
        <v>3055</v>
      </c>
      <c r="D735" s="583" t="s">
        <v>6244</v>
      </c>
      <c r="E735" s="606">
        <v>20000</v>
      </c>
      <c r="F735" s="583" t="s">
        <v>3631</v>
      </c>
      <c r="G735" s="593" t="s">
        <v>19</v>
      </c>
      <c r="H735" s="593" t="s">
        <v>20</v>
      </c>
      <c r="I735" s="593" t="s">
        <v>270</v>
      </c>
      <c r="J735" s="593">
        <v>44263</v>
      </c>
      <c r="K735" s="593" t="s">
        <v>3947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6266</v>
      </c>
      <c r="C736" s="427" t="s">
        <v>3055</v>
      </c>
      <c r="D736" s="583" t="s">
        <v>6244</v>
      </c>
      <c r="E736" s="606">
        <v>4000</v>
      </c>
      <c r="F736" s="583" t="s">
        <v>3576</v>
      </c>
      <c r="G736" s="593" t="s">
        <v>3057</v>
      </c>
      <c r="H736" s="593" t="s">
        <v>68</v>
      </c>
      <c r="I736" s="593" t="s">
        <v>3058</v>
      </c>
      <c r="J736" s="593">
        <v>43894</v>
      </c>
      <c r="K736" s="593" t="s">
        <v>3947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6424</v>
      </c>
      <c r="C737" s="427" t="s">
        <v>67</v>
      </c>
      <c r="D737" s="583" t="s">
        <v>1854</v>
      </c>
      <c r="E737" s="606">
        <v>165996.78</v>
      </c>
      <c r="F737" s="583" t="s">
        <v>4867</v>
      </c>
      <c r="G737" s="583" t="s">
        <v>109</v>
      </c>
      <c r="H737" s="583" t="s">
        <v>68</v>
      </c>
      <c r="I737" s="621" t="s">
        <v>4868</v>
      </c>
      <c r="J737" s="593">
        <v>44130</v>
      </c>
      <c r="K737" s="599" t="s">
        <v>3936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6499</v>
      </c>
      <c r="C738" s="427" t="s">
        <v>67</v>
      </c>
      <c r="D738" s="583" t="s">
        <v>1854</v>
      </c>
      <c r="E738" s="606">
        <v>2049.5500000000002</v>
      </c>
      <c r="F738" s="583" t="s">
        <v>4402</v>
      </c>
      <c r="G738" s="583" t="s">
        <v>109</v>
      </c>
      <c r="H738" s="583" t="s">
        <v>68</v>
      </c>
      <c r="I738" s="583" t="s">
        <v>3995</v>
      </c>
      <c r="J738" s="593">
        <v>44075</v>
      </c>
      <c r="K738" s="583" t="s">
        <v>3930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6244</v>
      </c>
      <c r="E739" s="606">
        <v>24469.7</v>
      </c>
      <c r="F739" s="583" t="s">
        <v>4919</v>
      </c>
      <c r="G739" s="593" t="s">
        <v>19</v>
      </c>
      <c r="H739" s="593" t="s">
        <v>77</v>
      </c>
      <c r="I739" s="593" t="s">
        <v>4276</v>
      </c>
      <c r="J739" s="593">
        <v>44487</v>
      </c>
      <c r="K739" s="593" t="s">
        <v>3936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6377</v>
      </c>
      <c r="C740" s="427" t="s">
        <v>3055</v>
      </c>
      <c r="D740" s="583" t="s">
        <v>6244</v>
      </c>
      <c r="E740" s="606">
        <v>10000</v>
      </c>
      <c r="F740" s="583" t="s">
        <v>3369</v>
      </c>
      <c r="G740" s="593" t="s">
        <v>19</v>
      </c>
      <c r="H740" s="593" t="s">
        <v>20</v>
      </c>
      <c r="I740" s="593" t="s">
        <v>3104</v>
      </c>
      <c r="J740" s="593">
        <v>44266</v>
      </c>
      <c r="K740" s="593" t="s">
        <v>3947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6513</v>
      </c>
      <c r="C741" s="427" t="s">
        <v>67</v>
      </c>
      <c r="D741" s="583" t="s">
        <v>1854</v>
      </c>
      <c r="E741" s="606">
        <v>79069.899999999994</v>
      </c>
      <c r="F741" s="583" t="s">
        <v>3543</v>
      </c>
      <c r="G741" s="583" t="s">
        <v>3057</v>
      </c>
      <c r="H741" s="583" t="s">
        <v>68</v>
      </c>
      <c r="I741" s="583" t="s">
        <v>3057</v>
      </c>
      <c r="J741" s="593">
        <v>44151</v>
      </c>
      <c r="K741" s="583" t="s">
        <v>3936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6537</v>
      </c>
      <c r="C742" s="427" t="s">
        <v>3055</v>
      </c>
      <c r="D742" s="583" t="s">
        <v>6244</v>
      </c>
      <c r="E742" s="606">
        <v>104000</v>
      </c>
      <c r="F742" s="583" t="s">
        <v>3390</v>
      </c>
      <c r="G742" s="593" t="s">
        <v>19</v>
      </c>
      <c r="H742" s="593" t="s">
        <v>20</v>
      </c>
      <c r="I742" s="593" t="s">
        <v>270</v>
      </c>
      <c r="J742" s="593">
        <v>44263</v>
      </c>
      <c r="K742" s="593" t="s">
        <v>3936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6538</v>
      </c>
      <c r="C743" s="427" t="s">
        <v>67</v>
      </c>
      <c r="D743" s="583" t="s">
        <v>1271</v>
      </c>
      <c r="E743" s="606">
        <v>47268.23</v>
      </c>
      <c r="F743" s="583" t="s">
        <v>4949</v>
      </c>
      <c r="G743" s="583" t="s">
        <v>3057</v>
      </c>
      <c r="H743" s="583" t="s">
        <v>68</v>
      </c>
      <c r="I743" s="583" t="s">
        <v>3057</v>
      </c>
      <c r="J743" s="593">
        <v>44734</v>
      </c>
      <c r="K743" s="583" t="s">
        <v>3936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6324</v>
      </c>
      <c r="C744" s="427" t="s">
        <v>67</v>
      </c>
      <c r="D744" s="583" t="s">
        <v>6244</v>
      </c>
      <c r="E744" s="606">
        <v>5000</v>
      </c>
      <c r="F744" s="583" t="s">
        <v>3999</v>
      </c>
      <c r="G744" s="583" t="s">
        <v>3057</v>
      </c>
      <c r="H744" s="583" t="s">
        <v>68</v>
      </c>
      <c r="I744" s="583" t="s">
        <v>3057</v>
      </c>
      <c r="J744" s="593">
        <v>44180</v>
      </c>
      <c r="K744" s="583" t="s">
        <v>3936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6312</v>
      </c>
      <c r="C745" s="427" t="s">
        <v>3055</v>
      </c>
      <c r="D745" s="583" t="s">
        <v>6244</v>
      </c>
      <c r="E745" s="606">
        <v>5000</v>
      </c>
      <c r="F745" s="583" t="s">
        <v>3388</v>
      </c>
      <c r="G745" s="593" t="s">
        <v>19</v>
      </c>
      <c r="H745" s="593" t="s">
        <v>20</v>
      </c>
      <c r="I745" s="593" t="s">
        <v>270</v>
      </c>
      <c r="J745" s="593">
        <v>44295</v>
      </c>
      <c r="K745" s="593" t="s">
        <v>3944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6315</v>
      </c>
      <c r="C746" s="427" t="s">
        <v>67</v>
      </c>
      <c r="D746" s="583" t="s">
        <v>6244</v>
      </c>
      <c r="E746" s="606">
        <v>5000</v>
      </c>
      <c r="F746" s="583" t="s">
        <v>6539</v>
      </c>
      <c r="G746" s="575" t="s">
        <v>109</v>
      </c>
      <c r="H746" s="636" t="s">
        <v>68</v>
      </c>
      <c r="I746" s="636" t="s">
        <v>4004</v>
      </c>
      <c r="J746" s="637">
        <v>44263</v>
      </c>
      <c r="K746" s="583" t="s">
        <v>3936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6540</v>
      </c>
      <c r="C747" s="427" t="s">
        <v>67</v>
      </c>
      <c r="D747" s="583" t="s">
        <v>1854</v>
      </c>
      <c r="E747" s="606">
        <v>110068.61</v>
      </c>
      <c r="F747" s="583" t="s">
        <v>5051</v>
      </c>
      <c r="G747" s="583" t="s">
        <v>19</v>
      </c>
      <c r="H747" s="583" t="s">
        <v>77</v>
      </c>
      <c r="I747" s="583" t="s">
        <v>99</v>
      </c>
      <c r="J747" s="593">
        <v>44369</v>
      </c>
      <c r="K747" s="583" t="s">
        <v>3951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6541</v>
      </c>
      <c r="C748" s="427" t="s">
        <v>3055</v>
      </c>
      <c r="D748" s="583" t="s">
        <v>6244</v>
      </c>
      <c r="E748" s="606">
        <v>114749.72</v>
      </c>
      <c r="F748" s="583" t="s">
        <v>3410</v>
      </c>
      <c r="G748" s="593" t="s">
        <v>19</v>
      </c>
      <c r="H748" s="593" t="s">
        <v>20</v>
      </c>
      <c r="I748" s="593" t="s">
        <v>321</v>
      </c>
      <c r="J748" s="593">
        <v>44321</v>
      </c>
      <c r="K748" s="593" t="s">
        <v>3930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6362</v>
      </c>
      <c r="C749" s="427" t="s">
        <v>3055</v>
      </c>
      <c r="D749" s="583" t="s">
        <v>6244</v>
      </c>
      <c r="E749" s="606">
        <v>30000</v>
      </c>
      <c r="F749" s="583" t="s">
        <v>3578</v>
      </c>
      <c r="G749" s="593" t="s">
        <v>19</v>
      </c>
      <c r="H749" s="593" t="s">
        <v>20</v>
      </c>
      <c r="I749" s="593" t="s">
        <v>321</v>
      </c>
      <c r="J749" s="593">
        <v>44279</v>
      </c>
      <c r="K749" s="593" t="s">
        <v>3936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6254</v>
      </c>
      <c r="C750" s="427" t="s">
        <v>3055</v>
      </c>
      <c r="D750" s="583" t="s">
        <v>1854</v>
      </c>
      <c r="E750" s="606">
        <v>240263.39</v>
      </c>
      <c r="F750" s="583" t="s">
        <v>3200</v>
      </c>
      <c r="G750" s="593" t="s">
        <v>3057</v>
      </c>
      <c r="H750" s="593" t="s">
        <v>68</v>
      </c>
      <c r="I750" s="593" t="s">
        <v>3058</v>
      </c>
      <c r="J750" s="593">
        <v>43822</v>
      </c>
      <c r="K750" s="593" t="s">
        <v>3947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6252</v>
      </c>
      <c r="C751" s="427" t="s">
        <v>3055</v>
      </c>
      <c r="D751" s="583" t="s">
        <v>6244</v>
      </c>
      <c r="E751" s="606">
        <v>5000</v>
      </c>
      <c r="F751" s="583" t="s">
        <v>3359</v>
      </c>
      <c r="G751" s="593" t="s">
        <v>3057</v>
      </c>
      <c r="H751" s="593" t="s">
        <v>68</v>
      </c>
      <c r="I751" s="593" t="s">
        <v>3058</v>
      </c>
      <c r="J751" s="593">
        <v>43605</v>
      </c>
      <c r="K751" s="593" t="s">
        <v>3947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6396</v>
      </c>
      <c r="C752" s="427" t="s">
        <v>3055</v>
      </c>
      <c r="D752" s="583" t="s">
        <v>6244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270</v>
      </c>
      <c r="J752" s="593">
        <v>44280</v>
      </c>
      <c r="K752" s="593" t="s">
        <v>3944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6268</v>
      </c>
      <c r="C753" s="427" t="s">
        <v>3055</v>
      </c>
      <c r="D753" s="583" t="s">
        <v>1854</v>
      </c>
      <c r="E753" s="606">
        <v>840387.52</v>
      </c>
      <c r="F753" s="583" t="s">
        <v>3119</v>
      </c>
      <c r="G753" s="593" t="s">
        <v>3057</v>
      </c>
      <c r="H753" s="593" t="s">
        <v>68</v>
      </c>
      <c r="I753" s="593" t="s">
        <v>3058</v>
      </c>
      <c r="J753" s="593">
        <v>43867</v>
      </c>
      <c r="K753" s="593" t="s">
        <v>3936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6422</v>
      </c>
      <c r="C754" s="427" t="s">
        <v>3055</v>
      </c>
      <c r="D754" s="583" t="s">
        <v>6244</v>
      </c>
      <c r="E754" s="606">
        <v>40000</v>
      </c>
      <c r="F754" s="583" t="s">
        <v>821</v>
      </c>
      <c r="G754" s="593" t="s">
        <v>19</v>
      </c>
      <c r="H754" s="593" t="s">
        <v>20</v>
      </c>
      <c r="I754" s="593" t="s">
        <v>270</v>
      </c>
      <c r="J754" s="593">
        <v>44280</v>
      </c>
      <c r="K754" s="593" t="s">
        <v>3936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6542</v>
      </c>
      <c r="C755" s="427" t="s">
        <v>67</v>
      </c>
      <c r="D755" s="583" t="s">
        <v>1271</v>
      </c>
      <c r="E755" s="606">
        <v>368899.52</v>
      </c>
      <c r="F755" s="583" t="s">
        <v>4960</v>
      </c>
      <c r="G755" s="583" t="s">
        <v>19</v>
      </c>
      <c r="H755" s="583" t="s">
        <v>77</v>
      </c>
      <c r="I755" s="583" t="s">
        <v>99</v>
      </c>
      <c r="J755" s="593">
        <v>44251</v>
      </c>
      <c r="K755" s="583" t="s">
        <v>3936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6453</v>
      </c>
      <c r="C756" s="427" t="s">
        <v>3055</v>
      </c>
      <c r="D756" s="583" t="s">
        <v>6244</v>
      </c>
      <c r="E756" s="606">
        <v>30000</v>
      </c>
      <c r="F756" s="583" t="s">
        <v>3631</v>
      </c>
      <c r="G756" s="593" t="s">
        <v>19</v>
      </c>
      <c r="H756" s="593" t="s">
        <v>20</v>
      </c>
      <c r="I756" s="593" t="s">
        <v>270</v>
      </c>
      <c r="J756" s="593">
        <v>44263</v>
      </c>
      <c r="K756" s="593" t="s">
        <v>3947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6512</v>
      </c>
      <c r="C757" s="427" t="s">
        <v>3055</v>
      </c>
      <c r="D757" s="583" t="s">
        <v>6244</v>
      </c>
      <c r="E757" s="606">
        <v>40000</v>
      </c>
      <c r="F757" s="583" t="s">
        <v>3470</v>
      </c>
      <c r="G757" s="593" t="s">
        <v>19</v>
      </c>
      <c r="H757" s="593" t="s">
        <v>20</v>
      </c>
      <c r="I757" s="593" t="s">
        <v>270</v>
      </c>
      <c r="J757" s="593">
        <v>44323</v>
      </c>
      <c r="K757" s="593" t="s">
        <v>3984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6454</v>
      </c>
      <c r="C758" s="427" t="s">
        <v>3055</v>
      </c>
      <c r="D758" s="583" t="s">
        <v>6244</v>
      </c>
      <c r="E758" s="606">
        <v>100000</v>
      </c>
      <c r="F758" s="583" t="s">
        <v>385</v>
      </c>
      <c r="G758" s="593" t="s">
        <v>19</v>
      </c>
      <c r="H758" s="593" t="s">
        <v>20</v>
      </c>
      <c r="I758" s="593" t="s">
        <v>270</v>
      </c>
      <c r="J758" s="593">
        <v>44266</v>
      </c>
      <c r="K758" s="593" t="s">
        <v>3930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6252</v>
      </c>
      <c r="C759" s="427" t="s">
        <v>3055</v>
      </c>
      <c r="D759" s="583" t="s">
        <v>6244</v>
      </c>
      <c r="E759" s="606">
        <v>14000</v>
      </c>
      <c r="F759" s="583" t="s">
        <v>3359</v>
      </c>
      <c r="G759" s="593" t="s">
        <v>3057</v>
      </c>
      <c r="H759" s="593" t="s">
        <v>68</v>
      </c>
      <c r="I759" s="593" t="s">
        <v>3058</v>
      </c>
      <c r="J759" s="593">
        <v>43605</v>
      </c>
      <c r="K759" s="593" t="s">
        <v>3947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6265</v>
      </c>
      <c r="C760" s="427" t="s">
        <v>3055</v>
      </c>
      <c r="D760" s="583" t="s">
        <v>6244</v>
      </c>
      <c r="E760" s="606">
        <v>5000</v>
      </c>
      <c r="F760" s="583" t="s">
        <v>3638</v>
      </c>
      <c r="G760" s="593" t="s">
        <v>3057</v>
      </c>
      <c r="H760" s="593" t="s">
        <v>68</v>
      </c>
      <c r="I760" s="593" t="s">
        <v>3058</v>
      </c>
      <c r="J760" s="593">
        <v>43717</v>
      </c>
      <c r="K760" s="593" t="s">
        <v>4330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6543</v>
      </c>
      <c r="C761" s="427" t="s">
        <v>67</v>
      </c>
      <c r="D761" s="583" t="s">
        <v>1854</v>
      </c>
      <c r="E761" s="606">
        <v>97410.240000000005</v>
      </c>
      <c r="F761" s="583" t="s">
        <v>6544</v>
      </c>
      <c r="G761" s="583" t="s">
        <v>19</v>
      </c>
      <c r="H761" s="583" t="s">
        <v>68</v>
      </c>
      <c r="I761" s="583" t="s">
        <v>3823</v>
      </c>
      <c r="J761" s="593">
        <v>44354</v>
      </c>
      <c r="K761" s="583" t="s">
        <v>3951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6453</v>
      </c>
      <c r="C762" s="427" t="s">
        <v>3055</v>
      </c>
      <c r="D762" s="583" t="s">
        <v>6244</v>
      </c>
      <c r="E762" s="606" t="s">
        <v>6545</v>
      </c>
      <c r="F762" s="583" t="s">
        <v>3631</v>
      </c>
      <c r="G762" s="593" t="s">
        <v>19</v>
      </c>
      <c r="H762" s="593" t="s">
        <v>20</v>
      </c>
      <c r="I762" s="593" t="s">
        <v>270</v>
      </c>
      <c r="J762" s="593">
        <v>44263</v>
      </c>
      <c r="K762" s="593" t="s">
        <v>3947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6546</v>
      </c>
      <c r="C763" s="427" t="s">
        <v>3055</v>
      </c>
      <c r="D763" s="583" t="s">
        <v>1271</v>
      </c>
      <c r="E763" s="607">
        <v>648751.76</v>
      </c>
      <c r="F763" s="583" t="s">
        <v>3282</v>
      </c>
      <c r="G763" s="593" t="s">
        <v>19</v>
      </c>
      <c r="H763" s="593" t="s">
        <v>20</v>
      </c>
      <c r="I763" s="593" t="s">
        <v>270</v>
      </c>
      <c r="J763" s="593">
        <v>44280</v>
      </c>
      <c r="K763" s="593" t="s">
        <v>3930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6547</v>
      </c>
      <c r="C764" s="427" t="s">
        <v>3055</v>
      </c>
      <c r="D764" s="583" t="s">
        <v>1271</v>
      </c>
      <c r="E764" s="626">
        <v>146875.19</v>
      </c>
      <c r="F764" s="583" t="s">
        <v>3652</v>
      </c>
      <c r="G764" s="593" t="s">
        <v>19</v>
      </c>
      <c r="H764" s="593" t="s">
        <v>20</v>
      </c>
      <c r="I764" s="593" t="s">
        <v>321</v>
      </c>
      <c r="J764" s="593">
        <v>44340</v>
      </c>
      <c r="K764" s="593" t="s">
        <v>3947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6431</v>
      </c>
      <c r="C765" s="427" t="s">
        <v>3055</v>
      </c>
      <c r="D765" s="583" t="s">
        <v>6244</v>
      </c>
      <c r="E765" s="606" t="s">
        <v>6548</v>
      </c>
      <c r="F765" s="583" t="s">
        <v>3263</v>
      </c>
      <c r="G765" s="593" t="s">
        <v>19</v>
      </c>
      <c r="H765" s="593" t="s">
        <v>20</v>
      </c>
      <c r="I765" s="593" t="s">
        <v>321</v>
      </c>
      <c r="J765" s="593">
        <v>44291</v>
      </c>
      <c r="K765" s="593" t="s">
        <v>3936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6407</v>
      </c>
      <c r="C766" s="427" t="s">
        <v>3055</v>
      </c>
      <c r="D766" s="583" t="s">
        <v>6244</v>
      </c>
      <c r="E766" s="606" t="s">
        <v>6549</v>
      </c>
      <c r="F766" s="583" t="s">
        <v>3067</v>
      </c>
      <c r="G766" s="593" t="s">
        <v>19</v>
      </c>
      <c r="H766" s="593" t="s">
        <v>20</v>
      </c>
      <c r="I766" s="593" t="s">
        <v>321</v>
      </c>
      <c r="J766" s="593">
        <v>44321</v>
      </c>
      <c r="K766" s="593" t="s">
        <v>3947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6550</v>
      </c>
      <c r="C767" s="427" t="s">
        <v>3055</v>
      </c>
      <c r="D767" s="583" t="s">
        <v>6244</v>
      </c>
      <c r="E767" s="606" t="s">
        <v>6551</v>
      </c>
      <c r="F767" s="583" t="s">
        <v>3277</v>
      </c>
      <c r="G767" s="593" t="s">
        <v>19</v>
      </c>
      <c r="H767" s="593" t="s">
        <v>20</v>
      </c>
      <c r="I767" s="593" t="s">
        <v>321</v>
      </c>
      <c r="J767" s="593">
        <v>44280</v>
      </c>
      <c r="K767" s="593" t="s">
        <v>3930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3827</v>
      </c>
      <c r="C768" s="427" t="s">
        <v>3747</v>
      </c>
      <c r="D768" s="583" t="s">
        <v>1854</v>
      </c>
      <c r="E768" s="606">
        <v>151280.20000000001</v>
      </c>
      <c r="F768" s="583" t="s">
        <v>3826</v>
      </c>
      <c r="G768" s="593" t="s">
        <v>19</v>
      </c>
      <c r="H768" s="593" t="s">
        <v>68</v>
      </c>
      <c r="I768" s="593" t="s">
        <v>3793</v>
      </c>
      <c r="J768" s="593">
        <v>43731</v>
      </c>
      <c r="K768" s="593" t="s">
        <v>3930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6453</v>
      </c>
      <c r="C769" s="427" t="s">
        <v>3055</v>
      </c>
      <c r="D769" s="583" t="s">
        <v>6244</v>
      </c>
      <c r="E769" s="606" t="s">
        <v>6552</v>
      </c>
      <c r="F769" s="583" t="s">
        <v>3631</v>
      </c>
      <c r="G769" s="593" t="s">
        <v>19</v>
      </c>
      <c r="H769" s="593" t="s">
        <v>20</v>
      </c>
      <c r="I769" s="593" t="s">
        <v>270</v>
      </c>
      <c r="J769" s="593">
        <v>44263</v>
      </c>
      <c r="K769" s="593" t="s">
        <v>3947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3770</v>
      </c>
      <c r="C770" s="427" t="s">
        <v>3747</v>
      </c>
      <c r="D770" s="583" t="s">
        <v>6244</v>
      </c>
      <c r="E770" s="606">
        <v>8500</v>
      </c>
      <c r="F770" s="583" t="s">
        <v>3769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3936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6312</v>
      </c>
      <c r="C771" s="427" t="s">
        <v>3055</v>
      </c>
      <c r="D771" s="583" t="s">
        <v>6244</v>
      </c>
      <c r="E771" s="606" t="s">
        <v>6553</v>
      </c>
      <c r="F771" s="583" t="s">
        <v>3388</v>
      </c>
      <c r="G771" s="593" t="s">
        <v>19</v>
      </c>
      <c r="H771" s="593" t="s">
        <v>20</v>
      </c>
      <c r="I771" s="593" t="s">
        <v>270</v>
      </c>
      <c r="J771" s="593">
        <v>44295</v>
      </c>
      <c r="K771" s="593" t="s">
        <v>3944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6378</v>
      </c>
      <c r="C772" s="427" t="s">
        <v>3055</v>
      </c>
      <c r="D772" s="583" t="s">
        <v>6244</v>
      </c>
      <c r="E772" s="606" t="s">
        <v>6553</v>
      </c>
      <c r="F772" s="583" t="s">
        <v>3596</v>
      </c>
      <c r="G772" s="593" t="s">
        <v>19</v>
      </c>
      <c r="H772" s="593" t="s">
        <v>20</v>
      </c>
      <c r="I772" s="593" t="s">
        <v>321</v>
      </c>
      <c r="J772" s="593">
        <v>44319</v>
      </c>
      <c r="K772" s="593" t="s">
        <v>3936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3800</v>
      </c>
      <c r="C773" s="427" t="s">
        <v>3747</v>
      </c>
      <c r="D773" s="583" t="s">
        <v>1271</v>
      </c>
      <c r="E773" s="606">
        <v>9354.08</v>
      </c>
      <c r="F773" s="583" t="s">
        <v>3799</v>
      </c>
      <c r="G773" s="593" t="s">
        <v>19</v>
      </c>
      <c r="H773" s="593" t="s">
        <v>68</v>
      </c>
      <c r="I773" s="593" t="s">
        <v>3801</v>
      </c>
      <c r="J773" s="593">
        <v>43718</v>
      </c>
      <c r="K773" s="593" t="s">
        <v>3947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6376</v>
      </c>
      <c r="C774" s="427" t="s">
        <v>3055</v>
      </c>
      <c r="D774" s="583" t="s">
        <v>6244</v>
      </c>
      <c r="E774" s="606">
        <v>3000</v>
      </c>
      <c r="F774" s="583" t="s">
        <v>3463</v>
      </c>
      <c r="G774" s="593" t="s">
        <v>19</v>
      </c>
      <c r="H774" s="593" t="s">
        <v>20</v>
      </c>
      <c r="I774" s="593" t="s">
        <v>321</v>
      </c>
      <c r="J774" s="593">
        <v>44322</v>
      </c>
      <c r="K774" s="593" t="s">
        <v>3936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6554</v>
      </c>
      <c r="C775" s="427" t="s">
        <v>67</v>
      </c>
      <c r="D775" s="583" t="s">
        <v>1854</v>
      </c>
      <c r="E775" s="606">
        <v>659874.72</v>
      </c>
      <c r="F775" s="583" t="s">
        <v>4989</v>
      </c>
      <c r="G775" s="583" t="s">
        <v>109</v>
      </c>
      <c r="H775" s="583" t="s">
        <v>68</v>
      </c>
      <c r="I775" s="583" t="s">
        <v>4115</v>
      </c>
      <c r="J775" s="593">
        <v>44005</v>
      </c>
      <c r="K775" s="583" t="s">
        <v>3930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3839</v>
      </c>
      <c r="C776" s="427" t="s">
        <v>3747</v>
      </c>
      <c r="D776" s="583" t="s">
        <v>1854</v>
      </c>
      <c r="E776" s="606">
        <v>147515.9</v>
      </c>
      <c r="F776" s="583" t="s">
        <v>3838</v>
      </c>
      <c r="G776" s="593" t="s">
        <v>19</v>
      </c>
      <c r="H776" s="593" t="s">
        <v>68</v>
      </c>
      <c r="I776" s="593" t="s">
        <v>3205</v>
      </c>
      <c r="J776" s="593">
        <v>43873</v>
      </c>
      <c r="K776" s="593" t="s">
        <v>3930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6358</v>
      </c>
      <c r="C777" s="427" t="s">
        <v>3055</v>
      </c>
      <c r="D777" s="583" t="s">
        <v>6244</v>
      </c>
      <c r="E777" s="606">
        <v>80000</v>
      </c>
      <c r="F777" s="583" t="s">
        <v>3272</v>
      </c>
      <c r="G777" s="593" t="s">
        <v>19</v>
      </c>
      <c r="H777" s="593" t="s">
        <v>20</v>
      </c>
      <c r="I777" s="593" t="s">
        <v>321</v>
      </c>
      <c r="J777" s="593">
        <v>44298</v>
      </c>
      <c r="K777" s="593" t="s">
        <v>3936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6266</v>
      </c>
      <c r="C778" s="427" t="s">
        <v>3055</v>
      </c>
      <c r="D778" s="583" t="s">
        <v>6244</v>
      </c>
      <c r="E778" s="606">
        <v>5000</v>
      </c>
      <c r="F778" s="583" t="s">
        <v>3576</v>
      </c>
      <c r="G778" s="593" t="s">
        <v>3057</v>
      </c>
      <c r="H778" s="593" t="s">
        <v>68</v>
      </c>
      <c r="I778" s="593" t="s">
        <v>3058</v>
      </c>
      <c r="J778" s="593">
        <v>43894</v>
      </c>
      <c r="K778" s="593" t="s">
        <v>3947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6358</v>
      </c>
      <c r="C779" s="427" t="s">
        <v>3055</v>
      </c>
      <c r="D779" s="583" t="s">
        <v>1854</v>
      </c>
      <c r="E779" s="606">
        <v>181959.12</v>
      </c>
      <c r="F779" s="583" t="s">
        <v>3272</v>
      </c>
      <c r="G779" s="593" t="s">
        <v>19</v>
      </c>
      <c r="H779" s="593" t="s">
        <v>20</v>
      </c>
      <c r="I779" s="593" t="s">
        <v>321</v>
      </c>
      <c r="J779" s="593">
        <v>44298</v>
      </c>
      <c r="K779" s="593" t="s">
        <v>3936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6555</v>
      </c>
      <c r="C780" s="427" t="s">
        <v>67</v>
      </c>
      <c r="D780" s="583" t="s">
        <v>6244</v>
      </c>
      <c r="E780" s="606">
        <v>50000</v>
      </c>
      <c r="F780" s="583" t="s">
        <v>4093</v>
      </c>
      <c r="G780" s="583" t="s">
        <v>19</v>
      </c>
      <c r="H780" s="583" t="s">
        <v>68</v>
      </c>
      <c r="I780" s="583" t="s">
        <v>4094</v>
      </c>
      <c r="J780" s="593">
        <v>44061</v>
      </c>
      <c r="K780" s="583" t="s">
        <v>3936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6312</v>
      </c>
      <c r="C781" s="427" t="s">
        <v>3055</v>
      </c>
      <c r="D781" s="583" t="s">
        <v>6244</v>
      </c>
      <c r="E781" s="606">
        <v>10000</v>
      </c>
      <c r="F781" s="583" t="s">
        <v>3388</v>
      </c>
      <c r="G781" s="593" t="s">
        <v>19</v>
      </c>
      <c r="H781" s="593" t="s">
        <v>20</v>
      </c>
      <c r="I781" s="593" t="s">
        <v>270</v>
      </c>
      <c r="J781" s="593">
        <v>44295</v>
      </c>
      <c r="K781" s="593" t="s">
        <v>3944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6556</v>
      </c>
      <c r="C782" s="427" t="s">
        <v>3055</v>
      </c>
      <c r="D782" s="583" t="s">
        <v>6244</v>
      </c>
      <c r="E782" s="606">
        <v>15000</v>
      </c>
      <c r="F782" s="583" t="s">
        <v>3399</v>
      </c>
      <c r="G782" s="593" t="s">
        <v>19</v>
      </c>
      <c r="H782" s="593" t="s">
        <v>20</v>
      </c>
      <c r="I782" s="593" t="s">
        <v>321</v>
      </c>
      <c r="J782" s="593">
        <v>44333</v>
      </c>
      <c r="K782" s="593" t="s">
        <v>3947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6557</v>
      </c>
      <c r="C783" s="427" t="s">
        <v>67</v>
      </c>
      <c r="D783" s="583" t="s">
        <v>1854</v>
      </c>
      <c r="E783" s="606">
        <v>109449.2</v>
      </c>
      <c r="F783" s="583" t="s">
        <v>4031</v>
      </c>
      <c r="G783" s="583" t="s">
        <v>109</v>
      </c>
      <c r="H783" s="583" t="s">
        <v>68</v>
      </c>
      <c r="I783" s="583" t="s">
        <v>4032</v>
      </c>
      <c r="J783" s="593">
        <v>44202</v>
      </c>
      <c r="K783" s="583" t="s">
        <v>3930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6462</v>
      </c>
      <c r="C784" s="427" t="s">
        <v>67</v>
      </c>
      <c r="D784" s="583" t="s">
        <v>1271</v>
      </c>
      <c r="E784" s="606">
        <v>139991.04000000001</v>
      </c>
      <c r="F784" s="583" t="s">
        <v>6558</v>
      </c>
      <c r="G784" s="583" t="s">
        <v>19</v>
      </c>
      <c r="H784" s="583" t="s">
        <v>77</v>
      </c>
      <c r="I784" s="583" t="s">
        <v>99</v>
      </c>
      <c r="J784" s="593">
        <v>44204</v>
      </c>
      <c r="K784" s="583" t="s">
        <v>4152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1271</v>
      </c>
      <c r="E785" s="606">
        <v>193747.43</v>
      </c>
      <c r="F785" s="583" t="s">
        <v>5055</v>
      </c>
      <c r="G785" s="593" t="s">
        <v>19</v>
      </c>
      <c r="H785" s="593" t="s">
        <v>77</v>
      </c>
      <c r="I785" s="593" t="s">
        <v>340</v>
      </c>
      <c r="J785" s="593">
        <v>44508</v>
      </c>
      <c r="K785" s="593" t="s">
        <v>3947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6345</v>
      </c>
      <c r="C786" s="427" t="s">
        <v>67</v>
      </c>
      <c r="D786" s="583" t="s">
        <v>6244</v>
      </c>
      <c r="E786" s="606">
        <v>12000</v>
      </c>
      <c r="F786" s="583" t="s">
        <v>5230</v>
      </c>
      <c r="G786" s="583" t="s">
        <v>109</v>
      </c>
      <c r="H786" s="583" t="s">
        <v>68</v>
      </c>
      <c r="I786" s="583" t="s">
        <v>4614</v>
      </c>
      <c r="J786" s="593">
        <v>44180</v>
      </c>
      <c r="K786" s="583" t="s">
        <v>3936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6546</v>
      </c>
      <c r="C787" s="427" t="s">
        <v>3055</v>
      </c>
      <c r="D787" s="583" t="s">
        <v>1854</v>
      </c>
      <c r="E787" s="606">
        <v>0</v>
      </c>
      <c r="F787" s="583" t="s">
        <v>3282</v>
      </c>
      <c r="G787" s="593" t="s">
        <v>19</v>
      </c>
      <c r="H787" s="593" t="s">
        <v>20</v>
      </c>
      <c r="I787" s="593" t="s">
        <v>270</v>
      </c>
      <c r="J787" s="593">
        <v>44280</v>
      </c>
      <c r="K787" s="593" t="s">
        <v>3930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6559</v>
      </c>
      <c r="C788" s="427" t="s">
        <v>3055</v>
      </c>
      <c r="D788" s="583" t="s">
        <v>6244</v>
      </c>
      <c r="E788" s="606">
        <v>25000</v>
      </c>
      <c r="F788" s="583" t="s">
        <v>3480</v>
      </c>
      <c r="G788" s="593" t="s">
        <v>3057</v>
      </c>
      <c r="H788" s="593" t="s">
        <v>68</v>
      </c>
      <c r="I788" s="593" t="s">
        <v>3058</v>
      </c>
      <c r="J788" s="593">
        <v>43811</v>
      </c>
      <c r="K788" s="593" t="s">
        <v>3947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6560</v>
      </c>
      <c r="C789" s="427" t="s">
        <v>67</v>
      </c>
      <c r="D789" s="583" t="s">
        <v>1271</v>
      </c>
      <c r="E789" s="606">
        <v>13213.29</v>
      </c>
      <c r="F789" s="583" t="s">
        <v>4604</v>
      </c>
      <c r="G789" s="575" t="s">
        <v>19</v>
      </c>
      <c r="H789" s="636" t="s">
        <v>77</v>
      </c>
      <c r="I789" s="636" t="s">
        <v>99</v>
      </c>
      <c r="J789" s="637">
        <v>44405</v>
      </c>
      <c r="K789" s="576" t="s">
        <v>3936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6320</v>
      </c>
      <c r="C790" s="427" t="s">
        <v>3055</v>
      </c>
      <c r="D790" s="583" t="s">
        <v>6244</v>
      </c>
      <c r="E790" s="607">
        <v>13800</v>
      </c>
      <c r="F790" s="583" t="s">
        <v>3662</v>
      </c>
      <c r="G790" s="593" t="s">
        <v>3057</v>
      </c>
      <c r="H790" s="593" t="s">
        <v>68</v>
      </c>
      <c r="I790" s="593" t="s">
        <v>3064</v>
      </c>
      <c r="J790" s="593">
        <v>43822</v>
      </c>
      <c r="K790" s="593" t="s">
        <v>3947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6265</v>
      </c>
      <c r="C791" s="427" t="s">
        <v>3055</v>
      </c>
      <c r="D791" s="583" t="s">
        <v>1854</v>
      </c>
      <c r="E791" s="607">
        <v>3800</v>
      </c>
      <c r="F791" s="583" t="s">
        <v>3638</v>
      </c>
      <c r="G791" s="593" t="s">
        <v>3057</v>
      </c>
      <c r="H791" s="593" t="s">
        <v>68</v>
      </c>
      <c r="I791" s="593" t="s">
        <v>3058</v>
      </c>
      <c r="J791" s="593">
        <v>43717</v>
      </c>
      <c r="K791" s="593" t="s">
        <v>4330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6525</v>
      </c>
      <c r="C792" s="427" t="s">
        <v>3055</v>
      </c>
      <c r="D792" s="583" t="s">
        <v>1271</v>
      </c>
      <c r="E792" s="606">
        <v>11926.38</v>
      </c>
      <c r="F792" s="583" t="s">
        <v>3152</v>
      </c>
      <c r="G792" s="593" t="s">
        <v>3057</v>
      </c>
      <c r="H792" s="593" t="s">
        <v>68</v>
      </c>
      <c r="I792" s="593" t="s">
        <v>3058</v>
      </c>
      <c r="J792" s="593">
        <v>43769</v>
      </c>
      <c r="K792" s="593" t="s">
        <v>3947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6316</v>
      </c>
      <c r="C793" s="427" t="s">
        <v>3055</v>
      </c>
      <c r="D793" s="583" t="s">
        <v>1271</v>
      </c>
      <c r="E793" s="606">
        <v>219739.11</v>
      </c>
      <c r="F793" s="583" t="s">
        <v>3417</v>
      </c>
      <c r="G793" s="593" t="s">
        <v>19</v>
      </c>
      <c r="H793" s="593" t="s">
        <v>20</v>
      </c>
      <c r="I793" s="593" t="s">
        <v>270</v>
      </c>
      <c r="J793" s="593">
        <v>44319</v>
      </c>
      <c r="K793" s="593" t="s">
        <v>3936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6252</v>
      </c>
      <c r="C794" s="427" t="s">
        <v>3055</v>
      </c>
      <c r="D794" s="583" t="s">
        <v>6244</v>
      </c>
      <c r="E794" s="606">
        <v>3000</v>
      </c>
      <c r="F794" s="583" t="s">
        <v>3359</v>
      </c>
      <c r="G794" s="593" t="s">
        <v>3057</v>
      </c>
      <c r="H794" s="593" t="s">
        <v>68</v>
      </c>
      <c r="I794" s="593" t="s">
        <v>3058</v>
      </c>
      <c r="J794" s="593">
        <v>43605</v>
      </c>
      <c r="K794" s="593" t="s">
        <v>3947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6374</v>
      </c>
      <c r="C795" s="427" t="s">
        <v>3055</v>
      </c>
      <c r="D795" s="583" t="s">
        <v>6244</v>
      </c>
      <c r="E795" s="606">
        <v>30000</v>
      </c>
      <c r="F795" s="583" t="s">
        <v>3406</v>
      </c>
      <c r="G795" s="593" t="s">
        <v>19</v>
      </c>
      <c r="H795" s="593" t="s">
        <v>20</v>
      </c>
      <c r="I795" s="593" t="s">
        <v>321</v>
      </c>
      <c r="J795" s="593">
        <v>44280</v>
      </c>
      <c r="K795" s="593" t="s">
        <v>3936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6439</v>
      </c>
      <c r="C796" s="427" t="s">
        <v>3055</v>
      </c>
      <c r="D796" s="583" t="s">
        <v>6244</v>
      </c>
      <c r="E796" s="606">
        <v>10000</v>
      </c>
      <c r="F796" s="583" t="s">
        <v>3683</v>
      </c>
      <c r="G796" s="593" t="s">
        <v>19</v>
      </c>
      <c r="H796" s="593" t="s">
        <v>20</v>
      </c>
      <c r="I796" s="593" t="s">
        <v>3104</v>
      </c>
      <c r="J796" s="593">
        <v>44267</v>
      </c>
      <c r="K796" s="593" t="s">
        <v>3936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6244</v>
      </c>
      <c r="E797" s="606">
        <v>25000</v>
      </c>
      <c r="F797" s="583" t="s">
        <v>4539</v>
      </c>
      <c r="G797" s="593" t="s">
        <v>19</v>
      </c>
      <c r="H797" s="593" t="s">
        <v>77</v>
      </c>
      <c r="I797" s="593" t="s">
        <v>5161</v>
      </c>
      <c r="J797" s="593">
        <v>44511</v>
      </c>
      <c r="K797" s="593" t="s">
        <v>3936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6522</v>
      </c>
      <c r="C798" s="427" t="s">
        <v>67</v>
      </c>
      <c r="D798" s="583" t="s">
        <v>6244</v>
      </c>
      <c r="E798" s="606">
        <v>10000</v>
      </c>
      <c r="F798" s="583" t="s">
        <v>6561</v>
      </c>
      <c r="G798" s="583" t="s">
        <v>19</v>
      </c>
      <c r="H798" s="583" t="s">
        <v>68</v>
      </c>
      <c r="I798" s="583" t="s">
        <v>3205</v>
      </c>
      <c r="J798" s="593">
        <v>44399</v>
      </c>
      <c r="K798" s="583" t="s">
        <v>6562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6563</v>
      </c>
      <c r="C799" s="583" t="s">
        <v>67</v>
      </c>
      <c r="D799" s="583" t="s">
        <v>1271</v>
      </c>
      <c r="E799" s="595">
        <v>142585.32</v>
      </c>
      <c r="F799" s="583" t="s">
        <v>5055</v>
      </c>
      <c r="G799" s="583" t="s">
        <v>19</v>
      </c>
      <c r="H799" s="583" t="s">
        <v>77</v>
      </c>
      <c r="I799" s="618" t="s">
        <v>340</v>
      </c>
      <c r="J799" s="640">
        <v>44508</v>
      </c>
      <c r="K799" s="583" t="s">
        <v>3947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6564</v>
      </c>
      <c r="C800" s="583" t="s">
        <v>67</v>
      </c>
      <c r="D800" s="583" t="s">
        <v>6244</v>
      </c>
      <c r="E800" s="595">
        <v>3500</v>
      </c>
      <c r="F800" s="583" t="s">
        <v>4167</v>
      </c>
      <c r="G800" s="583" t="s">
        <v>19</v>
      </c>
      <c r="H800" s="583" t="s">
        <v>77</v>
      </c>
      <c r="I800" s="618" t="s">
        <v>123</v>
      </c>
      <c r="J800" s="640">
        <v>44523</v>
      </c>
      <c r="K800" s="583" t="s">
        <v>3944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6375</v>
      </c>
      <c r="C801" s="427" t="s">
        <v>3055</v>
      </c>
      <c r="D801" s="583" t="s">
        <v>1854</v>
      </c>
      <c r="E801" s="606" t="s">
        <v>6565</v>
      </c>
      <c r="F801" s="583" t="s">
        <v>3126</v>
      </c>
      <c r="G801" s="593" t="s">
        <v>19</v>
      </c>
      <c r="H801" s="593" t="s">
        <v>20</v>
      </c>
      <c r="I801" s="593" t="s">
        <v>321</v>
      </c>
      <c r="J801" s="593">
        <v>44295</v>
      </c>
      <c r="K801" s="593" t="s">
        <v>3930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6345</v>
      </c>
      <c r="C802" s="583" t="s">
        <v>67</v>
      </c>
      <c r="D802" s="583" t="s">
        <v>6244</v>
      </c>
      <c r="E802" s="595">
        <v>11000</v>
      </c>
      <c r="F802" s="583" t="s">
        <v>5230</v>
      </c>
      <c r="G802" s="583" t="s">
        <v>109</v>
      </c>
      <c r="H802" s="583" t="s">
        <v>68</v>
      </c>
      <c r="I802" s="618" t="s">
        <v>4614</v>
      </c>
      <c r="J802" s="640">
        <v>44180</v>
      </c>
      <c r="K802" s="583" t="s">
        <v>3936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6566</v>
      </c>
      <c r="C803" s="583" t="s">
        <v>67</v>
      </c>
      <c r="D803" s="583" t="s">
        <v>6244</v>
      </c>
      <c r="E803" s="595">
        <v>25000</v>
      </c>
      <c r="F803" s="583" t="s">
        <v>1849</v>
      </c>
      <c r="G803" s="575" t="s">
        <v>19</v>
      </c>
      <c r="H803" s="575" t="s">
        <v>68</v>
      </c>
      <c r="I803" s="575" t="s">
        <v>6567</v>
      </c>
      <c r="J803" s="616">
        <v>44594</v>
      </c>
      <c r="K803" s="583" t="s">
        <v>3944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6568</v>
      </c>
      <c r="C804" s="583" t="s">
        <v>67</v>
      </c>
      <c r="D804" s="583" t="s">
        <v>6244</v>
      </c>
      <c r="E804" s="595">
        <v>45000</v>
      </c>
      <c r="F804" s="583" t="s">
        <v>3928</v>
      </c>
      <c r="G804" s="583" t="s">
        <v>19</v>
      </c>
      <c r="H804" s="583" t="s">
        <v>68</v>
      </c>
      <c r="I804" s="618" t="s">
        <v>3781</v>
      </c>
      <c r="J804" s="640">
        <v>44482</v>
      </c>
      <c r="K804" s="583" t="s">
        <v>3930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6345</v>
      </c>
      <c r="C805" s="583" t="s">
        <v>67</v>
      </c>
      <c r="D805" s="583" t="s">
        <v>6244</v>
      </c>
      <c r="E805" s="595">
        <v>10000</v>
      </c>
      <c r="F805" s="583" t="s">
        <v>5230</v>
      </c>
      <c r="G805" s="583" t="s">
        <v>109</v>
      </c>
      <c r="H805" s="575" t="s">
        <v>68</v>
      </c>
      <c r="I805" s="618" t="s">
        <v>4614</v>
      </c>
      <c r="J805" s="640">
        <v>44180</v>
      </c>
      <c r="K805" s="583" t="s">
        <v>3936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3055</v>
      </c>
      <c r="D806" s="583" t="s">
        <v>6244</v>
      </c>
      <c r="E806" s="607">
        <v>25000</v>
      </c>
      <c r="F806" s="552" t="s">
        <v>3631</v>
      </c>
      <c r="G806" s="575" t="s">
        <v>19</v>
      </c>
      <c r="H806" s="583" t="s">
        <v>20</v>
      </c>
      <c r="I806" s="583" t="s">
        <v>270</v>
      </c>
      <c r="J806" s="613">
        <v>44585</v>
      </c>
      <c r="K806" s="618" t="s">
        <v>3944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3055</v>
      </c>
      <c r="D807" s="583" t="s">
        <v>6244</v>
      </c>
      <c r="E807" s="607">
        <v>106000</v>
      </c>
      <c r="F807" s="576" t="s">
        <v>3384</v>
      </c>
      <c r="G807" s="575" t="s">
        <v>19</v>
      </c>
      <c r="H807" s="583" t="s">
        <v>20</v>
      </c>
      <c r="I807" s="583" t="s">
        <v>321</v>
      </c>
      <c r="J807" s="613">
        <v>44277</v>
      </c>
      <c r="K807" s="618" t="s">
        <v>3930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6569</v>
      </c>
      <c r="C808" s="552" t="s">
        <v>3055</v>
      </c>
      <c r="D808" s="583" t="s">
        <v>6244</v>
      </c>
      <c r="E808" s="607">
        <v>100000</v>
      </c>
      <c r="F808" s="583" t="s">
        <v>6570</v>
      </c>
      <c r="G808" s="575" t="s">
        <v>19</v>
      </c>
      <c r="H808" s="583" t="s">
        <v>20</v>
      </c>
      <c r="I808" s="583" t="s">
        <v>321</v>
      </c>
      <c r="J808" s="593">
        <v>44448</v>
      </c>
      <c r="K808" s="583" t="s">
        <v>3930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3055</v>
      </c>
      <c r="D809" s="583" t="s">
        <v>6244</v>
      </c>
      <c r="E809" s="595">
        <v>500</v>
      </c>
      <c r="F809" s="583" t="s">
        <v>513</v>
      </c>
      <c r="G809" s="575" t="s">
        <v>19</v>
      </c>
      <c r="H809" s="583" t="s">
        <v>20</v>
      </c>
      <c r="I809" s="583" t="s">
        <v>270</v>
      </c>
      <c r="J809" s="593">
        <v>44263</v>
      </c>
      <c r="K809" s="583" t="s">
        <v>3936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6324</v>
      </c>
      <c r="C810" s="583" t="s">
        <v>67</v>
      </c>
      <c r="D810" s="583" t="s">
        <v>6244</v>
      </c>
      <c r="E810" s="607">
        <v>8000</v>
      </c>
      <c r="F810" s="583" t="s">
        <v>3999</v>
      </c>
      <c r="G810" s="583" t="s">
        <v>3057</v>
      </c>
      <c r="H810" s="583" t="s">
        <v>3278</v>
      </c>
      <c r="I810" s="583" t="s">
        <v>3057</v>
      </c>
      <c r="J810" s="593">
        <v>44180</v>
      </c>
      <c r="K810" s="583" t="s">
        <v>3936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3055</v>
      </c>
      <c r="D811" s="583" t="s">
        <v>6244</v>
      </c>
      <c r="E811" s="607">
        <v>7500</v>
      </c>
      <c r="F811" s="583" t="s">
        <v>3322</v>
      </c>
      <c r="G811" s="583" t="s">
        <v>3057</v>
      </c>
      <c r="H811" s="593"/>
      <c r="I811" s="583" t="s">
        <v>3057</v>
      </c>
      <c r="J811" s="593">
        <v>43703</v>
      </c>
      <c r="K811" s="583" t="s">
        <v>4330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6315</v>
      </c>
      <c r="C812" s="552" t="s">
        <v>67</v>
      </c>
      <c r="D812" s="618" t="s">
        <v>6244</v>
      </c>
      <c r="E812" s="619">
        <v>5000</v>
      </c>
      <c r="F812" s="618" t="s">
        <v>4515</v>
      </c>
      <c r="G812" s="618" t="s">
        <v>109</v>
      </c>
      <c r="H812" s="618" t="s">
        <v>68</v>
      </c>
      <c r="I812" s="618" t="s">
        <v>4004</v>
      </c>
      <c r="J812" s="617">
        <v>44263</v>
      </c>
      <c r="K812" s="552" t="s">
        <v>3936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6388</v>
      </c>
      <c r="C813" s="552" t="s">
        <v>3055</v>
      </c>
      <c r="D813" s="583" t="s">
        <v>6244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270</v>
      </c>
      <c r="J813" s="593">
        <v>44319</v>
      </c>
      <c r="K813" s="583" t="s">
        <v>3936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6571</v>
      </c>
      <c r="C814" s="552" t="s">
        <v>3055</v>
      </c>
      <c r="D814" s="583" t="s">
        <v>6244</v>
      </c>
      <c r="E814" s="607">
        <v>25000</v>
      </c>
      <c r="F814" s="583" t="s">
        <v>3631</v>
      </c>
      <c r="G814" s="583" t="s">
        <v>19</v>
      </c>
      <c r="H814" s="583" t="s">
        <v>20</v>
      </c>
      <c r="I814" s="583" t="s">
        <v>270</v>
      </c>
      <c r="J814" s="593">
        <v>44585</v>
      </c>
      <c r="K814" s="583" t="s">
        <v>3944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6572</v>
      </c>
      <c r="C815" s="552" t="s">
        <v>3055</v>
      </c>
      <c r="D815" s="583" t="s">
        <v>6244</v>
      </c>
      <c r="E815" s="595">
        <v>16000</v>
      </c>
      <c r="F815" s="583" t="s">
        <v>2536</v>
      </c>
      <c r="G815" s="583" t="s">
        <v>19</v>
      </c>
      <c r="H815" s="583" t="s">
        <v>20</v>
      </c>
      <c r="I815" s="575" t="s">
        <v>321</v>
      </c>
      <c r="J815" s="593">
        <v>44462</v>
      </c>
      <c r="K815" s="583" t="s">
        <v>3951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3055</v>
      </c>
      <c r="D816" s="583" t="s">
        <v>1854</v>
      </c>
      <c r="E816" s="595">
        <v>31234</v>
      </c>
      <c r="F816" s="552" t="s">
        <v>3584</v>
      </c>
      <c r="G816" s="575" t="s">
        <v>3057</v>
      </c>
      <c r="H816" s="575" t="s">
        <v>68</v>
      </c>
      <c r="I816" s="583" t="s">
        <v>3064</v>
      </c>
      <c r="J816" s="593">
        <v>43865</v>
      </c>
      <c r="K816" s="583" t="s">
        <v>3936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6573</v>
      </c>
      <c r="C817" s="552" t="s">
        <v>3055</v>
      </c>
      <c r="D817" s="583" t="s">
        <v>6244</v>
      </c>
      <c r="E817" s="595">
        <v>10000</v>
      </c>
      <c r="F817" s="583" t="s">
        <v>821</v>
      </c>
      <c r="G817" s="583" t="s">
        <v>19</v>
      </c>
      <c r="H817" s="583" t="s">
        <v>20</v>
      </c>
      <c r="I817" s="583" t="s">
        <v>270</v>
      </c>
      <c r="J817" s="593">
        <v>44607</v>
      </c>
      <c r="K817" s="583" t="s">
        <v>3944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6559</v>
      </c>
      <c r="C818" s="552" t="s">
        <v>3055</v>
      </c>
      <c r="D818" s="583" t="s">
        <v>6244</v>
      </c>
      <c r="E818" s="595">
        <v>20000</v>
      </c>
      <c r="F818" s="583" t="s">
        <v>6574</v>
      </c>
      <c r="G818" s="583" t="s">
        <v>3057</v>
      </c>
      <c r="H818" s="583" t="s">
        <v>68</v>
      </c>
      <c r="I818" s="583" t="s">
        <v>3058</v>
      </c>
      <c r="J818" s="593">
        <v>43811</v>
      </c>
      <c r="K818" s="583" t="s">
        <v>3947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6575</v>
      </c>
      <c r="C819" s="583" t="s">
        <v>67</v>
      </c>
      <c r="D819" s="583" t="s">
        <v>6244</v>
      </c>
      <c r="E819" s="595">
        <v>73500</v>
      </c>
      <c r="F819" s="583" t="s">
        <v>3981</v>
      </c>
      <c r="G819" s="575" t="s">
        <v>19</v>
      </c>
      <c r="H819" s="583" t="s">
        <v>77</v>
      </c>
      <c r="I819" s="583" t="s">
        <v>215</v>
      </c>
      <c r="J819" s="593">
        <v>44609</v>
      </c>
      <c r="K819" s="618" t="s">
        <v>3947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6576</v>
      </c>
      <c r="C820" s="552" t="s">
        <v>3055</v>
      </c>
      <c r="D820" s="583" t="s">
        <v>1854</v>
      </c>
      <c r="E820" s="595">
        <v>229216</v>
      </c>
      <c r="F820" s="583" t="s">
        <v>3090</v>
      </c>
      <c r="G820" s="583" t="s">
        <v>3057</v>
      </c>
      <c r="H820" s="583" t="s">
        <v>68</v>
      </c>
      <c r="I820" s="583" t="s">
        <v>3064</v>
      </c>
      <c r="J820" s="593">
        <v>44186</v>
      </c>
      <c r="K820" s="583" t="s">
        <v>3936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6577</v>
      </c>
      <c r="C821" s="552" t="s">
        <v>3055</v>
      </c>
      <c r="D821" s="583" t="s">
        <v>1271</v>
      </c>
      <c r="E821" s="595">
        <v>184170</v>
      </c>
      <c r="F821" s="583" t="s">
        <v>3539</v>
      </c>
      <c r="G821" s="583" t="s">
        <v>19</v>
      </c>
      <c r="H821" s="583" t="s">
        <v>20</v>
      </c>
      <c r="I821" s="583" t="s">
        <v>270</v>
      </c>
      <c r="J821" s="593">
        <v>44280</v>
      </c>
      <c r="K821" s="583" t="s">
        <v>3930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3055</v>
      </c>
      <c r="D822" s="583" t="s">
        <v>1271</v>
      </c>
      <c r="E822" s="595">
        <v>237755</v>
      </c>
      <c r="F822" s="643" t="s">
        <v>3537</v>
      </c>
      <c r="G822" s="583" t="s">
        <v>19</v>
      </c>
      <c r="H822" s="583" t="s">
        <v>20</v>
      </c>
      <c r="I822" s="583" t="s">
        <v>270</v>
      </c>
      <c r="J822" s="593">
        <v>44280</v>
      </c>
      <c r="K822" s="583" t="s">
        <v>3951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6537</v>
      </c>
      <c r="C823" s="552" t="s">
        <v>3055</v>
      </c>
      <c r="D823" s="583" t="s">
        <v>6244</v>
      </c>
      <c r="E823" s="595">
        <v>63000</v>
      </c>
      <c r="F823" s="643" t="s">
        <v>3390</v>
      </c>
      <c r="G823" s="583" t="s">
        <v>19</v>
      </c>
      <c r="H823" s="583" t="s">
        <v>20</v>
      </c>
      <c r="I823" s="583" t="s">
        <v>270</v>
      </c>
      <c r="J823" s="593">
        <v>44263</v>
      </c>
      <c r="K823" s="583" t="s">
        <v>3936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6376</v>
      </c>
      <c r="C824" s="552" t="s">
        <v>3055</v>
      </c>
      <c r="D824" s="583" t="s">
        <v>6244</v>
      </c>
      <c r="E824" s="595">
        <v>3000</v>
      </c>
      <c r="F824" s="583" t="s">
        <v>3463</v>
      </c>
      <c r="G824" s="583" t="s">
        <v>19</v>
      </c>
      <c r="H824" s="583" t="s">
        <v>20</v>
      </c>
      <c r="I824" s="583" t="s">
        <v>270</v>
      </c>
      <c r="J824" s="593">
        <v>44322</v>
      </c>
      <c r="K824" s="583" t="s">
        <v>3936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6569</v>
      </c>
      <c r="C825" s="552" t="s">
        <v>3055</v>
      </c>
      <c r="D825" s="583" t="s">
        <v>1271</v>
      </c>
      <c r="E825" s="595">
        <v>285598</v>
      </c>
      <c r="F825" s="552" t="s">
        <v>3491</v>
      </c>
      <c r="G825" s="583" t="s">
        <v>19</v>
      </c>
      <c r="H825" s="583" t="s">
        <v>20</v>
      </c>
      <c r="I825" s="583" t="s">
        <v>270</v>
      </c>
      <c r="J825" s="593">
        <v>44448</v>
      </c>
      <c r="K825" s="583" t="s">
        <v>3930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6559</v>
      </c>
      <c r="C826" s="552" t="s">
        <v>3055</v>
      </c>
      <c r="D826" s="583" t="s">
        <v>6244</v>
      </c>
      <c r="E826" s="595">
        <v>15000</v>
      </c>
      <c r="F826" s="583" t="s">
        <v>6574</v>
      </c>
      <c r="G826" s="583" t="s">
        <v>3057</v>
      </c>
      <c r="H826" s="583" t="s">
        <v>68</v>
      </c>
      <c r="I826" s="583" t="s">
        <v>3058</v>
      </c>
      <c r="J826" s="593">
        <v>43811</v>
      </c>
      <c r="K826" s="583" t="s">
        <v>3947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6578</v>
      </c>
      <c r="C827" s="427" t="s">
        <v>3055</v>
      </c>
      <c r="D827" s="583" t="s">
        <v>1854</v>
      </c>
      <c r="E827" s="606"/>
      <c r="F827" s="583" t="s">
        <v>3614</v>
      </c>
      <c r="G827" s="593" t="s">
        <v>19</v>
      </c>
      <c r="H827" s="593" t="s">
        <v>20</v>
      </c>
      <c r="I827" s="593" t="s">
        <v>3104</v>
      </c>
      <c r="J827" s="593">
        <v>44199</v>
      </c>
      <c r="K827" s="593" t="s">
        <v>3947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6378</v>
      </c>
      <c r="C828" s="552" t="s">
        <v>3055</v>
      </c>
      <c r="D828" s="583" t="s">
        <v>6244</v>
      </c>
      <c r="E828" s="595">
        <v>10000</v>
      </c>
      <c r="F828" s="552" t="s">
        <v>3596</v>
      </c>
      <c r="G828" s="583" t="s">
        <v>19</v>
      </c>
      <c r="H828" s="583" t="s">
        <v>20</v>
      </c>
      <c r="I828" s="583" t="s">
        <v>270</v>
      </c>
      <c r="J828" s="593">
        <v>44319</v>
      </c>
      <c r="K828" s="583" t="s">
        <v>3936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6559</v>
      </c>
      <c r="C829" s="552" t="s">
        <v>3055</v>
      </c>
      <c r="D829" s="583" t="s">
        <v>6244</v>
      </c>
      <c r="E829" s="595">
        <v>20000</v>
      </c>
      <c r="F829" s="583" t="s">
        <v>6574</v>
      </c>
      <c r="G829" s="583" t="s">
        <v>3057</v>
      </c>
      <c r="H829" s="583" t="s">
        <v>68</v>
      </c>
      <c r="I829" s="583" t="s">
        <v>3058</v>
      </c>
      <c r="J829" s="593">
        <v>43811</v>
      </c>
      <c r="K829" s="583" t="s">
        <v>3947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6409</v>
      </c>
      <c r="C830" s="552" t="s">
        <v>3055</v>
      </c>
      <c r="D830" s="583" t="s">
        <v>6244</v>
      </c>
      <c r="E830" s="595">
        <v>1000000</v>
      </c>
      <c r="F830" s="583" t="s">
        <v>3489</v>
      </c>
      <c r="G830" s="583" t="s">
        <v>19</v>
      </c>
      <c r="H830" s="583" t="s">
        <v>20</v>
      </c>
      <c r="I830" s="583" t="s">
        <v>270</v>
      </c>
      <c r="J830" s="593">
        <v>44321</v>
      </c>
      <c r="K830" s="583" t="s">
        <v>3944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6579</v>
      </c>
      <c r="C831" s="583" t="s">
        <v>67</v>
      </c>
      <c r="D831" s="583" t="s">
        <v>6244</v>
      </c>
      <c r="E831" s="595">
        <v>7000</v>
      </c>
      <c r="F831" s="583" t="s">
        <v>4633</v>
      </c>
      <c r="G831" s="575" t="s">
        <v>19</v>
      </c>
      <c r="H831" s="583" t="s">
        <v>77</v>
      </c>
      <c r="I831" s="583" t="s">
        <v>215</v>
      </c>
      <c r="J831" s="593">
        <v>44615</v>
      </c>
      <c r="K831" s="618" t="s">
        <v>3936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6580</v>
      </c>
      <c r="C832" s="583" t="s">
        <v>67</v>
      </c>
      <c r="D832" s="583" t="s">
        <v>1271</v>
      </c>
      <c r="E832" s="595">
        <v>100351.65</v>
      </c>
      <c r="F832" s="583" t="s">
        <v>4311</v>
      </c>
      <c r="G832" s="575" t="s">
        <v>19</v>
      </c>
      <c r="H832" s="575" t="s">
        <v>68</v>
      </c>
      <c r="I832" s="583" t="s">
        <v>6581</v>
      </c>
      <c r="J832" s="616">
        <v>44365</v>
      </c>
      <c r="K832" s="552" t="s">
        <v>3984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6582</v>
      </c>
      <c r="C833" s="583" t="s">
        <v>67</v>
      </c>
      <c r="D833" s="583" t="s">
        <v>1271</v>
      </c>
      <c r="E833" s="595">
        <v>169950.33</v>
      </c>
      <c r="F833" s="552" t="s">
        <v>5291</v>
      </c>
      <c r="G833" s="575" t="s">
        <v>19</v>
      </c>
      <c r="H833" s="575" t="s">
        <v>2171</v>
      </c>
      <c r="I833" s="575" t="s">
        <v>6160</v>
      </c>
      <c r="J833" s="616">
        <v>44298</v>
      </c>
      <c r="K833" s="576" t="s">
        <v>3936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1271</v>
      </c>
      <c r="E834" s="595">
        <v>103307.43</v>
      </c>
      <c r="F834" s="583" t="s">
        <v>5530</v>
      </c>
      <c r="G834" s="575" t="s">
        <v>19</v>
      </c>
      <c r="H834" s="583" t="s">
        <v>77</v>
      </c>
      <c r="I834" s="575" t="s">
        <v>4276</v>
      </c>
      <c r="J834" s="593">
        <v>44469</v>
      </c>
      <c r="K834" s="552" t="s">
        <v>3930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6244</v>
      </c>
      <c r="E835" s="595">
        <v>25000</v>
      </c>
      <c r="F835" s="583" t="s">
        <v>4439</v>
      </c>
      <c r="G835" s="575" t="s">
        <v>19</v>
      </c>
      <c r="H835" s="583" t="s">
        <v>77</v>
      </c>
      <c r="I835" s="583" t="s">
        <v>4276</v>
      </c>
      <c r="J835" s="593">
        <v>44503</v>
      </c>
      <c r="K835" s="552" t="s">
        <v>3984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6583</v>
      </c>
      <c r="C836" s="583" t="s">
        <v>67</v>
      </c>
      <c r="D836" s="583" t="s">
        <v>1271</v>
      </c>
      <c r="E836" s="595">
        <v>175092.43</v>
      </c>
      <c r="F836" s="583" t="s">
        <v>4478</v>
      </c>
      <c r="G836" s="575" t="s">
        <v>109</v>
      </c>
      <c r="H836" s="575" t="s">
        <v>68</v>
      </c>
      <c r="I836" s="575" t="s">
        <v>3774</v>
      </c>
      <c r="J836" s="593">
        <v>44075</v>
      </c>
      <c r="K836" s="618" t="s">
        <v>3936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6584</v>
      </c>
      <c r="C837" s="583" t="s">
        <v>67</v>
      </c>
      <c r="D837" s="583" t="s">
        <v>1271</v>
      </c>
      <c r="E837" s="595">
        <v>101496.62</v>
      </c>
      <c r="F837" s="583" t="s">
        <v>5500</v>
      </c>
      <c r="G837" s="575" t="s">
        <v>109</v>
      </c>
      <c r="H837" s="583" t="s">
        <v>2171</v>
      </c>
      <c r="I837" s="583" t="s">
        <v>6160</v>
      </c>
      <c r="J837" s="593">
        <v>44256</v>
      </c>
      <c r="K837" s="618" t="s">
        <v>3930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6550</v>
      </c>
      <c r="C838" s="552" t="s">
        <v>3055</v>
      </c>
      <c r="D838" s="583" t="s">
        <v>6244</v>
      </c>
      <c r="E838" s="595">
        <v>10000</v>
      </c>
      <c r="F838" s="583" t="s">
        <v>3277</v>
      </c>
      <c r="G838" s="583" t="s">
        <v>19</v>
      </c>
      <c r="H838" s="583" t="s">
        <v>20</v>
      </c>
      <c r="I838" s="583" t="s">
        <v>270</v>
      </c>
      <c r="J838" s="593">
        <v>44280</v>
      </c>
      <c r="K838" s="583" t="s">
        <v>3930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6578</v>
      </c>
      <c r="C839" s="552" t="s">
        <v>3055</v>
      </c>
      <c r="D839" s="583" t="s">
        <v>1271</v>
      </c>
      <c r="E839" s="595">
        <v>117357</v>
      </c>
      <c r="F839" s="583" t="s">
        <v>3614</v>
      </c>
      <c r="G839" s="583" t="s">
        <v>19</v>
      </c>
      <c r="H839" s="583" t="s">
        <v>20</v>
      </c>
      <c r="I839" s="583" t="s">
        <v>3104</v>
      </c>
      <c r="J839" s="593">
        <v>44330</v>
      </c>
      <c r="K839" s="583" t="s">
        <v>3947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6585</v>
      </c>
      <c r="C840" s="552" t="s">
        <v>3055</v>
      </c>
      <c r="D840" s="583" t="s">
        <v>6244</v>
      </c>
      <c r="E840" s="595">
        <v>19000</v>
      </c>
      <c r="F840" s="583" t="s">
        <v>3374</v>
      </c>
      <c r="G840" s="583" t="s">
        <v>19</v>
      </c>
      <c r="H840" s="583" t="s">
        <v>20</v>
      </c>
      <c r="I840" s="583" t="s">
        <v>3104</v>
      </c>
      <c r="J840" s="593">
        <v>44263</v>
      </c>
      <c r="K840" s="583" t="s">
        <v>3936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6586</v>
      </c>
      <c r="C841" s="552" t="s">
        <v>3055</v>
      </c>
      <c r="D841" s="583" t="s">
        <v>6244</v>
      </c>
      <c r="E841" s="595">
        <v>14000</v>
      </c>
      <c r="F841" s="583" t="s">
        <v>6587</v>
      </c>
      <c r="G841" s="583" t="s">
        <v>3057</v>
      </c>
      <c r="H841" s="583" t="s">
        <v>68</v>
      </c>
      <c r="I841" s="583" t="s">
        <v>3058</v>
      </c>
      <c r="J841" s="593">
        <v>43605</v>
      </c>
      <c r="K841" s="583" t="s">
        <v>3951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6482</v>
      </c>
      <c r="C842" s="552" t="s">
        <v>3055</v>
      </c>
      <c r="D842" s="583" t="s">
        <v>6244</v>
      </c>
      <c r="E842" s="595">
        <v>5000</v>
      </c>
      <c r="F842" s="583" t="s">
        <v>556</v>
      </c>
      <c r="G842" s="583" t="s">
        <v>19</v>
      </c>
      <c r="H842" s="583" t="s">
        <v>20</v>
      </c>
      <c r="I842" s="583" t="s">
        <v>270</v>
      </c>
      <c r="J842" s="593">
        <v>44421</v>
      </c>
      <c r="K842" s="583" t="s">
        <v>3936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6571</v>
      </c>
      <c r="C843" s="552" t="s">
        <v>3055</v>
      </c>
      <c r="D843" s="583" t="s">
        <v>6244</v>
      </c>
      <c r="E843" s="595">
        <v>25000</v>
      </c>
      <c r="F843" s="583" t="s">
        <v>3631</v>
      </c>
      <c r="G843" s="583" t="s">
        <v>19</v>
      </c>
      <c r="H843" s="583" t="s">
        <v>20</v>
      </c>
      <c r="I843" s="583" t="s">
        <v>270</v>
      </c>
      <c r="J843" s="593">
        <v>44585</v>
      </c>
      <c r="K843" s="583" t="s">
        <v>3944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6588</v>
      </c>
      <c r="C844" s="552" t="s">
        <v>3055</v>
      </c>
      <c r="D844" s="583" t="s">
        <v>6244</v>
      </c>
      <c r="E844" s="595">
        <v>300000</v>
      </c>
      <c r="F844" s="583" t="s">
        <v>1614</v>
      </c>
      <c r="G844" s="583" t="s">
        <v>19</v>
      </c>
      <c r="H844" s="583" t="s">
        <v>20</v>
      </c>
      <c r="I844" s="583" t="s">
        <v>270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6566</v>
      </c>
      <c r="C845" s="583" t="s">
        <v>67</v>
      </c>
      <c r="D845" s="583" t="s">
        <v>6244</v>
      </c>
      <c r="E845" s="595">
        <v>15000</v>
      </c>
      <c r="F845" s="583" t="s">
        <v>1849</v>
      </c>
      <c r="G845" s="575" t="s">
        <v>19</v>
      </c>
      <c r="H845" s="575" t="s">
        <v>68</v>
      </c>
      <c r="I845" s="575" t="s">
        <v>6567</v>
      </c>
      <c r="J845" s="593">
        <v>44594</v>
      </c>
      <c r="K845" s="618" t="s">
        <v>3944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6391</v>
      </c>
      <c r="C846" s="583" t="s">
        <v>67</v>
      </c>
      <c r="D846" s="583" t="s">
        <v>1271</v>
      </c>
      <c r="E846" s="595">
        <v>2232</v>
      </c>
      <c r="F846" s="576" t="s">
        <v>1276</v>
      </c>
      <c r="G846" s="575" t="s">
        <v>109</v>
      </c>
      <c r="H846" s="575" t="s">
        <v>68</v>
      </c>
      <c r="I846" s="575" t="s">
        <v>4246</v>
      </c>
      <c r="J846" s="613">
        <v>44145</v>
      </c>
      <c r="K846" s="618" t="s">
        <v>3930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6589</v>
      </c>
      <c r="C847" s="583" t="s">
        <v>67</v>
      </c>
      <c r="D847" s="583" t="s">
        <v>1854</v>
      </c>
      <c r="E847" s="595">
        <v>129000</v>
      </c>
      <c r="F847" s="576" t="s">
        <v>5074</v>
      </c>
      <c r="G847" s="575" t="s">
        <v>109</v>
      </c>
      <c r="H847" s="583" t="s">
        <v>2171</v>
      </c>
      <c r="I847" s="575" t="s">
        <v>6154</v>
      </c>
      <c r="J847" s="613">
        <v>44216</v>
      </c>
      <c r="K847" s="618" t="s">
        <v>3930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6590</v>
      </c>
      <c r="C848" s="583" t="s">
        <v>67</v>
      </c>
      <c r="D848" s="583" t="s">
        <v>1854</v>
      </c>
      <c r="E848" s="595">
        <v>630477</v>
      </c>
      <c r="F848" s="576" t="s">
        <v>5074</v>
      </c>
      <c r="G848" s="575" t="s">
        <v>109</v>
      </c>
      <c r="H848" s="583" t="s">
        <v>2171</v>
      </c>
      <c r="I848" s="575" t="s">
        <v>6154</v>
      </c>
      <c r="J848" s="613">
        <v>44207</v>
      </c>
      <c r="K848" s="618" t="s">
        <v>3984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6591</v>
      </c>
      <c r="C849" s="583" t="s">
        <v>67</v>
      </c>
      <c r="D849" s="583" t="s">
        <v>1854</v>
      </c>
      <c r="E849" s="595">
        <v>152856.49</v>
      </c>
      <c r="F849" s="552" t="s">
        <v>4234</v>
      </c>
      <c r="G849" s="575" t="s">
        <v>109</v>
      </c>
      <c r="H849" s="583" t="s">
        <v>2171</v>
      </c>
      <c r="I849" s="575" t="s">
        <v>6154</v>
      </c>
      <c r="J849" s="613">
        <v>44385</v>
      </c>
      <c r="K849" s="618" t="s">
        <v>3930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6592</v>
      </c>
      <c r="C850" s="552" t="s">
        <v>67</v>
      </c>
      <c r="D850" s="583" t="s">
        <v>6244</v>
      </c>
      <c r="E850" s="595">
        <v>22140.93</v>
      </c>
      <c r="F850" s="583" t="s">
        <v>6593</v>
      </c>
      <c r="G850" s="583" t="s">
        <v>19</v>
      </c>
      <c r="H850" s="583" t="s">
        <v>77</v>
      </c>
      <c r="I850" s="583" t="s">
        <v>215</v>
      </c>
      <c r="J850" s="593">
        <v>44656</v>
      </c>
      <c r="K850" s="583" t="s">
        <v>3936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6594</v>
      </c>
      <c r="C851" s="583" t="s">
        <v>67</v>
      </c>
      <c r="D851" s="583" t="s">
        <v>1854</v>
      </c>
      <c r="E851" s="595">
        <v>230428.79</v>
      </c>
      <c r="F851" s="644" t="s">
        <v>5538</v>
      </c>
      <c r="G851" s="575" t="s">
        <v>109</v>
      </c>
      <c r="H851" s="583" t="s">
        <v>2171</v>
      </c>
      <c r="I851" s="575" t="s">
        <v>6154</v>
      </c>
      <c r="J851" s="613">
        <v>44294</v>
      </c>
      <c r="K851" s="618" t="s">
        <v>3930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6595</v>
      </c>
      <c r="C852" s="583" t="s">
        <v>67</v>
      </c>
      <c r="D852" s="583" t="s">
        <v>1854</v>
      </c>
      <c r="E852" s="595">
        <v>281890.89</v>
      </c>
      <c r="F852" s="583" t="s">
        <v>4417</v>
      </c>
      <c r="G852" s="575" t="s">
        <v>19</v>
      </c>
      <c r="H852" s="575" t="s">
        <v>77</v>
      </c>
      <c r="I852" s="575" t="s">
        <v>99</v>
      </c>
      <c r="J852" s="593">
        <v>44300</v>
      </c>
      <c r="K852" s="618" t="s">
        <v>3936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3055</v>
      </c>
      <c r="D853" s="583" t="s">
        <v>1271</v>
      </c>
      <c r="E853" s="595">
        <v>84500</v>
      </c>
      <c r="F853" s="583" t="s">
        <v>3523</v>
      </c>
      <c r="G853" s="583" t="s">
        <v>3122</v>
      </c>
      <c r="H853" s="583" t="s">
        <v>68</v>
      </c>
      <c r="I853" s="583" t="s">
        <v>3122</v>
      </c>
      <c r="J853" s="593">
        <v>43441</v>
      </c>
      <c r="K853" s="583" t="s">
        <v>3951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6387</v>
      </c>
      <c r="C854" s="552" t="s">
        <v>3055</v>
      </c>
      <c r="D854" s="583" t="s">
        <v>1271</v>
      </c>
      <c r="E854" s="595">
        <v>32277</v>
      </c>
      <c r="F854" s="583" t="s">
        <v>3077</v>
      </c>
      <c r="G854" s="583" t="s">
        <v>3057</v>
      </c>
      <c r="H854" s="583" t="s">
        <v>68</v>
      </c>
      <c r="I854" s="583" t="s">
        <v>3058</v>
      </c>
      <c r="J854" s="593">
        <v>43753</v>
      </c>
      <c r="K854" s="583" t="s">
        <v>3936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6376</v>
      </c>
      <c r="C855" s="552" t="s">
        <v>3055</v>
      </c>
      <c r="D855" s="583" t="s">
        <v>1854</v>
      </c>
      <c r="E855" s="595">
        <v>15091.06</v>
      </c>
      <c r="F855" s="583" t="s">
        <v>3463</v>
      </c>
      <c r="G855" s="583" t="s">
        <v>19</v>
      </c>
      <c r="H855" s="583" t="s">
        <v>20</v>
      </c>
      <c r="I855" s="583" t="s">
        <v>321</v>
      </c>
      <c r="J855" s="593">
        <v>44322</v>
      </c>
      <c r="K855" s="593" t="s">
        <v>3936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6575</v>
      </c>
      <c r="C856" s="552" t="s">
        <v>67</v>
      </c>
      <c r="D856" s="583" t="s">
        <v>6244</v>
      </c>
      <c r="E856" s="595">
        <v>31400</v>
      </c>
      <c r="F856" s="583" t="s">
        <v>3981</v>
      </c>
      <c r="G856" s="583" t="s">
        <v>19</v>
      </c>
      <c r="H856" s="583" t="s">
        <v>77</v>
      </c>
      <c r="I856" s="593" t="s">
        <v>215</v>
      </c>
      <c r="J856" s="593">
        <v>44609</v>
      </c>
      <c r="K856" s="583" t="s">
        <v>3947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6311</v>
      </c>
      <c r="C857" s="552" t="s">
        <v>3055</v>
      </c>
      <c r="D857" s="583" t="s">
        <v>6244</v>
      </c>
      <c r="E857" s="595">
        <v>40000</v>
      </c>
      <c r="F857" s="552" t="s">
        <v>6596</v>
      </c>
      <c r="G857" s="583" t="s">
        <v>19</v>
      </c>
      <c r="H857" s="583" t="s">
        <v>20</v>
      </c>
      <c r="I857" s="583" t="s">
        <v>270</v>
      </c>
      <c r="J857" s="593">
        <v>44321</v>
      </c>
      <c r="K857" s="583" t="s">
        <v>3936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6597</v>
      </c>
      <c r="C858" s="552" t="s">
        <v>67</v>
      </c>
      <c r="D858" s="583" t="s">
        <v>1854</v>
      </c>
      <c r="E858" s="595">
        <v>171724.96</v>
      </c>
      <c r="F858" s="583" t="s">
        <v>4913</v>
      </c>
      <c r="G858" s="583" t="s">
        <v>19</v>
      </c>
      <c r="H858" s="583" t="s">
        <v>77</v>
      </c>
      <c r="I858" s="593" t="s">
        <v>99</v>
      </c>
      <c r="J858" s="593">
        <v>44274</v>
      </c>
      <c r="K858" s="583" t="s">
        <v>3936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6571</v>
      </c>
      <c r="C859" s="552" t="s">
        <v>3055</v>
      </c>
      <c r="D859" s="583" t="s">
        <v>6244</v>
      </c>
      <c r="E859" s="595">
        <v>25000</v>
      </c>
      <c r="F859" s="552" t="s">
        <v>6598</v>
      </c>
      <c r="G859" s="583" t="s">
        <v>19</v>
      </c>
      <c r="H859" s="583" t="s">
        <v>20</v>
      </c>
      <c r="I859" s="583" t="s">
        <v>270</v>
      </c>
      <c r="J859" s="593">
        <v>44263</v>
      </c>
      <c r="K859" s="583" t="s">
        <v>3947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6599</v>
      </c>
      <c r="C860" s="552" t="s">
        <v>67</v>
      </c>
      <c r="D860" s="583" t="s">
        <v>1854</v>
      </c>
      <c r="E860" s="595">
        <v>221711.79</v>
      </c>
      <c r="F860" s="583" t="s">
        <v>4127</v>
      </c>
      <c r="G860" s="583" t="s">
        <v>19</v>
      </c>
      <c r="H860" s="583" t="s">
        <v>2171</v>
      </c>
      <c r="I860" s="593" t="s">
        <v>6154</v>
      </c>
      <c r="J860" s="593">
        <v>44252</v>
      </c>
      <c r="K860" s="583" t="s">
        <v>3930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6600</v>
      </c>
      <c r="C861" s="552" t="s">
        <v>3055</v>
      </c>
      <c r="D861" s="583" t="s">
        <v>6244</v>
      </c>
      <c r="E861" s="595">
        <v>31000</v>
      </c>
      <c r="F861" s="552" t="s">
        <v>6601</v>
      </c>
      <c r="G861" s="583" t="s">
        <v>19</v>
      </c>
      <c r="H861" s="583" t="s">
        <v>20</v>
      </c>
      <c r="I861" s="583" t="s">
        <v>321</v>
      </c>
      <c r="J861" s="593">
        <v>44382</v>
      </c>
      <c r="K861" s="583" t="s">
        <v>3930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6602</v>
      </c>
      <c r="C862" s="552" t="s">
        <v>3055</v>
      </c>
      <c r="D862" s="583" t="s">
        <v>6244</v>
      </c>
      <c r="E862" s="595">
        <v>105000</v>
      </c>
      <c r="F862" s="583" t="s">
        <v>1246</v>
      </c>
      <c r="G862" s="583" t="s">
        <v>19</v>
      </c>
      <c r="H862" s="583" t="s">
        <v>20</v>
      </c>
      <c r="I862" s="593" t="s">
        <v>697</v>
      </c>
      <c r="J862" s="593">
        <v>44677</v>
      </c>
      <c r="K862" s="583" t="s">
        <v>3944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6566</v>
      </c>
      <c r="C863" s="552" t="s">
        <v>67</v>
      </c>
      <c r="D863" s="583" t="s">
        <v>6244</v>
      </c>
      <c r="E863" s="595">
        <v>25000</v>
      </c>
      <c r="F863" s="583" t="s">
        <v>1849</v>
      </c>
      <c r="G863" s="583" t="s">
        <v>19</v>
      </c>
      <c r="H863" s="583" t="s">
        <v>68</v>
      </c>
      <c r="I863" s="593" t="s">
        <v>5179</v>
      </c>
      <c r="J863" s="593">
        <v>44594</v>
      </c>
      <c r="K863" s="583" t="s">
        <v>3944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6603</v>
      </c>
      <c r="C864" s="552" t="s">
        <v>3055</v>
      </c>
      <c r="D864" s="583" t="s">
        <v>6244</v>
      </c>
      <c r="E864" s="595">
        <v>15000</v>
      </c>
      <c r="F864" s="552" t="s">
        <v>3269</v>
      </c>
      <c r="G864" s="583" t="s">
        <v>19</v>
      </c>
      <c r="H864" s="583" t="s">
        <v>20</v>
      </c>
      <c r="I864" s="583" t="s">
        <v>321</v>
      </c>
      <c r="J864" s="593">
        <v>44602</v>
      </c>
      <c r="K864" s="583" t="s">
        <v>3936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6374</v>
      </c>
      <c r="C865" s="552" t="s">
        <v>3055</v>
      </c>
      <c r="D865" s="583" t="s">
        <v>6244</v>
      </c>
      <c r="E865" s="595">
        <v>24500</v>
      </c>
      <c r="F865" s="552" t="s">
        <v>6604</v>
      </c>
      <c r="G865" s="583" t="s">
        <v>19</v>
      </c>
      <c r="H865" s="583" t="s">
        <v>20</v>
      </c>
      <c r="I865" s="583" t="s">
        <v>321</v>
      </c>
      <c r="J865" s="593">
        <v>44439</v>
      </c>
      <c r="K865" s="583" t="s">
        <v>3947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6605</v>
      </c>
      <c r="C866" s="427" t="s">
        <v>3055</v>
      </c>
      <c r="D866" s="583" t="s">
        <v>1854</v>
      </c>
      <c r="E866" s="606" t="s">
        <v>6606</v>
      </c>
      <c r="F866" s="583" t="s">
        <v>3424</v>
      </c>
      <c r="G866" s="593" t="s">
        <v>19</v>
      </c>
      <c r="H866" s="593" t="s">
        <v>20</v>
      </c>
      <c r="I866" s="593" t="s">
        <v>321</v>
      </c>
      <c r="J866" s="593">
        <v>44440</v>
      </c>
      <c r="K866" s="593" t="s">
        <v>3936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6607</v>
      </c>
      <c r="C867" s="552" t="s">
        <v>67</v>
      </c>
      <c r="D867" s="583" t="s">
        <v>1854</v>
      </c>
      <c r="E867" s="595">
        <v>2966054.05</v>
      </c>
      <c r="F867" s="583" t="s">
        <v>4151</v>
      </c>
      <c r="G867" s="583" t="s">
        <v>19</v>
      </c>
      <c r="H867" s="583" t="s">
        <v>2171</v>
      </c>
      <c r="I867" s="593" t="s">
        <v>6154</v>
      </c>
      <c r="J867" s="593">
        <v>44426</v>
      </c>
      <c r="K867" s="583" t="s">
        <v>4153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6462</v>
      </c>
      <c r="C868" s="552" t="s">
        <v>67</v>
      </c>
      <c r="D868" s="583" t="s">
        <v>1854</v>
      </c>
      <c r="E868" s="595">
        <v>2132.5500000000002</v>
      </c>
      <c r="F868" s="583" t="s">
        <v>4151</v>
      </c>
      <c r="G868" s="583" t="s">
        <v>19</v>
      </c>
      <c r="H868" s="583" t="s">
        <v>2171</v>
      </c>
      <c r="I868" s="593" t="s">
        <v>6154</v>
      </c>
      <c r="J868" s="593">
        <v>44204</v>
      </c>
      <c r="K868" s="583" t="s">
        <v>4152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6383</v>
      </c>
      <c r="C869" s="552" t="s">
        <v>67</v>
      </c>
      <c r="D869" s="583" t="s">
        <v>1854</v>
      </c>
      <c r="E869" s="595">
        <v>2832.67</v>
      </c>
      <c r="F869" s="583" t="s">
        <v>4077</v>
      </c>
      <c r="G869" s="583" t="s">
        <v>19</v>
      </c>
      <c r="H869" s="583" t="s">
        <v>2171</v>
      </c>
      <c r="I869" s="593" t="s">
        <v>6154</v>
      </c>
      <c r="J869" s="593">
        <v>44298</v>
      </c>
      <c r="K869" s="583" t="s">
        <v>3947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6608</v>
      </c>
      <c r="C870" s="552" t="s">
        <v>67</v>
      </c>
      <c r="D870" s="583" t="s">
        <v>1854</v>
      </c>
      <c r="E870" s="595">
        <v>815208.64</v>
      </c>
      <c r="F870" s="583" t="s">
        <v>4196</v>
      </c>
      <c r="G870" s="583" t="s">
        <v>19</v>
      </c>
      <c r="H870" s="583" t="s">
        <v>77</v>
      </c>
      <c r="I870" s="593" t="s">
        <v>6154</v>
      </c>
      <c r="J870" s="593">
        <v>44445</v>
      </c>
      <c r="K870" s="583" t="s">
        <v>4153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3770</v>
      </c>
      <c r="C871" s="552" t="s">
        <v>3747</v>
      </c>
      <c r="D871" s="583" t="s">
        <v>6244</v>
      </c>
      <c r="E871" s="595">
        <v>3000</v>
      </c>
      <c r="F871" s="583" t="s">
        <v>3769</v>
      </c>
      <c r="G871" s="583" t="s">
        <v>19</v>
      </c>
      <c r="H871" s="583" t="s">
        <v>19</v>
      </c>
      <c r="I871" s="593" t="s">
        <v>6147</v>
      </c>
      <c r="J871" s="593">
        <v>44062</v>
      </c>
      <c r="K871" s="583" t="s">
        <v>3936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6578</v>
      </c>
      <c r="C872" s="552" t="s">
        <v>3055</v>
      </c>
      <c r="D872" s="583" t="s">
        <v>1271</v>
      </c>
      <c r="E872" s="595">
        <v>119000</v>
      </c>
      <c r="F872" s="552" t="s">
        <v>3614</v>
      </c>
      <c r="G872" s="583" t="s">
        <v>19</v>
      </c>
      <c r="H872" s="583" t="s">
        <v>20</v>
      </c>
      <c r="I872" s="583" t="s">
        <v>3104</v>
      </c>
      <c r="J872" s="593">
        <v>44199</v>
      </c>
      <c r="K872" s="593" t="s">
        <v>3947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6609</v>
      </c>
      <c r="C873" s="552" t="s">
        <v>67</v>
      </c>
      <c r="D873" s="583" t="s">
        <v>6244</v>
      </c>
      <c r="E873" s="595">
        <v>50000</v>
      </c>
      <c r="F873" s="552" t="s">
        <v>2172</v>
      </c>
      <c r="G873" s="583" t="s">
        <v>19</v>
      </c>
      <c r="H873" s="583" t="s">
        <v>77</v>
      </c>
      <c r="I873" s="583" t="s">
        <v>215</v>
      </c>
      <c r="J873" s="593">
        <v>44614</v>
      </c>
      <c r="K873" s="583" t="s">
        <v>3936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6610</v>
      </c>
      <c r="C874" s="552" t="s">
        <v>3055</v>
      </c>
      <c r="D874" s="583" t="s">
        <v>6244</v>
      </c>
      <c r="E874" s="595">
        <v>33000</v>
      </c>
      <c r="F874" s="552" t="s">
        <v>6611</v>
      </c>
      <c r="G874" s="583" t="s">
        <v>19</v>
      </c>
      <c r="H874" s="583" t="s">
        <v>20</v>
      </c>
      <c r="I874" s="583" t="s">
        <v>321</v>
      </c>
      <c r="J874" s="593">
        <v>44615</v>
      </c>
      <c r="K874" s="583" t="s">
        <v>3947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6612</v>
      </c>
      <c r="C875" s="552" t="s">
        <v>67</v>
      </c>
      <c r="D875" s="583" t="s">
        <v>6244</v>
      </c>
      <c r="E875" s="595">
        <v>129700</v>
      </c>
      <c r="F875" s="552" t="s">
        <v>5246</v>
      </c>
      <c r="G875" s="583" t="s">
        <v>109</v>
      </c>
      <c r="H875" s="583" t="s">
        <v>68</v>
      </c>
      <c r="I875" s="583" t="s">
        <v>4270</v>
      </c>
      <c r="J875" s="593">
        <v>44320</v>
      </c>
      <c r="K875" s="583" t="s">
        <v>3930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6250</v>
      </c>
      <c r="C876" s="552" t="s">
        <v>3055</v>
      </c>
      <c r="D876" s="583" t="s">
        <v>6244</v>
      </c>
      <c r="E876" s="595">
        <v>6000</v>
      </c>
      <c r="F876" s="552" t="s">
        <v>3322</v>
      </c>
      <c r="G876" s="583" t="s">
        <v>3057</v>
      </c>
      <c r="H876" s="583" t="s">
        <v>68</v>
      </c>
      <c r="I876" s="583" t="s">
        <v>3058</v>
      </c>
      <c r="J876" s="593">
        <v>43703</v>
      </c>
      <c r="K876" s="593" t="s">
        <v>4330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6613</v>
      </c>
      <c r="C877" s="552" t="s">
        <v>67</v>
      </c>
      <c r="D877" s="583" t="s">
        <v>1854</v>
      </c>
      <c r="E877" s="595">
        <v>66169.95</v>
      </c>
      <c r="F877" s="583" t="s">
        <v>3986</v>
      </c>
      <c r="G877" s="583" t="s">
        <v>19</v>
      </c>
      <c r="H877" s="583" t="s">
        <v>77</v>
      </c>
      <c r="I877" s="593" t="s">
        <v>99</v>
      </c>
      <c r="J877" s="593">
        <v>44547</v>
      </c>
      <c r="K877" s="583" t="s">
        <v>3951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6614</v>
      </c>
      <c r="C878" s="552" t="s">
        <v>67</v>
      </c>
      <c r="D878" s="583" t="s">
        <v>1854</v>
      </c>
      <c r="E878" s="595">
        <v>154271.19</v>
      </c>
      <c r="F878" s="583" t="s">
        <v>4835</v>
      </c>
      <c r="G878" s="583" t="s">
        <v>19</v>
      </c>
      <c r="H878" s="583" t="s">
        <v>68</v>
      </c>
      <c r="I878" s="593" t="s">
        <v>1777</v>
      </c>
      <c r="J878" s="593">
        <v>44389</v>
      </c>
      <c r="K878" s="583" t="s">
        <v>3930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6615</v>
      </c>
      <c r="C879" s="552" t="s">
        <v>67</v>
      </c>
      <c r="D879" s="583" t="s">
        <v>6244</v>
      </c>
      <c r="E879" s="595">
        <v>20000</v>
      </c>
      <c r="F879" s="583" t="s">
        <v>5104</v>
      </c>
      <c r="G879" s="583" t="s">
        <v>19</v>
      </c>
      <c r="H879" s="583" t="s">
        <v>68</v>
      </c>
      <c r="I879" s="593" t="s">
        <v>3781</v>
      </c>
      <c r="J879" s="593">
        <v>44424</v>
      </c>
      <c r="K879" s="583" t="s">
        <v>3947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6315</v>
      </c>
      <c r="C880" s="552" t="s">
        <v>67</v>
      </c>
      <c r="D880" s="583" t="s">
        <v>6244</v>
      </c>
      <c r="E880" s="595">
        <v>25000</v>
      </c>
      <c r="F880" s="583" t="s">
        <v>4515</v>
      </c>
      <c r="G880" s="583" t="s">
        <v>109</v>
      </c>
      <c r="H880" s="583" t="s">
        <v>68</v>
      </c>
      <c r="I880" s="593" t="s">
        <v>4004</v>
      </c>
      <c r="J880" s="593">
        <v>44263</v>
      </c>
      <c r="K880" s="583" t="s">
        <v>3936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6592</v>
      </c>
      <c r="C881" s="552" t="s">
        <v>67</v>
      </c>
      <c r="D881" s="583" t="s">
        <v>6244</v>
      </c>
      <c r="E881" s="595">
        <v>10000</v>
      </c>
      <c r="F881" s="552" t="s">
        <v>6593</v>
      </c>
      <c r="G881" s="583" t="s">
        <v>19</v>
      </c>
      <c r="H881" s="583" t="s">
        <v>77</v>
      </c>
      <c r="I881" s="583" t="s">
        <v>215</v>
      </c>
      <c r="J881" s="593">
        <v>44656</v>
      </c>
      <c r="K881" s="583" t="s">
        <v>3936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6244</v>
      </c>
      <c r="E882" s="595">
        <v>1000</v>
      </c>
      <c r="F882" s="552" t="s">
        <v>4986</v>
      </c>
      <c r="G882" s="583" t="s">
        <v>109</v>
      </c>
      <c r="H882" s="583" t="s">
        <v>68</v>
      </c>
      <c r="I882" s="583" t="s">
        <v>3989</v>
      </c>
      <c r="J882" s="593">
        <v>44579</v>
      </c>
      <c r="K882" s="583" t="s">
        <v>4292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6345</v>
      </c>
      <c r="C883" s="552" t="s">
        <v>67</v>
      </c>
      <c r="D883" s="583" t="s">
        <v>6244</v>
      </c>
      <c r="E883" s="595">
        <v>5000</v>
      </c>
      <c r="F883" s="552" t="s">
        <v>5230</v>
      </c>
      <c r="G883" s="583" t="s">
        <v>109</v>
      </c>
      <c r="H883" s="583" t="s">
        <v>68</v>
      </c>
      <c r="I883" s="583" t="s">
        <v>4614</v>
      </c>
      <c r="J883" s="593">
        <v>44180</v>
      </c>
      <c r="K883" s="583" t="s">
        <v>3936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6559</v>
      </c>
      <c r="C884" s="552" t="s">
        <v>3055</v>
      </c>
      <c r="D884" s="583" t="s">
        <v>6244</v>
      </c>
      <c r="E884" s="595">
        <v>62000</v>
      </c>
      <c r="F884" s="552" t="s">
        <v>6616</v>
      </c>
      <c r="G884" s="583" t="s">
        <v>3057</v>
      </c>
      <c r="H884" s="583" t="s">
        <v>68</v>
      </c>
      <c r="I884" s="583" t="s">
        <v>3058</v>
      </c>
      <c r="J884" s="593">
        <v>43811</v>
      </c>
      <c r="K884" s="583" t="s">
        <v>3947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6617</v>
      </c>
      <c r="C885" s="552" t="s">
        <v>67</v>
      </c>
      <c r="D885" s="583" t="s">
        <v>1271</v>
      </c>
      <c r="E885" s="595">
        <v>581895.17000000004</v>
      </c>
      <c r="F885" s="552" t="s">
        <v>3950</v>
      </c>
      <c r="G885" s="583" t="s">
        <v>19</v>
      </c>
      <c r="H885" s="583" t="s">
        <v>77</v>
      </c>
      <c r="I885" s="583" t="s">
        <v>5401</v>
      </c>
      <c r="J885" s="593">
        <v>44084</v>
      </c>
      <c r="K885" s="583" t="s">
        <v>3951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6618</v>
      </c>
      <c r="C886" s="552" t="s">
        <v>67</v>
      </c>
      <c r="D886" s="583" t="s">
        <v>6244</v>
      </c>
      <c r="E886" s="595">
        <v>10000</v>
      </c>
      <c r="F886" s="552" t="s">
        <v>4880</v>
      </c>
      <c r="G886" s="583" t="s">
        <v>19</v>
      </c>
      <c r="H886" s="583" t="s">
        <v>77</v>
      </c>
      <c r="I886" s="583" t="s">
        <v>123</v>
      </c>
      <c r="J886" s="593">
        <v>44645</v>
      </c>
      <c r="K886" s="583" t="s">
        <v>3944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6378</v>
      </c>
      <c r="C887" s="552" t="s">
        <v>3055</v>
      </c>
      <c r="D887" s="583" t="s">
        <v>6244</v>
      </c>
      <c r="E887" s="595">
        <v>15000</v>
      </c>
      <c r="F887" s="552" t="s">
        <v>6619</v>
      </c>
      <c r="G887" s="583" t="s">
        <v>19</v>
      </c>
      <c r="H887" s="583" t="s">
        <v>20</v>
      </c>
      <c r="I887" s="583" t="s">
        <v>321</v>
      </c>
      <c r="J887" s="593">
        <v>44319</v>
      </c>
      <c r="K887" s="583" t="s">
        <v>3936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6422</v>
      </c>
      <c r="C888" s="552" t="s">
        <v>3055</v>
      </c>
      <c r="D888" s="583" t="s">
        <v>6244</v>
      </c>
      <c r="E888" s="595">
        <v>911.9</v>
      </c>
      <c r="F888" s="552" t="s">
        <v>821</v>
      </c>
      <c r="G888" s="583" t="s">
        <v>19</v>
      </c>
      <c r="H888" s="583" t="s">
        <v>20</v>
      </c>
      <c r="I888" s="583" t="s">
        <v>270</v>
      </c>
      <c r="J888" s="593">
        <v>44280</v>
      </c>
      <c r="K888" s="583" t="s">
        <v>3936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6579</v>
      </c>
      <c r="C889" s="552" t="s">
        <v>67</v>
      </c>
      <c r="D889" s="583" t="s">
        <v>6244</v>
      </c>
      <c r="E889" s="595">
        <v>146000</v>
      </c>
      <c r="F889" s="552" t="s">
        <v>4633</v>
      </c>
      <c r="G889" s="583" t="s">
        <v>19</v>
      </c>
      <c r="H889" s="583" t="s">
        <v>77</v>
      </c>
      <c r="I889" s="583" t="s">
        <v>215</v>
      </c>
      <c r="J889" s="593">
        <v>44615</v>
      </c>
      <c r="K889" s="583" t="s">
        <v>3936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6620</v>
      </c>
      <c r="C890" s="552" t="s">
        <v>67</v>
      </c>
      <c r="D890" s="583" t="s">
        <v>1854</v>
      </c>
      <c r="E890" s="595">
        <v>114850.92</v>
      </c>
      <c r="F890" s="552" t="s">
        <v>4551</v>
      </c>
      <c r="G890" s="583" t="s">
        <v>19</v>
      </c>
      <c r="H890" s="583" t="s">
        <v>77</v>
      </c>
      <c r="I890" s="583" t="s">
        <v>99</v>
      </c>
      <c r="J890" s="593">
        <v>44462</v>
      </c>
      <c r="K890" s="583" t="s">
        <v>3936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6621</v>
      </c>
      <c r="C891" s="552" t="s">
        <v>67</v>
      </c>
      <c r="D891" s="583" t="s">
        <v>6244</v>
      </c>
      <c r="E891" s="595">
        <v>100000</v>
      </c>
      <c r="F891" s="552" t="s">
        <v>6622</v>
      </c>
      <c r="G891" s="583" t="s">
        <v>19</v>
      </c>
      <c r="H891" s="583" t="s">
        <v>77</v>
      </c>
      <c r="I891" s="593" t="s">
        <v>6229</v>
      </c>
      <c r="J891" s="593">
        <v>44454</v>
      </c>
      <c r="K891" s="583" t="s">
        <v>3936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6407</v>
      </c>
      <c r="C892" s="552" t="s">
        <v>3055</v>
      </c>
      <c r="D892" s="583" t="s">
        <v>6244</v>
      </c>
      <c r="E892" s="595">
        <v>100000</v>
      </c>
      <c r="F892" s="552" t="s">
        <v>6623</v>
      </c>
      <c r="G892" s="583" t="s">
        <v>19</v>
      </c>
      <c r="H892" s="583" t="s">
        <v>20</v>
      </c>
      <c r="I892" s="583" t="s">
        <v>321</v>
      </c>
      <c r="J892" s="593">
        <v>44321</v>
      </c>
      <c r="K892" s="583" t="s">
        <v>3947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6556</v>
      </c>
      <c r="C893" s="552" t="s">
        <v>3055</v>
      </c>
      <c r="D893" s="583" t="s">
        <v>6244</v>
      </c>
      <c r="E893" s="595">
        <v>20000</v>
      </c>
      <c r="F893" s="552" t="s">
        <v>3399</v>
      </c>
      <c r="G893" s="583" t="s">
        <v>19</v>
      </c>
      <c r="H893" s="583" t="s">
        <v>20</v>
      </c>
      <c r="I893" s="583" t="s">
        <v>321</v>
      </c>
      <c r="J893" s="593">
        <v>44333</v>
      </c>
      <c r="K893" s="583" t="s">
        <v>3947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6624</v>
      </c>
      <c r="C894" s="427" t="s">
        <v>3055</v>
      </c>
      <c r="D894" s="583" t="s">
        <v>1854</v>
      </c>
      <c r="E894" s="606" t="s">
        <v>6625</v>
      </c>
      <c r="F894" s="583" t="s">
        <v>3207</v>
      </c>
      <c r="G894" s="593" t="s">
        <v>19</v>
      </c>
      <c r="H894" s="593" t="s">
        <v>20</v>
      </c>
      <c r="I894" s="593" t="s">
        <v>270</v>
      </c>
      <c r="J894" s="593">
        <v>44263</v>
      </c>
      <c r="K894" s="593" t="s">
        <v>3951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6626</v>
      </c>
      <c r="C895" s="552" t="s">
        <v>3055</v>
      </c>
      <c r="D895" s="583" t="s">
        <v>6244</v>
      </c>
      <c r="E895" s="595">
        <v>62000</v>
      </c>
      <c r="F895" s="583" t="s">
        <v>3408</v>
      </c>
      <c r="G895" s="583" t="s">
        <v>3122</v>
      </c>
      <c r="H895" s="583" t="s">
        <v>68</v>
      </c>
      <c r="I895" s="593" t="s">
        <v>3122</v>
      </c>
      <c r="J895" s="593">
        <v>43439</v>
      </c>
      <c r="K895" s="583" t="s">
        <v>3951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3770</v>
      </c>
      <c r="C896" s="552" t="s">
        <v>3747</v>
      </c>
      <c r="D896" s="583" t="s">
        <v>6244</v>
      </c>
      <c r="E896" s="595">
        <v>3000</v>
      </c>
      <c r="F896" s="552" t="s">
        <v>3769</v>
      </c>
      <c r="G896" s="583" t="s">
        <v>19</v>
      </c>
      <c r="H896" s="583" t="s">
        <v>19</v>
      </c>
      <c r="I896" s="593" t="s">
        <v>6147</v>
      </c>
      <c r="J896" s="593">
        <v>44062</v>
      </c>
      <c r="K896" s="583" t="s">
        <v>3936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6627</v>
      </c>
      <c r="C897" s="645" t="s">
        <v>67</v>
      </c>
      <c r="D897" s="646" t="s">
        <v>1271</v>
      </c>
      <c r="E897" s="647">
        <v>118629.88</v>
      </c>
      <c r="F897" s="645" t="s">
        <v>4512</v>
      </c>
      <c r="G897" s="646" t="s">
        <v>19</v>
      </c>
      <c r="H897" s="646" t="s">
        <v>68</v>
      </c>
      <c r="I897" s="646" t="s">
        <v>3823</v>
      </c>
      <c r="J897" s="648">
        <v>44405</v>
      </c>
      <c r="K897" s="646" t="s">
        <v>3951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6388</v>
      </c>
      <c r="C898" s="552" t="s">
        <v>3055</v>
      </c>
      <c r="D898" s="583" t="s">
        <v>6244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270</v>
      </c>
      <c r="J898" s="593">
        <v>44319</v>
      </c>
      <c r="K898" s="583" t="s">
        <v>3936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6512</v>
      </c>
      <c r="C899" s="552" t="s">
        <v>3055</v>
      </c>
      <c r="D899" s="583" t="s">
        <v>6244</v>
      </c>
      <c r="E899" s="595">
        <v>15000</v>
      </c>
      <c r="F899" s="552" t="s">
        <v>6628</v>
      </c>
      <c r="G899" s="583" t="s">
        <v>19</v>
      </c>
      <c r="H899" s="583" t="s">
        <v>20</v>
      </c>
      <c r="I899" s="583" t="s">
        <v>270</v>
      </c>
      <c r="J899" s="593">
        <v>44323</v>
      </c>
      <c r="K899" s="583" t="s">
        <v>3984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6629</v>
      </c>
      <c r="C900" s="552" t="s">
        <v>3055</v>
      </c>
      <c r="D900" s="583" t="s">
        <v>6244</v>
      </c>
      <c r="E900" s="595">
        <v>75000</v>
      </c>
      <c r="F900" s="552" t="s">
        <v>6630</v>
      </c>
      <c r="G900" s="583" t="s">
        <v>19</v>
      </c>
      <c r="H900" s="583" t="s">
        <v>20</v>
      </c>
      <c r="I900" s="583" t="s">
        <v>3104</v>
      </c>
      <c r="J900" s="593">
        <v>44644</v>
      </c>
      <c r="K900" s="583" t="s">
        <v>3947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6631</v>
      </c>
      <c r="C901" s="552" t="s">
        <v>3055</v>
      </c>
      <c r="D901" s="583" t="s">
        <v>6244</v>
      </c>
      <c r="E901" s="595">
        <v>31000</v>
      </c>
      <c r="F901" s="552" t="s">
        <v>6632</v>
      </c>
      <c r="G901" s="583" t="s">
        <v>19</v>
      </c>
      <c r="H901" s="583" t="s">
        <v>20</v>
      </c>
      <c r="I901" s="583" t="s">
        <v>3104</v>
      </c>
      <c r="J901" s="593">
        <v>44568</v>
      </c>
      <c r="K901" s="583" t="s">
        <v>3944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6633</v>
      </c>
      <c r="C902" s="552" t="s">
        <v>67</v>
      </c>
      <c r="D902" s="618" t="s">
        <v>1854</v>
      </c>
      <c r="E902" s="619">
        <v>288923.90000000002</v>
      </c>
      <c r="F902" s="552" t="s">
        <v>6634</v>
      </c>
      <c r="G902" s="618" t="s">
        <v>19</v>
      </c>
      <c r="H902" s="618" t="s">
        <v>77</v>
      </c>
      <c r="I902" s="618" t="s">
        <v>4276</v>
      </c>
      <c r="J902" s="617">
        <v>44398</v>
      </c>
      <c r="K902" s="552" t="s">
        <v>3944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6451</v>
      </c>
      <c r="C903" s="552" t="s">
        <v>3055</v>
      </c>
      <c r="D903" s="583" t="s">
        <v>1854</v>
      </c>
      <c r="E903" s="595">
        <v>7399239.3600000003</v>
      </c>
      <c r="F903" s="575" t="s">
        <v>3355</v>
      </c>
      <c r="G903" s="575" t="s">
        <v>3122</v>
      </c>
      <c r="H903" s="575" t="s">
        <v>68</v>
      </c>
      <c r="I903" s="575" t="s">
        <v>3122</v>
      </c>
      <c r="J903" s="616">
        <v>44021</v>
      </c>
      <c r="K903" s="576" t="s">
        <v>3936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6635</v>
      </c>
      <c r="C904" s="552" t="s">
        <v>3055</v>
      </c>
      <c r="D904" s="583" t="s">
        <v>1854</v>
      </c>
      <c r="E904" s="595">
        <v>4668228.6100000003</v>
      </c>
      <c r="F904" s="575" t="s">
        <v>3355</v>
      </c>
      <c r="G904" s="575" t="s">
        <v>3122</v>
      </c>
      <c r="H904" s="575" t="s">
        <v>68</v>
      </c>
      <c r="I904" s="575" t="s">
        <v>3122</v>
      </c>
      <c r="J904" s="616">
        <v>44029</v>
      </c>
      <c r="K904" s="576" t="s">
        <v>3951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6458</v>
      </c>
      <c r="C905" s="552" t="s">
        <v>67</v>
      </c>
      <c r="D905" s="583" t="s">
        <v>1854</v>
      </c>
      <c r="E905" s="595">
        <v>160249.53</v>
      </c>
      <c r="F905" s="552" t="s">
        <v>4073</v>
      </c>
      <c r="G905" s="583" t="s">
        <v>109</v>
      </c>
      <c r="H905" s="583" t="s">
        <v>68</v>
      </c>
      <c r="I905" s="583" t="s">
        <v>3774</v>
      </c>
      <c r="J905" s="593">
        <v>44362</v>
      </c>
      <c r="K905" s="583" t="s">
        <v>3947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6636</v>
      </c>
      <c r="C906" s="552" t="s">
        <v>67</v>
      </c>
      <c r="D906" s="583" t="s">
        <v>1854</v>
      </c>
      <c r="E906" s="595">
        <v>128785.37</v>
      </c>
      <c r="F906" s="552" t="s">
        <v>6637</v>
      </c>
      <c r="G906" s="583" t="s">
        <v>19</v>
      </c>
      <c r="H906" s="583" t="s">
        <v>77</v>
      </c>
      <c r="I906" s="583" t="s">
        <v>99</v>
      </c>
      <c r="J906" s="593">
        <v>44355</v>
      </c>
      <c r="K906" s="576" t="s">
        <v>3944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6638</v>
      </c>
      <c r="C907" s="552" t="s">
        <v>67</v>
      </c>
      <c r="D907" s="583" t="s">
        <v>1854</v>
      </c>
      <c r="E907" s="595">
        <v>158853.29</v>
      </c>
      <c r="F907" s="552" t="s">
        <v>5471</v>
      </c>
      <c r="G907" s="575" t="s">
        <v>19</v>
      </c>
      <c r="H907" s="575" t="s">
        <v>77</v>
      </c>
      <c r="I907" s="575" t="s">
        <v>99</v>
      </c>
      <c r="J907" s="616">
        <v>44229</v>
      </c>
      <c r="K907" s="576" t="s">
        <v>3930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6609</v>
      </c>
      <c r="C908" s="552" t="s">
        <v>67</v>
      </c>
      <c r="D908" s="583" t="s">
        <v>6244</v>
      </c>
      <c r="E908" s="595">
        <v>11329.01</v>
      </c>
      <c r="F908" s="552" t="s">
        <v>2172</v>
      </c>
      <c r="G908" s="575" t="s">
        <v>19</v>
      </c>
      <c r="H908" s="575" t="s">
        <v>77</v>
      </c>
      <c r="I908" s="575" t="s">
        <v>215</v>
      </c>
      <c r="J908" s="616">
        <v>44614</v>
      </c>
      <c r="K908" s="576" t="s">
        <v>3936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3055</v>
      </c>
      <c r="D909" s="583" t="s">
        <v>6244</v>
      </c>
      <c r="E909" s="595">
        <v>100000</v>
      </c>
      <c r="F909" s="552" t="s">
        <v>3176</v>
      </c>
      <c r="G909" s="575" t="s">
        <v>19</v>
      </c>
      <c r="H909" s="575" t="s">
        <v>20</v>
      </c>
      <c r="I909" s="575" t="s">
        <v>321</v>
      </c>
      <c r="J909" s="616">
        <v>44438</v>
      </c>
      <c r="K909" s="576" t="s">
        <v>3936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6311</v>
      </c>
      <c r="C910" s="552" t="s">
        <v>3055</v>
      </c>
      <c r="D910" s="583" t="s">
        <v>6244</v>
      </c>
      <c r="E910" s="595">
        <v>40000</v>
      </c>
      <c r="F910" s="552" t="s">
        <v>6596</v>
      </c>
      <c r="G910" s="575" t="s">
        <v>19</v>
      </c>
      <c r="H910" s="575" t="s">
        <v>20</v>
      </c>
      <c r="I910" s="575" t="s">
        <v>270</v>
      </c>
      <c r="J910" s="616">
        <v>44321</v>
      </c>
      <c r="K910" s="576" t="s">
        <v>3936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6571</v>
      </c>
      <c r="C911" s="552" t="s">
        <v>3055</v>
      </c>
      <c r="D911" s="583" t="s">
        <v>6244</v>
      </c>
      <c r="E911" s="595">
        <v>25000</v>
      </c>
      <c r="F911" s="552" t="s">
        <v>6598</v>
      </c>
      <c r="G911" s="575" t="s">
        <v>19</v>
      </c>
      <c r="H911" s="575" t="s">
        <v>20</v>
      </c>
      <c r="I911" s="575" t="s">
        <v>270</v>
      </c>
      <c r="J911" s="616">
        <v>44263</v>
      </c>
      <c r="K911" s="576" t="s">
        <v>3947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6586</v>
      </c>
      <c r="C912" s="552" t="s">
        <v>3055</v>
      </c>
      <c r="D912" s="583" t="s">
        <v>6244</v>
      </c>
      <c r="E912" s="595">
        <v>14000</v>
      </c>
      <c r="F912" s="552" t="s">
        <v>3359</v>
      </c>
      <c r="G912" s="575" t="s">
        <v>3057</v>
      </c>
      <c r="H912" s="575" t="s">
        <v>68</v>
      </c>
      <c r="I912" s="575" t="s">
        <v>3058</v>
      </c>
      <c r="J912" s="616">
        <v>43605</v>
      </c>
      <c r="K912" s="576" t="s">
        <v>3951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6639</v>
      </c>
      <c r="C913" s="552" t="s">
        <v>67</v>
      </c>
      <c r="D913" s="583" t="s">
        <v>1854</v>
      </c>
      <c r="E913" s="595">
        <v>398221.67</v>
      </c>
      <c r="F913" s="552" t="s">
        <v>4527</v>
      </c>
      <c r="G913" s="575" t="s">
        <v>19</v>
      </c>
      <c r="H913" s="575" t="s">
        <v>77</v>
      </c>
      <c r="I913" s="575" t="s">
        <v>4276</v>
      </c>
      <c r="J913" s="616">
        <v>44454</v>
      </c>
      <c r="K913" s="576" t="s">
        <v>3944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1271</v>
      </c>
      <c r="E914" s="595">
        <v>83984.540000000008</v>
      </c>
      <c r="F914" s="552" t="s">
        <v>5246</v>
      </c>
      <c r="G914" s="575" t="s">
        <v>109</v>
      </c>
      <c r="H914" s="575" t="s">
        <v>68</v>
      </c>
      <c r="I914" s="575" t="s">
        <v>4270</v>
      </c>
      <c r="J914" s="616">
        <v>44320</v>
      </c>
      <c r="K914" s="576" t="s">
        <v>3930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6640</v>
      </c>
      <c r="C915" s="552" t="s">
        <v>67</v>
      </c>
      <c r="D915" s="583" t="s">
        <v>6244</v>
      </c>
      <c r="E915" s="595">
        <v>60000</v>
      </c>
      <c r="F915" s="552" t="s">
        <v>6641</v>
      </c>
      <c r="G915" s="575" t="s">
        <v>19</v>
      </c>
      <c r="H915" s="575" t="s">
        <v>68</v>
      </c>
      <c r="I915" s="575" t="s">
        <v>3205</v>
      </c>
      <c r="J915" s="616">
        <v>44294</v>
      </c>
      <c r="K915" s="576" t="s">
        <v>4636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1854</v>
      </c>
      <c r="E916" s="595">
        <v>46583.9</v>
      </c>
      <c r="F916" s="552" t="s">
        <v>4413</v>
      </c>
      <c r="G916" s="575" t="s">
        <v>19</v>
      </c>
      <c r="H916" s="575" t="s">
        <v>77</v>
      </c>
      <c r="I916" s="575" t="s">
        <v>99</v>
      </c>
      <c r="J916" s="616">
        <v>44421</v>
      </c>
      <c r="K916" s="576" t="s">
        <v>3930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1854</v>
      </c>
      <c r="E917" s="595">
        <v>1122976.82</v>
      </c>
      <c r="F917" s="552" t="s">
        <v>5430</v>
      </c>
      <c r="G917" s="575" t="s">
        <v>19</v>
      </c>
      <c r="H917" s="575" t="s">
        <v>77</v>
      </c>
      <c r="I917" s="575" t="s">
        <v>4276</v>
      </c>
      <c r="J917" s="616">
        <v>44454</v>
      </c>
      <c r="K917" s="576" t="s">
        <v>3944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6642</v>
      </c>
      <c r="C918" s="552" t="s">
        <v>67</v>
      </c>
      <c r="D918" s="583" t="s">
        <v>6244</v>
      </c>
      <c r="E918" s="595">
        <v>50000.87</v>
      </c>
      <c r="F918" s="552" t="s">
        <v>1997</v>
      </c>
      <c r="G918" s="575" t="s">
        <v>19</v>
      </c>
      <c r="H918" s="575" t="s">
        <v>77</v>
      </c>
      <c r="I918" s="575" t="s">
        <v>99</v>
      </c>
      <c r="J918" s="616">
        <v>44379</v>
      </c>
      <c r="K918" s="576" t="s">
        <v>3930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6244</v>
      </c>
      <c r="E919" s="595">
        <v>10000</v>
      </c>
      <c r="F919" s="552" t="s">
        <v>4515</v>
      </c>
      <c r="G919" s="575" t="s">
        <v>109</v>
      </c>
      <c r="H919" s="575" t="s">
        <v>68</v>
      </c>
      <c r="I919" s="575" t="s">
        <v>4004</v>
      </c>
      <c r="J919" s="616">
        <v>44263</v>
      </c>
      <c r="K919" s="576" t="s">
        <v>3936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6423</v>
      </c>
      <c r="C920" s="552" t="s">
        <v>3055</v>
      </c>
      <c r="D920" s="583" t="s">
        <v>6244</v>
      </c>
      <c r="E920" s="595">
        <v>10000</v>
      </c>
      <c r="F920" s="575" t="s">
        <v>1022</v>
      </c>
      <c r="G920" s="575" t="s">
        <v>19</v>
      </c>
      <c r="H920" s="575" t="s">
        <v>20</v>
      </c>
      <c r="I920" s="575" t="s">
        <v>321</v>
      </c>
      <c r="J920" s="616">
        <v>44328</v>
      </c>
      <c r="K920" s="576" t="s">
        <v>3930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6512</v>
      </c>
      <c r="C921" s="552" t="s">
        <v>3055</v>
      </c>
      <c r="D921" s="583" t="s">
        <v>6244</v>
      </c>
      <c r="E921" s="595">
        <v>100000</v>
      </c>
      <c r="F921" s="575" t="s">
        <v>3470</v>
      </c>
      <c r="G921" s="575" t="s">
        <v>19</v>
      </c>
      <c r="H921" s="575" t="s">
        <v>20</v>
      </c>
      <c r="I921" s="575" t="s">
        <v>270</v>
      </c>
      <c r="J921" s="616">
        <v>44323</v>
      </c>
      <c r="K921" s="576" t="s">
        <v>3984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6244</v>
      </c>
      <c r="E922" s="595">
        <v>70000</v>
      </c>
      <c r="F922" s="552" t="s">
        <v>6643</v>
      </c>
      <c r="G922" s="575" t="s">
        <v>19</v>
      </c>
      <c r="H922" s="575" t="s">
        <v>77</v>
      </c>
      <c r="I922" s="575" t="s">
        <v>99</v>
      </c>
      <c r="J922" s="616">
        <v>44251</v>
      </c>
      <c r="K922" s="576" t="s">
        <v>3951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3055</v>
      </c>
      <c r="D923" s="583" t="s">
        <v>6244</v>
      </c>
      <c r="E923" s="595">
        <v>35000</v>
      </c>
      <c r="F923" s="552" t="s">
        <v>3322</v>
      </c>
      <c r="G923" s="575" t="s">
        <v>3057</v>
      </c>
      <c r="H923" s="575" t="s">
        <v>68</v>
      </c>
      <c r="I923" s="575" t="s">
        <v>3058</v>
      </c>
      <c r="J923" s="616">
        <v>43703</v>
      </c>
      <c r="K923" s="576" t="s">
        <v>4330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6244</v>
      </c>
      <c r="E924" s="595">
        <v>7000</v>
      </c>
      <c r="F924" s="575" t="s">
        <v>308</v>
      </c>
      <c r="G924" s="575" t="s">
        <v>19</v>
      </c>
      <c r="H924" s="575" t="s">
        <v>68</v>
      </c>
      <c r="I924" s="575" t="s">
        <v>6231</v>
      </c>
      <c r="J924" s="616">
        <v>44335</v>
      </c>
      <c r="K924" s="576" t="s">
        <v>3984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6244</v>
      </c>
      <c r="E925" s="595">
        <v>50000</v>
      </c>
      <c r="F925" s="575" t="s">
        <v>5394</v>
      </c>
      <c r="G925" s="575" t="s">
        <v>19</v>
      </c>
      <c r="H925" s="583" t="s">
        <v>77</v>
      </c>
      <c r="I925" s="583" t="s">
        <v>123</v>
      </c>
      <c r="J925" s="593">
        <v>44469</v>
      </c>
      <c r="K925" s="576" t="s">
        <v>3947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3055</v>
      </c>
      <c r="D926" s="583" t="s">
        <v>6244</v>
      </c>
      <c r="E926" s="595">
        <v>520000</v>
      </c>
      <c r="F926" s="575" t="s">
        <v>488</v>
      </c>
      <c r="G926" s="575" t="s">
        <v>19</v>
      </c>
      <c r="H926" s="583" t="s">
        <v>20</v>
      </c>
      <c r="I926" s="583" t="s">
        <v>270</v>
      </c>
      <c r="J926" s="593">
        <v>44267</v>
      </c>
      <c r="K926" s="576" t="s">
        <v>3936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6422</v>
      </c>
      <c r="C927" s="552" t="s">
        <v>3055</v>
      </c>
      <c r="D927" s="583" t="s">
        <v>6244</v>
      </c>
      <c r="E927" s="595">
        <v>30995.22</v>
      </c>
      <c r="F927" s="575" t="s">
        <v>821</v>
      </c>
      <c r="G927" s="575" t="s">
        <v>19</v>
      </c>
      <c r="H927" s="575" t="s">
        <v>20</v>
      </c>
      <c r="I927" s="575" t="s">
        <v>270</v>
      </c>
      <c r="J927" s="616">
        <v>44280</v>
      </c>
      <c r="K927" s="576" t="s">
        <v>3936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3055</v>
      </c>
      <c r="D928" s="583" t="s">
        <v>6244</v>
      </c>
      <c r="E928" s="595">
        <v>89300</v>
      </c>
      <c r="F928" s="575" t="s">
        <v>3693</v>
      </c>
      <c r="G928" s="575" t="s">
        <v>19</v>
      </c>
      <c r="H928" s="583" t="s">
        <v>20</v>
      </c>
      <c r="I928" s="583" t="s">
        <v>321</v>
      </c>
      <c r="J928" s="593">
        <v>44319</v>
      </c>
      <c r="K928" s="576" t="s">
        <v>3951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6566</v>
      </c>
      <c r="C929" s="552" t="s">
        <v>67</v>
      </c>
      <c r="D929" s="583" t="s">
        <v>6244</v>
      </c>
      <c r="E929" s="595">
        <v>30000</v>
      </c>
      <c r="F929" s="583" t="s">
        <v>1849</v>
      </c>
      <c r="G929" s="609" t="s">
        <v>19</v>
      </c>
      <c r="H929" s="583" t="s">
        <v>68</v>
      </c>
      <c r="I929" s="593" t="s">
        <v>5179</v>
      </c>
      <c r="J929" s="593">
        <v>44594</v>
      </c>
      <c r="K929" s="583" t="s">
        <v>3944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6244</v>
      </c>
      <c r="E930" s="595">
        <v>296037.19</v>
      </c>
      <c r="F930" s="575" t="s">
        <v>5114</v>
      </c>
      <c r="G930" s="575" t="s">
        <v>109</v>
      </c>
      <c r="H930" s="583" t="s">
        <v>68</v>
      </c>
      <c r="I930" s="583" t="s">
        <v>4115</v>
      </c>
      <c r="J930" s="593">
        <v>44085</v>
      </c>
      <c r="K930" s="576" t="s">
        <v>3930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6244</v>
      </c>
      <c r="E931" s="595">
        <v>187153.1</v>
      </c>
      <c r="F931" s="575" t="s">
        <v>5119</v>
      </c>
      <c r="G931" s="575" t="s">
        <v>109</v>
      </c>
      <c r="H931" s="583" t="s">
        <v>68</v>
      </c>
      <c r="I931" s="583" t="s">
        <v>3774</v>
      </c>
      <c r="J931" s="583">
        <v>0</v>
      </c>
      <c r="K931" s="576" t="s">
        <v>3984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6244</v>
      </c>
      <c r="E932" s="595">
        <v>15000</v>
      </c>
      <c r="F932" s="575" t="s">
        <v>3942</v>
      </c>
      <c r="G932" s="575" t="s">
        <v>19</v>
      </c>
      <c r="H932" s="575" t="s">
        <v>68</v>
      </c>
      <c r="I932" s="575" t="s">
        <v>3943</v>
      </c>
      <c r="J932" s="616">
        <v>44326</v>
      </c>
      <c r="K932" s="576" t="s">
        <v>3936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6377</v>
      </c>
      <c r="C933" s="427" t="s">
        <v>3055</v>
      </c>
      <c r="D933" s="583" t="s">
        <v>6244</v>
      </c>
      <c r="E933" s="606">
        <v>10000</v>
      </c>
      <c r="F933" s="583" t="s">
        <v>3369</v>
      </c>
      <c r="G933" s="593" t="s">
        <v>19</v>
      </c>
      <c r="H933" s="593" t="s">
        <v>20</v>
      </c>
      <c r="I933" s="593" t="s">
        <v>3104</v>
      </c>
      <c r="J933" s="593">
        <v>44266</v>
      </c>
      <c r="K933" s="593" t="s">
        <v>3947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6244</v>
      </c>
      <c r="E934" s="595">
        <v>59000</v>
      </c>
      <c r="F934" s="575" t="s">
        <v>6644</v>
      </c>
      <c r="G934" s="618" t="s">
        <v>19</v>
      </c>
      <c r="H934" s="618" t="s">
        <v>68</v>
      </c>
      <c r="I934" s="618" t="s">
        <v>4284</v>
      </c>
      <c r="J934" s="616">
        <v>44089</v>
      </c>
      <c r="K934" s="576" t="s">
        <v>3944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1854</v>
      </c>
      <c r="E935" s="595">
        <v>28617.08</v>
      </c>
      <c r="F935" s="575" t="s">
        <v>4986</v>
      </c>
      <c r="G935" s="575" t="s">
        <v>109</v>
      </c>
      <c r="H935" s="575" t="s">
        <v>68</v>
      </c>
      <c r="I935" s="575" t="s">
        <v>3989</v>
      </c>
      <c r="J935" s="616">
        <v>44551</v>
      </c>
      <c r="K935" s="576" t="s">
        <v>3951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1854</v>
      </c>
      <c r="E936" s="595">
        <v>131457.67000000001</v>
      </c>
      <c r="F936" s="575" t="s">
        <v>4986</v>
      </c>
      <c r="G936" s="575" t="s">
        <v>109</v>
      </c>
      <c r="H936" s="575" t="s">
        <v>68</v>
      </c>
      <c r="I936" s="575" t="s">
        <v>3989</v>
      </c>
      <c r="J936" s="616">
        <v>44579</v>
      </c>
      <c r="K936" s="576" t="s">
        <v>3944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3055</v>
      </c>
      <c r="D937" s="583" t="s">
        <v>6244</v>
      </c>
      <c r="E937" s="595">
        <v>1000</v>
      </c>
      <c r="F937" s="575" t="s">
        <v>3693</v>
      </c>
      <c r="G937" s="575" t="s">
        <v>19</v>
      </c>
      <c r="H937" s="583" t="s">
        <v>20</v>
      </c>
      <c r="I937" s="583" t="s">
        <v>321</v>
      </c>
      <c r="J937" s="593">
        <v>44319</v>
      </c>
      <c r="K937" s="576" t="s">
        <v>3951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6571</v>
      </c>
      <c r="C938" s="552" t="s">
        <v>3055</v>
      </c>
      <c r="D938" s="583" t="s">
        <v>6244</v>
      </c>
      <c r="E938" s="595">
        <v>20000</v>
      </c>
      <c r="F938" s="552" t="s">
        <v>6598</v>
      </c>
      <c r="G938" s="575" t="s">
        <v>19</v>
      </c>
      <c r="H938" s="575" t="s">
        <v>20</v>
      </c>
      <c r="I938" s="575" t="s">
        <v>270</v>
      </c>
      <c r="J938" s="616">
        <v>44263</v>
      </c>
      <c r="K938" s="576" t="s">
        <v>3947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3055</v>
      </c>
      <c r="D939" s="583" t="s">
        <v>6244</v>
      </c>
      <c r="E939" s="595">
        <v>54000</v>
      </c>
      <c r="F939" s="575" t="s">
        <v>6645</v>
      </c>
      <c r="G939" s="575" t="s">
        <v>19</v>
      </c>
      <c r="H939" s="575" t="s">
        <v>20</v>
      </c>
      <c r="I939" s="575" t="s">
        <v>270</v>
      </c>
      <c r="J939" s="616">
        <v>44328</v>
      </c>
      <c r="K939" s="576" t="s">
        <v>3936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6475</v>
      </c>
      <c r="C940" s="552" t="s">
        <v>3055</v>
      </c>
      <c r="D940" s="618" t="s">
        <v>1854</v>
      </c>
      <c r="E940" s="619">
        <v>120119.71</v>
      </c>
      <c r="F940" s="618" t="s">
        <v>3527</v>
      </c>
      <c r="G940" s="618" t="s">
        <v>19</v>
      </c>
      <c r="H940" s="618" t="s">
        <v>20</v>
      </c>
      <c r="I940" s="618" t="s">
        <v>321</v>
      </c>
      <c r="J940" s="617">
        <v>44391</v>
      </c>
      <c r="K940" s="552" t="s">
        <v>3936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3055</v>
      </c>
      <c r="D941" s="583" t="s">
        <v>6244</v>
      </c>
      <c r="E941" s="595">
        <v>12200</v>
      </c>
      <c r="F941" s="575" t="s">
        <v>3693</v>
      </c>
      <c r="G941" s="575" t="s">
        <v>19</v>
      </c>
      <c r="H941" s="583" t="s">
        <v>20</v>
      </c>
      <c r="I941" s="583" t="s">
        <v>321</v>
      </c>
      <c r="J941" s="593">
        <v>44319</v>
      </c>
      <c r="K941" s="576" t="s">
        <v>3951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1854</v>
      </c>
      <c r="E942" s="595">
        <v>97983.24</v>
      </c>
      <c r="F942" s="575" t="s">
        <v>6646</v>
      </c>
      <c r="G942" s="575" t="s">
        <v>19</v>
      </c>
      <c r="H942" s="575" t="s">
        <v>77</v>
      </c>
      <c r="I942" s="575" t="s">
        <v>99</v>
      </c>
      <c r="J942" s="616">
        <v>44344</v>
      </c>
      <c r="K942" s="552" t="s">
        <v>3930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6244</v>
      </c>
      <c r="E943" s="595">
        <v>20000</v>
      </c>
      <c r="F943" s="575" t="s">
        <v>4439</v>
      </c>
      <c r="G943" s="575" t="s">
        <v>19</v>
      </c>
      <c r="H943" s="575" t="s">
        <v>77</v>
      </c>
      <c r="I943" s="575" t="s">
        <v>4276</v>
      </c>
      <c r="J943" s="616">
        <v>44503</v>
      </c>
      <c r="K943" s="552" t="s">
        <v>3984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6647</v>
      </c>
      <c r="C944" s="645" t="s">
        <v>67</v>
      </c>
      <c r="D944" s="646" t="s">
        <v>6244</v>
      </c>
      <c r="E944" s="647">
        <v>150000</v>
      </c>
      <c r="F944" s="636" t="s">
        <v>4217</v>
      </c>
      <c r="G944" s="636" t="s">
        <v>19</v>
      </c>
      <c r="H944" s="636" t="s">
        <v>77</v>
      </c>
      <c r="I944" s="636" t="s">
        <v>6229</v>
      </c>
      <c r="J944" s="651">
        <v>44130</v>
      </c>
      <c r="K944" s="645" t="s">
        <v>3936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6244</v>
      </c>
      <c r="E945" s="647">
        <v>5000</v>
      </c>
      <c r="F945" s="636" t="s">
        <v>4192</v>
      </c>
      <c r="G945" s="636" t="s">
        <v>19</v>
      </c>
      <c r="H945" s="636" t="s">
        <v>77</v>
      </c>
      <c r="I945" s="636" t="s">
        <v>99</v>
      </c>
      <c r="J945" s="651">
        <v>44497</v>
      </c>
      <c r="K945" s="645" t="s">
        <v>3947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3055</v>
      </c>
      <c r="D946" s="646" t="s">
        <v>6244</v>
      </c>
      <c r="E946" s="647">
        <v>53252</v>
      </c>
      <c r="F946" s="636" t="s">
        <v>6648</v>
      </c>
      <c r="G946" s="646" t="s">
        <v>3057</v>
      </c>
      <c r="H946" s="646" t="s">
        <v>68</v>
      </c>
      <c r="I946" s="646" t="s">
        <v>3058</v>
      </c>
      <c r="J946" s="652">
        <v>43811</v>
      </c>
      <c r="K946" s="653" t="s">
        <v>3947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3055</v>
      </c>
      <c r="D947" s="646" t="s">
        <v>6244</v>
      </c>
      <c r="E947" s="647">
        <v>15000</v>
      </c>
      <c r="F947" s="636" t="s">
        <v>6649</v>
      </c>
      <c r="G947" s="636" t="s">
        <v>19</v>
      </c>
      <c r="H947" s="646" t="s">
        <v>20</v>
      </c>
      <c r="I947" s="646" t="s">
        <v>3104</v>
      </c>
      <c r="J947" s="648">
        <v>44299</v>
      </c>
      <c r="K947" s="653" t="s">
        <v>3936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1854</v>
      </c>
      <c r="E948" s="647">
        <v>93639.74</v>
      </c>
      <c r="F948" s="636" t="s">
        <v>5007</v>
      </c>
      <c r="G948" s="636" t="s">
        <v>109</v>
      </c>
      <c r="H948" s="646" t="s">
        <v>68</v>
      </c>
      <c r="I948" s="646" t="s">
        <v>4115</v>
      </c>
      <c r="J948" s="648">
        <v>44204</v>
      </c>
      <c r="K948" s="653" t="s">
        <v>3930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6417</v>
      </c>
      <c r="C949" s="645" t="s">
        <v>67</v>
      </c>
      <c r="D949" s="655" t="s">
        <v>6244</v>
      </c>
      <c r="E949" s="656">
        <v>4000</v>
      </c>
      <c r="F949" s="655" t="s">
        <v>775</v>
      </c>
      <c r="G949" s="655" t="s">
        <v>19</v>
      </c>
      <c r="H949" s="655" t="s">
        <v>77</v>
      </c>
      <c r="I949" s="655" t="s">
        <v>99</v>
      </c>
      <c r="J949" s="657">
        <v>44407</v>
      </c>
      <c r="K949" s="645" t="s">
        <v>4152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3747</v>
      </c>
      <c r="D950" s="646" t="s">
        <v>6244</v>
      </c>
      <c r="E950" s="647">
        <v>3000</v>
      </c>
      <c r="F950" s="636" t="s">
        <v>3769</v>
      </c>
      <c r="G950" s="636" t="s">
        <v>19</v>
      </c>
      <c r="H950" s="646" t="s">
        <v>68</v>
      </c>
      <c r="I950" s="646" t="s">
        <v>6147</v>
      </c>
      <c r="J950" s="648">
        <v>44062</v>
      </c>
      <c r="K950" s="653" t="s">
        <v>3936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1271</v>
      </c>
      <c r="E951" s="656">
        <v>73682.14</v>
      </c>
      <c r="F951" s="655" t="s">
        <v>4329</v>
      </c>
      <c r="G951" s="655" t="s">
        <v>3057</v>
      </c>
      <c r="H951" s="655" t="s">
        <v>68</v>
      </c>
      <c r="I951" s="655" t="s">
        <v>3057</v>
      </c>
      <c r="J951" s="657">
        <v>43742</v>
      </c>
      <c r="K951" s="645" t="s">
        <v>4330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6650</v>
      </c>
      <c r="C952" s="645" t="s">
        <v>67</v>
      </c>
      <c r="D952" s="655" t="s">
        <v>1854</v>
      </c>
      <c r="E952" s="656" t="s">
        <v>6651</v>
      </c>
      <c r="F952" s="655" t="s">
        <v>6652</v>
      </c>
      <c r="G952" s="655" t="s">
        <v>19</v>
      </c>
      <c r="H952" s="655" t="s">
        <v>77</v>
      </c>
      <c r="I952" s="655" t="s">
        <v>99</v>
      </c>
      <c r="J952" s="657">
        <v>44405</v>
      </c>
      <c r="K952" s="645" t="s">
        <v>3951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6445</v>
      </c>
      <c r="C953" s="645" t="s">
        <v>67</v>
      </c>
      <c r="D953" s="655" t="s">
        <v>6244</v>
      </c>
      <c r="E953" s="656">
        <v>127458.23</v>
      </c>
      <c r="F953" s="655" t="s">
        <v>3942</v>
      </c>
      <c r="G953" s="655" t="s">
        <v>19</v>
      </c>
      <c r="H953" s="655" t="s">
        <v>68</v>
      </c>
      <c r="I953" s="655" t="s">
        <v>3943</v>
      </c>
      <c r="J953" s="657">
        <v>44326</v>
      </c>
      <c r="K953" s="645" t="s">
        <v>3944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6653</v>
      </c>
      <c r="C954" s="645" t="s">
        <v>67</v>
      </c>
      <c r="D954" s="655" t="s">
        <v>1271</v>
      </c>
      <c r="E954" s="656">
        <v>185758.05</v>
      </c>
      <c r="F954" s="655" t="s">
        <v>4772</v>
      </c>
      <c r="G954" s="655" t="s">
        <v>109</v>
      </c>
      <c r="H954" s="655" t="s">
        <v>68</v>
      </c>
      <c r="I954" s="655" t="s">
        <v>4246</v>
      </c>
      <c r="J954" s="657">
        <v>44218</v>
      </c>
      <c r="K954" s="645" t="s">
        <v>3951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6654</v>
      </c>
      <c r="C955" s="645" t="s">
        <v>67</v>
      </c>
      <c r="D955" s="655" t="s">
        <v>6244</v>
      </c>
      <c r="E955" s="656">
        <v>470001.08</v>
      </c>
      <c r="F955" s="655" t="s">
        <v>4199</v>
      </c>
      <c r="G955" s="655" t="s">
        <v>109</v>
      </c>
      <c r="H955" s="655" t="s">
        <v>68</v>
      </c>
      <c r="I955" s="655" t="s">
        <v>4200</v>
      </c>
      <c r="J955" s="657">
        <v>44103</v>
      </c>
      <c r="K955" s="645" t="s">
        <v>3947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6592</v>
      </c>
      <c r="C956" s="645" t="s">
        <v>67</v>
      </c>
      <c r="D956" s="655" t="s">
        <v>6244</v>
      </c>
      <c r="E956" s="656">
        <v>30000</v>
      </c>
      <c r="F956" s="655" t="s">
        <v>6593</v>
      </c>
      <c r="G956" s="655" t="s">
        <v>19</v>
      </c>
      <c r="H956" s="655" t="s">
        <v>77</v>
      </c>
      <c r="I956" s="655" t="s">
        <v>215</v>
      </c>
      <c r="J956" s="657">
        <v>44645</v>
      </c>
      <c r="K956" s="645" t="s">
        <v>3936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6522</v>
      </c>
      <c r="C957" s="645" t="s">
        <v>67</v>
      </c>
      <c r="D957" s="655" t="s">
        <v>6244</v>
      </c>
      <c r="E957" s="656">
        <v>20000</v>
      </c>
      <c r="F957" s="655" t="s">
        <v>4350</v>
      </c>
      <c r="G957" s="655" t="s">
        <v>19</v>
      </c>
      <c r="H957" s="655" t="s">
        <v>68</v>
      </c>
      <c r="I957" s="655" t="s">
        <v>3205</v>
      </c>
      <c r="J957" s="657">
        <v>44399</v>
      </c>
      <c r="K957" s="645" t="s">
        <v>3936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6566</v>
      </c>
      <c r="C958" s="645" t="s">
        <v>67</v>
      </c>
      <c r="D958" s="655" t="s">
        <v>6244</v>
      </c>
      <c r="E958" s="656">
        <v>20000</v>
      </c>
      <c r="F958" s="655" t="s">
        <v>1849</v>
      </c>
      <c r="G958" s="655" t="s">
        <v>19</v>
      </c>
      <c r="H958" s="655" t="s">
        <v>68</v>
      </c>
      <c r="I958" s="655" t="s">
        <v>5179</v>
      </c>
      <c r="J958" s="657">
        <v>44594</v>
      </c>
      <c r="K958" s="645" t="s">
        <v>3944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6655</v>
      </c>
      <c r="C959" s="645" t="s">
        <v>67</v>
      </c>
      <c r="D959" s="655" t="s">
        <v>1854</v>
      </c>
      <c r="E959" s="656">
        <v>9396.31</v>
      </c>
      <c r="F959" s="655" t="s">
        <v>4359</v>
      </c>
      <c r="G959" s="655" t="s">
        <v>19</v>
      </c>
      <c r="H959" s="655" t="s">
        <v>68</v>
      </c>
      <c r="I959" s="655" t="s">
        <v>4360</v>
      </c>
      <c r="J959" s="657">
        <v>44323</v>
      </c>
      <c r="K959" s="645" t="s">
        <v>3944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6656</v>
      </c>
      <c r="C960" s="645" t="s">
        <v>67</v>
      </c>
      <c r="D960" s="655" t="s">
        <v>6244</v>
      </c>
      <c r="E960" s="656">
        <v>44000</v>
      </c>
      <c r="F960" s="655" t="s">
        <v>1524</v>
      </c>
      <c r="G960" s="655" t="s">
        <v>109</v>
      </c>
      <c r="H960" s="655" t="s">
        <v>68</v>
      </c>
      <c r="I960" s="655">
        <v>4551730</v>
      </c>
      <c r="J960" s="657">
        <v>44138</v>
      </c>
      <c r="K960" s="645" t="s">
        <v>3947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6244</v>
      </c>
      <c r="E961" s="656">
        <v>250000</v>
      </c>
      <c r="F961" s="655" t="s">
        <v>4217</v>
      </c>
      <c r="G961" s="655" t="s">
        <v>19</v>
      </c>
      <c r="H961" s="655" t="s">
        <v>77</v>
      </c>
      <c r="I961" s="655" t="s">
        <v>6229</v>
      </c>
      <c r="J961" s="657">
        <v>44130</v>
      </c>
      <c r="K961" s="645" t="s">
        <v>3936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6654</v>
      </c>
      <c r="C962" s="645" t="s">
        <v>67</v>
      </c>
      <c r="D962" s="655" t="s">
        <v>6244</v>
      </c>
      <c r="E962" s="656">
        <v>823824</v>
      </c>
      <c r="F962" s="655" t="s">
        <v>4199</v>
      </c>
      <c r="G962" s="655" t="s">
        <v>109</v>
      </c>
      <c r="H962" s="655" t="s">
        <v>68</v>
      </c>
      <c r="I962" s="655" t="s">
        <v>4200</v>
      </c>
      <c r="J962" s="657">
        <v>44103</v>
      </c>
      <c r="K962" s="645" t="s">
        <v>3947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6299</v>
      </c>
      <c r="C963" s="645" t="s">
        <v>3055</v>
      </c>
      <c r="D963" s="655" t="s">
        <v>1854</v>
      </c>
      <c r="E963" s="656">
        <v>64448.81</v>
      </c>
      <c r="F963" s="655" t="s">
        <v>3168</v>
      </c>
      <c r="G963" s="655" t="s">
        <v>3057</v>
      </c>
      <c r="H963" s="655" t="s">
        <v>68</v>
      </c>
      <c r="I963" s="655" t="s">
        <v>3058</v>
      </c>
      <c r="J963" s="657">
        <v>43707</v>
      </c>
      <c r="K963" s="645" t="s">
        <v>3951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6657</v>
      </c>
      <c r="C964" s="645" t="s">
        <v>67</v>
      </c>
      <c r="D964" s="655" t="s">
        <v>6244</v>
      </c>
      <c r="E964" s="656">
        <v>10000</v>
      </c>
      <c r="F964" s="655" t="s">
        <v>6658</v>
      </c>
      <c r="G964" s="655" t="s">
        <v>19</v>
      </c>
      <c r="H964" s="655" t="s">
        <v>77</v>
      </c>
      <c r="I964" s="655" t="s">
        <v>215</v>
      </c>
      <c r="J964" s="657">
        <v>44715</v>
      </c>
      <c r="K964" s="645" t="s">
        <v>3947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6659</v>
      </c>
      <c r="C965" s="645" t="s">
        <v>67</v>
      </c>
      <c r="D965" s="655" t="s">
        <v>6244</v>
      </c>
      <c r="E965" s="656">
        <v>323000</v>
      </c>
      <c r="F965" s="655" t="s">
        <v>4535</v>
      </c>
      <c r="G965" s="655" t="s">
        <v>19</v>
      </c>
      <c r="H965" s="655" t="s">
        <v>77</v>
      </c>
      <c r="I965" s="655" t="s">
        <v>215</v>
      </c>
      <c r="J965" s="657">
        <v>44694</v>
      </c>
      <c r="K965" s="645" t="s">
        <v>3944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6391</v>
      </c>
      <c r="C966" s="645" t="s">
        <v>67</v>
      </c>
      <c r="D966" s="655" t="s">
        <v>1271</v>
      </c>
      <c r="E966" s="656">
        <v>3147.95</v>
      </c>
      <c r="F966" s="655" t="s">
        <v>1276</v>
      </c>
      <c r="G966" s="655" t="s">
        <v>109</v>
      </c>
      <c r="H966" s="655" t="s">
        <v>68</v>
      </c>
      <c r="I966" s="655" t="s">
        <v>4246</v>
      </c>
      <c r="J966" s="657">
        <v>44145</v>
      </c>
      <c r="K966" s="645" t="s">
        <v>3930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6660</v>
      </c>
      <c r="C967" s="645" t="s">
        <v>67</v>
      </c>
      <c r="D967" s="655" t="s">
        <v>6244</v>
      </c>
      <c r="E967" s="656">
        <v>35000</v>
      </c>
      <c r="F967" s="655" t="s">
        <v>4242</v>
      </c>
      <c r="G967" s="655" t="s">
        <v>19</v>
      </c>
      <c r="H967" s="655" t="s">
        <v>77</v>
      </c>
      <c r="I967" s="655" t="s">
        <v>5161</v>
      </c>
      <c r="J967" s="657">
        <v>44445</v>
      </c>
      <c r="K967" s="645" t="s">
        <v>3944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6661</v>
      </c>
      <c r="C968" s="645" t="s">
        <v>67</v>
      </c>
      <c r="D968" s="655" t="s">
        <v>1854</v>
      </c>
      <c r="E968" s="656" t="s">
        <v>6662</v>
      </c>
      <c r="F968" s="655" t="s">
        <v>4205</v>
      </c>
      <c r="G968" s="655" t="s">
        <v>19</v>
      </c>
      <c r="H968" s="655" t="s">
        <v>77</v>
      </c>
      <c r="I968" s="655" t="s">
        <v>99</v>
      </c>
      <c r="J968" s="657">
        <v>44466</v>
      </c>
      <c r="K968" s="645" t="s">
        <v>3951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6663</v>
      </c>
      <c r="C969" s="645" t="s">
        <v>67</v>
      </c>
      <c r="D969" s="655" t="s">
        <v>6244</v>
      </c>
      <c r="E969" s="656">
        <v>350000</v>
      </c>
      <c r="F969" s="655" t="s">
        <v>122</v>
      </c>
      <c r="G969" s="655" t="s">
        <v>19</v>
      </c>
      <c r="H969" s="655" t="s">
        <v>77</v>
      </c>
      <c r="I969" s="655" t="s">
        <v>123</v>
      </c>
      <c r="J969" s="657">
        <v>44568</v>
      </c>
      <c r="K969" s="645" t="s">
        <v>4607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6664</v>
      </c>
      <c r="C970" s="645" t="s">
        <v>67</v>
      </c>
      <c r="D970" s="655" t="s">
        <v>6244</v>
      </c>
      <c r="E970" s="656">
        <v>15000</v>
      </c>
      <c r="F970" s="655" t="s">
        <v>4891</v>
      </c>
      <c r="G970" s="655" t="s">
        <v>19</v>
      </c>
      <c r="H970" s="655" t="s">
        <v>77</v>
      </c>
      <c r="I970" s="655" t="s">
        <v>6229</v>
      </c>
      <c r="J970" s="657">
        <v>44679</v>
      </c>
      <c r="K970" s="645" t="s">
        <v>3936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6665</v>
      </c>
      <c r="C971" s="645" t="s">
        <v>3055</v>
      </c>
      <c r="D971" s="655" t="s">
        <v>1854</v>
      </c>
      <c r="E971" s="656">
        <v>53398.09</v>
      </c>
      <c r="F971" s="655" t="s">
        <v>3673</v>
      </c>
      <c r="G971" s="655" t="s">
        <v>19</v>
      </c>
      <c r="H971" s="655" t="s">
        <v>20</v>
      </c>
      <c r="I971" s="655" t="s">
        <v>321</v>
      </c>
      <c r="J971" s="657">
        <v>44335</v>
      </c>
      <c r="K971" s="645" t="s">
        <v>3936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6666</v>
      </c>
      <c r="C972" s="645" t="s">
        <v>67</v>
      </c>
      <c r="D972" s="655" t="s">
        <v>1854</v>
      </c>
      <c r="E972" s="656">
        <v>102018.55</v>
      </c>
      <c r="F972" s="655" t="s">
        <v>6667</v>
      </c>
      <c r="G972" s="655" t="s">
        <v>19</v>
      </c>
      <c r="H972" s="655" t="s">
        <v>68</v>
      </c>
      <c r="I972" s="655" t="s">
        <v>255</v>
      </c>
      <c r="J972" s="657">
        <v>44655</v>
      </c>
      <c r="K972" s="645" t="s">
        <v>3936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6315</v>
      </c>
      <c r="C973" s="645" t="s">
        <v>67</v>
      </c>
      <c r="D973" s="655" t="s">
        <v>6244</v>
      </c>
      <c r="E973" s="656">
        <v>5000</v>
      </c>
      <c r="F973" s="655" t="s">
        <v>4515</v>
      </c>
      <c r="G973" s="655" t="s">
        <v>19</v>
      </c>
      <c r="H973" s="655" t="s">
        <v>77</v>
      </c>
      <c r="I973" s="655" t="s">
        <v>4004</v>
      </c>
      <c r="J973" s="657">
        <v>44263</v>
      </c>
      <c r="K973" s="645" t="s">
        <v>3944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6657</v>
      </c>
      <c r="C974" s="645" t="s">
        <v>67</v>
      </c>
      <c r="D974" s="655" t="s">
        <v>6244</v>
      </c>
      <c r="E974" s="656">
        <v>10000</v>
      </c>
      <c r="F974" s="655" t="s">
        <v>6658</v>
      </c>
      <c r="G974" s="655" t="s">
        <v>19</v>
      </c>
      <c r="H974" s="655" t="s">
        <v>77</v>
      </c>
      <c r="I974" s="655" t="s">
        <v>215</v>
      </c>
      <c r="J974" s="657">
        <v>44715</v>
      </c>
      <c r="K974" s="645" t="s">
        <v>3947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6657</v>
      </c>
      <c r="C975" s="645" t="s">
        <v>67</v>
      </c>
      <c r="D975" s="655" t="s">
        <v>6244</v>
      </c>
      <c r="E975" s="656">
        <v>10000</v>
      </c>
      <c r="F975" s="655" t="s">
        <v>6658</v>
      </c>
      <c r="G975" s="655" t="s">
        <v>19</v>
      </c>
      <c r="H975" s="655" t="s">
        <v>77</v>
      </c>
      <c r="I975" s="655" t="s">
        <v>215</v>
      </c>
      <c r="J975" s="657">
        <v>44715</v>
      </c>
      <c r="K975" s="645" t="s">
        <v>3947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6617</v>
      </c>
      <c r="C976" s="645" t="s">
        <v>67</v>
      </c>
      <c r="D976" s="655" t="s">
        <v>6244</v>
      </c>
      <c r="E976" s="656">
        <v>7141.5</v>
      </c>
      <c r="F976" s="655" t="s">
        <v>3950</v>
      </c>
      <c r="G976" s="655" t="s">
        <v>19</v>
      </c>
      <c r="H976" s="655" t="s">
        <v>77</v>
      </c>
      <c r="I976" s="655" t="s">
        <v>99</v>
      </c>
      <c r="J976" s="657">
        <v>44084</v>
      </c>
      <c r="K976" s="645" t="s">
        <v>3951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6668</v>
      </c>
      <c r="C977" s="645" t="s">
        <v>67</v>
      </c>
      <c r="D977" s="655" t="s">
        <v>1271</v>
      </c>
      <c r="E977" s="656">
        <v>39350.99</v>
      </c>
      <c r="F977" s="655" t="s">
        <v>4542</v>
      </c>
      <c r="G977" s="655" t="s">
        <v>19</v>
      </c>
      <c r="H977" s="655" t="s">
        <v>68</v>
      </c>
      <c r="I977" s="655" t="s">
        <v>255</v>
      </c>
      <c r="J977" s="657">
        <v>44615</v>
      </c>
      <c r="K977" s="645" t="s">
        <v>3944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6642</v>
      </c>
      <c r="C978" s="645" t="s">
        <v>67</v>
      </c>
      <c r="D978" s="655" t="s">
        <v>1271</v>
      </c>
      <c r="E978" s="656">
        <v>10000</v>
      </c>
      <c r="F978" s="655" t="s">
        <v>1997</v>
      </c>
      <c r="G978" s="655" t="s">
        <v>19</v>
      </c>
      <c r="H978" s="655" t="s">
        <v>77</v>
      </c>
      <c r="I978" s="655" t="s">
        <v>99</v>
      </c>
      <c r="J978" s="657">
        <v>44744</v>
      </c>
      <c r="K978" s="645" t="s">
        <v>3930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6642</v>
      </c>
      <c r="C979" s="645" t="s">
        <v>67</v>
      </c>
      <c r="D979" s="655" t="s">
        <v>6244</v>
      </c>
      <c r="E979" s="656">
        <v>10000</v>
      </c>
      <c r="F979" s="655" t="s">
        <v>1997</v>
      </c>
      <c r="G979" s="655" t="s">
        <v>19</v>
      </c>
      <c r="H979" s="655" t="s">
        <v>77</v>
      </c>
      <c r="I979" s="655" t="s">
        <v>99</v>
      </c>
      <c r="J979" s="657" t="s">
        <v>6669</v>
      </c>
      <c r="K979" s="645" t="s">
        <v>4120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6670</v>
      </c>
      <c r="C980" s="645" t="s">
        <v>67</v>
      </c>
      <c r="D980" s="655" t="s">
        <v>6244</v>
      </c>
      <c r="E980" s="656">
        <v>15000</v>
      </c>
      <c r="F980" s="655" t="s">
        <v>4326</v>
      </c>
      <c r="G980" s="655" t="s">
        <v>19</v>
      </c>
      <c r="H980" s="655" t="s">
        <v>68</v>
      </c>
      <c r="I980" s="655" t="s">
        <v>879</v>
      </c>
      <c r="J980" s="657">
        <v>44462</v>
      </c>
      <c r="K980" s="645" t="s">
        <v>3930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6555</v>
      </c>
      <c r="C981" s="645" t="s">
        <v>67</v>
      </c>
      <c r="D981" s="655" t="s">
        <v>6244</v>
      </c>
      <c r="E981" s="656">
        <v>27000</v>
      </c>
      <c r="F981" s="655" t="s">
        <v>4093</v>
      </c>
      <c r="G981" s="655" t="s">
        <v>19</v>
      </c>
      <c r="H981" s="655" t="s">
        <v>68</v>
      </c>
      <c r="I981" s="655" t="s">
        <v>4094</v>
      </c>
      <c r="J981" s="657">
        <v>44061</v>
      </c>
      <c r="K981" s="645" t="s">
        <v>3936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6343</v>
      </c>
      <c r="C982" s="645" t="s">
        <v>67</v>
      </c>
      <c r="D982" s="655" t="s">
        <v>6244</v>
      </c>
      <c r="E982" s="656">
        <v>120000</v>
      </c>
      <c r="F982" s="655" t="s">
        <v>5533</v>
      </c>
      <c r="G982" s="655" t="s">
        <v>109</v>
      </c>
      <c r="H982" s="655" t="s">
        <v>68</v>
      </c>
      <c r="I982" s="655" t="s">
        <v>1777</v>
      </c>
      <c r="J982" s="657">
        <v>44134</v>
      </c>
      <c r="K982" s="645" t="s">
        <v>3930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6657</v>
      </c>
      <c r="C983" s="645" t="s">
        <v>67</v>
      </c>
      <c r="D983" s="655" t="s">
        <v>6244</v>
      </c>
      <c r="E983" s="656">
        <v>10000</v>
      </c>
      <c r="F983" s="655" t="s">
        <v>6658</v>
      </c>
      <c r="G983" s="655" t="s">
        <v>19</v>
      </c>
      <c r="H983" s="655" t="s">
        <v>77</v>
      </c>
      <c r="I983" s="655" t="s">
        <v>215</v>
      </c>
      <c r="J983" s="657">
        <v>44715</v>
      </c>
      <c r="K983" s="645" t="s">
        <v>3947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6671</v>
      </c>
      <c r="C984" s="645" t="s">
        <v>67</v>
      </c>
      <c r="D984" s="655" t="s">
        <v>1854</v>
      </c>
      <c r="E984" s="656">
        <v>82162.42</v>
      </c>
      <c r="F984" s="655" t="s">
        <v>4484</v>
      </c>
      <c r="G984" s="655" t="s">
        <v>19</v>
      </c>
      <c r="H984" s="655" t="s">
        <v>68</v>
      </c>
      <c r="I984" s="655" t="s">
        <v>4485</v>
      </c>
      <c r="J984" s="657">
        <v>44623</v>
      </c>
      <c r="K984" s="645" t="s">
        <v>3944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6672</v>
      </c>
      <c r="C985" s="645" t="s">
        <v>67</v>
      </c>
      <c r="D985" s="655" t="s">
        <v>1854</v>
      </c>
      <c r="E985" s="656">
        <v>545597.31000000006</v>
      </c>
      <c r="F985" s="655" t="s">
        <v>5128</v>
      </c>
      <c r="G985" s="655" t="s">
        <v>19</v>
      </c>
      <c r="H985" s="655" t="s">
        <v>68</v>
      </c>
      <c r="I985" s="655" t="s">
        <v>4485</v>
      </c>
      <c r="J985" s="657">
        <v>44434</v>
      </c>
      <c r="K985" s="645" t="s">
        <v>3944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6575</v>
      </c>
      <c r="C986" s="645" t="s">
        <v>67</v>
      </c>
      <c r="D986" s="655" t="s">
        <v>6244</v>
      </c>
      <c r="E986" s="656">
        <v>100000</v>
      </c>
      <c r="F986" s="655" t="s">
        <v>3981</v>
      </c>
      <c r="G986" s="655" t="s">
        <v>19</v>
      </c>
      <c r="H986" s="655" t="s">
        <v>77</v>
      </c>
      <c r="I986" s="655" t="s">
        <v>215</v>
      </c>
      <c r="J986" s="657">
        <v>44609</v>
      </c>
      <c r="K986" s="645" t="s">
        <v>3947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6673</v>
      </c>
      <c r="C987" s="645" t="s">
        <v>67</v>
      </c>
      <c r="D987" s="655" t="s">
        <v>1854</v>
      </c>
      <c r="E987" s="656">
        <v>674420.41</v>
      </c>
      <c r="F987" s="655" t="s">
        <v>6674</v>
      </c>
      <c r="G987" s="655" t="s">
        <v>19</v>
      </c>
      <c r="H987" s="655" t="s">
        <v>68</v>
      </c>
      <c r="I987" s="655" t="s">
        <v>4485</v>
      </c>
      <c r="J987" s="657">
        <v>44370</v>
      </c>
      <c r="K987" s="645" t="s">
        <v>3944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6675</v>
      </c>
      <c r="C988" s="645" t="s">
        <v>67</v>
      </c>
      <c r="D988" s="655" t="s">
        <v>1271</v>
      </c>
      <c r="E988" s="656">
        <v>152231.41</v>
      </c>
      <c r="F988" s="655" t="s">
        <v>4464</v>
      </c>
      <c r="G988" s="655" t="s">
        <v>19</v>
      </c>
      <c r="H988" s="655" t="s">
        <v>77</v>
      </c>
      <c r="I988" s="655" t="s">
        <v>99</v>
      </c>
      <c r="J988" s="657">
        <v>44251</v>
      </c>
      <c r="K988" s="645" t="s">
        <v>3951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6579</v>
      </c>
      <c r="C989" s="645" t="s">
        <v>67</v>
      </c>
      <c r="D989" s="655" t="s">
        <v>6244</v>
      </c>
      <c r="E989" s="656">
        <v>10000</v>
      </c>
      <c r="F989" s="655" t="s">
        <v>4633</v>
      </c>
      <c r="G989" s="655" t="s">
        <v>19</v>
      </c>
      <c r="H989" s="655" t="s">
        <v>77</v>
      </c>
      <c r="I989" s="655" t="s">
        <v>215</v>
      </c>
      <c r="J989" s="657">
        <v>44615</v>
      </c>
      <c r="K989" s="645" t="s">
        <v>3936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6676</v>
      </c>
      <c r="C990" s="645" t="s">
        <v>67</v>
      </c>
      <c r="D990" s="655" t="s">
        <v>6244</v>
      </c>
      <c r="E990" s="656">
        <v>20000</v>
      </c>
      <c r="F990" s="655" t="s">
        <v>6677</v>
      </c>
      <c r="G990" s="655" t="s">
        <v>19</v>
      </c>
      <c r="H990" s="655" t="s">
        <v>68</v>
      </c>
      <c r="I990" s="655" t="s">
        <v>879</v>
      </c>
      <c r="J990" s="657">
        <v>44460</v>
      </c>
      <c r="K990" s="645" t="s">
        <v>3944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6678</v>
      </c>
      <c r="C991" s="645" t="s">
        <v>67</v>
      </c>
      <c r="D991" s="655" t="s">
        <v>6244</v>
      </c>
      <c r="E991" s="656">
        <v>3000</v>
      </c>
      <c r="F991" s="655" t="s">
        <v>4865</v>
      </c>
      <c r="G991" s="655" t="s">
        <v>19</v>
      </c>
      <c r="H991" s="655" t="s">
        <v>68</v>
      </c>
      <c r="I991" s="655" t="s">
        <v>3205</v>
      </c>
      <c r="J991" s="657">
        <v>44393</v>
      </c>
      <c r="K991" s="645" t="s">
        <v>3930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6679</v>
      </c>
      <c r="C992" s="645" t="s">
        <v>67</v>
      </c>
      <c r="D992" s="655" t="s">
        <v>6244</v>
      </c>
      <c r="E992" s="656">
        <v>5000</v>
      </c>
      <c r="F992" s="655" t="s">
        <v>308</v>
      </c>
      <c r="G992" s="655" t="s">
        <v>19</v>
      </c>
      <c r="H992" s="655" t="s">
        <v>68</v>
      </c>
      <c r="I992" s="655" t="s">
        <v>3290</v>
      </c>
      <c r="J992" s="657">
        <v>44335</v>
      </c>
      <c r="K992" s="645" t="s">
        <v>3984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6680</v>
      </c>
      <c r="C993" s="645" t="s">
        <v>67</v>
      </c>
      <c r="D993" s="655" t="s">
        <v>6244</v>
      </c>
      <c r="E993" s="656">
        <v>18000</v>
      </c>
      <c r="F993" s="655" t="s">
        <v>4439</v>
      </c>
      <c r="G993" s="655" t="s">
        <v>19</v>
      </c>
      <c r="H993" s="655" t="s">
        <v>77</v>
      </c>
      <c r="I993" s="655" t="s">
        <v>4276</v>
      </c>
      <c r="J993" s="657">
        <v>44503</v>
      </c>
      <c r="K993" s="645" t="s">
        <v>3984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6681</v>
      </c>
      <c r="C994" s="645" t="s">
        <v>67</v>
      </c>
      <c r="D994" s="655" t="s">
        <v>1854</v>
      </c>
      <c r="E994" s="656">
        <v>101231.24</v>
      </c>
      <c r="F994" s="655" t="s">
        <v>4375</v>
      </c>
      <c r="G994" s="655" t="s">
        <v>19</v>
      </c>
      <c r="H994" s="655" t="s">
        <v>77</v>
      </c>
      <c r="I994" s="655" t="s">
        <v>4276</v>
      </c>
      <c r="J994" s="657">
        <v>44462</v>
      </c>
      <c r="K994" s="645" t="s">
        <v>3936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3770</v>
      </c>
      <c r="C995" s="645" t="s">
        <v>3747</v>
      </c>
      <c r="D995" s="655" t="s">
        <v>6244</v>
      </c>
      <c r="E995" s="656">
        <v>8500</v>
      </c>
      <c r="F995" s="655" t="s">
        <v>3769</v>
      </c>
      <c r="G995" s="655" t="s">
        <v>19</v>
      </c>
      <c r="H995" s="655" t="s">
        <v>68</v>
      </c>
      <c r="I995" s="655" t="s">
        <v>6147</v>
      </c>
      <c r="J995" s="657">
        <v>44062</v>
      </c>
      <c r="K995" s="645" t="s">
        <v>3936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6592</v>
      </c>
      <c r="C996" s="645" t="s">
        <v>67</v>
      </c>
      <c r="D996" s="655" t="s">
        <v>6244</v>
      </c>
      <c r="E996" s="656">
        <v>90000</v>
      </c>
      <c r="F996" s="655" t="s">
        <v>6593</v>
      </c>
      <c r="G996" s="655" t="s">
        <v>19</v>
      </c>
      <c r="H996" s="655" t="s">
        <v>77</v>
      </c>
      <c r="I996" s="655" t="s">
        <v>215</v>
      </c>
      <c r="J996" s="657">
        <v>44645</v>
      </c>
      <c r="K996" s="645" t="s">
        <v>3936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6682</v>
      </c>
      <c r="C997" s="645" t="s">
        <v>67</v>
      </c>
      <c r="D997" s="655" t="s">
        <v>1854</v>
      </c>
      <c r="E997" s="656">
        <v>5000</v>
      </c>
      <c r="F997" s="655" t="s">
        <v>5047</v>
      </c>
      <c r="G997" s="655" t="s">
        <v>19</v>
      </c>
      <c r="H997" s="655" t="s">
        <v>77</v>
      </c>
      <c r="I997" s="655" t="s">
        <v>99</v>
      </c>
      <c r="J997" s="657">
        <v>44619</v>
      </c>
      <c r="K997" s="645" t="s">
        <v>3951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6683</v>
      </c>
      <c r="C998" s="659" t="s">
        <v>67</v>
      </c>
      <c r="D998" s="646" t="s">
        <v>6244</v>
      </c>
      <c r="E998" s="660">
        <v>55000</v>
      </c>
      <c r="F998" s="646" t="s">
        <v>2258</v>
      </c>
      <c r="G998" s="648" t="s">
        <v>19</v>
      </c>
      <c r="H998" s="648" t="s">
        <v>77</v>
      </c>
      <c r="I998" s="648" t="s">
        <v>215</v>
      </c>
      <c r="J998" s="648">
        <v>44613</v>
      </c>
      <c r="K998" s="648" t="s">
        <v>4158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6684</v>
      </c>
      <c r="C999" s="659" t="s">
        <v>67</v>
      </c>
      <c r="D999" s="646" t="s">
        <v>6244</v>
      </c>
      <c r="E999" s="660">
        <v>10000</v>
      </c>
      <c r="F999" s="646" t="s">
        <v>6685</v>
      </c>
      <c r="G999" s="648" t="s">
        <v>19</v>
      </c>
      <c r="H999" s="648" t="s">
        <v>77</v>
      </c>
      <c r="I999" s="648" t="s">
        <v>99</v>
      </c>
      <c r="J999" s="648">
        <v>44824</v>
      </c>
      <c r="K999" s="648" t="s">
        <v>3944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6315</v>
      </c>
      <c r="C1000" s="645" t="s">
        <v>67</v>
      </c>
      <c r="D1000" s="655" t="s">
        <v>6244</v>
      </c>
      <c r="E1000" s="656">
        <v>25000</v>
      </c>
      <c r="F1000" s="655" t="s">
        <v>4515</v>
      </c>
      <c r="G1000" s="655" t="s">
        <v>109</v>
      </c>
      <c r="H1000" s="655" t="s">
        <v>68</v>
      </c>
      <c r="I1000" s="655" t="s">
        <v>4004</v>
      </c>
      <c r="J1000" s="657">
        <v>44263</v>
      </c>
      <c r="K1000" s="645" t="s">
        <v>3936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6686</v>
      </c>
      <c r="C1001" s="645" t="s">
        <v>67</v>
      </c>
      <c r="D1001" s="655" t="s">
        <v>1854</v>
      </c>
      <c r="E1001" s="656">
        <v>120608.02</v>
      </c>
      <c r="F1001" s="655" t="s">
        <v>6687</v>
      </c>
      <c r="G1001" s="655" t="s">
        <v>19</v>
      </c>
      <c r="H1001" s="655" t="s">
        <v>68</v>
      </c>
      <c r="I1001" s="655" t="s">
        <v>4485</v>
      </c>
      <c r="J1001" s="657">
        <v>44623</v>
      </c>
      <c r="K1001" s="645" t="s">
        <v>3944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6688</v>
      </c>
      <c r="C1002" s="645" t="s">
        <v>67</v>
      </c>
      <c r="D1002" s="655" t="s">
        <v>1854</v>
      </c>
      <c r="E1002" s="656">
        <v>181532.44</v>
      </c>
      <c r="F1002" s="655" t="s">
        <v>4937</v>
      </c>
      <c r="G1002" s="655" t="s">
        <v>19</v>
      </c>
      <c r="H1002" s="655" t="s">
        <v>77</v>
      </c>
      <c r="I1002" s="655" t="s">
        <v>4938</v>
      </c>
      <c r="J1002" s="657">
        <v>44376</v>
      </c>
      <c r="K1002" s="645" t="s">
        <v>3951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6621</v>
      </c>
      <c r="C1003" s="645" t="s">
        <v>67</v>
      </c>
      <c r="D1003" s="655" t="s">
        <v>6244</v>
      </c>
      <c r="E1003" s="656">
        <v>200000</v>
      </c>
      <c r="F1003" s="655" t="s">
        <v>6622</v>
      </c>
      <c r="G1003" s="655" t="s">
        <v>19</v>
      </c>
      <c r="H1003" s="655" t="s">
        <v>77</v>
      </c>
      <c r="I1003" s="655" t="s">
        <v>6229</v>
      </c>
      <c r="J1003" s="657">
        <v>44454</v>
      </c>
      <c r="K1003" s="645" t="s">
        <v>3936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6689</v>
      </c>
      <c r="C1004" s="645" t="s">
        <v>67</v>
      </c>
      <c r="D1004" s="655" t="s">
        <v>6244</v>
      </c>
      <c r="E1004" s="656">
        <v>25000</v>
      </c>
      <c r="F1004" s="655" t="s">
        <v>5077</v>
      </c>
      <c r="G1004" s="655" t="s">
        <v>19</v>
      </c>
      <c r="H1004" s="655" t="s">
        <v>68</v>
      </c>
      <c r="I1004" s="655" t="s">
        <v>289</v>
      </c>
      <c r="J1004" s="657">
        <v>44385</v>
      </c>
      <c r="K1004" s="645" t="s">
        <v>3984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6675</v>
      </c>
      <c r="C1005" s="645" t="s">
        <v>67</v>
      </c>
      <c r="D1005" s="655" t="s">
        <v>1854</v>
      </c>
      <c r="E1005" s="656">
        <v>1473.07</v>
      </c>
      <c r="F1005" s="655" t="s">
        <v>4464</v>
      </c>
      <c r="G1005" s="655" t="s">
        <v>19</v>
      </c>
      <c r="H1005" s="655" t="s">
        <v>77</v>
      </c>
      <c r="I1005" s="655" t="s">
        <v>99</v>
      </c>
      <c r="J1005" s="657">
        <v>44251</v>
      </c>
      <c r="K1005" s="645" t="s">
        <v>3951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6631</v>
      </c>
      <c r="C1006" s="645" t="s">
        <v>3055</v>
      </c>
      <c r="D1006" s="655" t="s">
        <v>1854</v>
      </c>
      <c r="E1006" s="656">
        <v>74385.52</v>
      </c>
      <c r="F1006" s="655" t="s">
        <v>3456</v>
      </c>
      <c r="G1006" s="655" t="s">
        <v>19</v>
      </c>
      <c r="H1006" s="655" t="s">
        <v>20</v>
      </c>
      <c r="I1006" s="655" t="s">
        <v>3104</v>
      </c>
      <c r="J1006" s="657">
        <v>44568</v>
      </c>
      <c r="K1006" s="645" t="s">
        <v>3944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6690</v>
      </c>
      <c r="C1007" s="645" t="s">
        <v>67</v>
      </c>
      <c r="D1007" s="655" t="s">
        <v>6244</v>
      </c>
      <c r="E1007" s="656">
        <v>7000</v>
      </c>
      <c r="F1007" s="655" t="s">
        <v>6691</v>
      </c>
      <c r="G1007" s="655" t="s">
        <v>19</v>
      </c>
      <c r="H1007" s="655" t="s">
        <v>77</v>
      </c>
      <c r="I1007" s="655" t="s">
        <v>215</v>
      </c>
      <c r="J1007" s="657">
        <v>44673</v>
      </c>
      <c r="K1007" s="645" t="s">
        <v>3947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6692</v>
      </c>
      <c r="C1008" s="645" t="s">
        <v>67</v>
      </c>
      <c r="D1008" s="655" t="s">
        <v>1854</v>
      </c>
      <c r="E1008" s="656">
        <v>157156.82</v>
      </c>
      <c r="F1008" s="655" t="s">
        <v>6693</v>
      </c>
      <c r="G1008" s="655" t="s">
        <v>19</v>
      </c>
      <c r="H1008" s="655" t="s">
        <v>68</v>
      </c>
      <c r="I1008" s="655" t="s">
        <v>1028</v>
      </c>
      <c r="J1008" s="657">
        <v>44277</v>
      </c>
      <c r="K1008" s="645" t="s">
        <v>3947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6694</v>
      </c>
      <c r="C1009" s="645" t="s">
        <v>3055</v>
      </c>
      <c r="D1009" s="655" t="s">
        <v>1854</v>
      </c>
      <c r="E1009" s="656">
        <v>101893.24</v>
      </c>
      <c r="F1009" s="655" t="s">
        <v>3258</v>
      </c>
      <c r="G1009" s="655" t="s">
        <v>19</v>
      </c>
      <c r="H1009" s="655" t="s">
        <v>20</v>
      </c>
      <c r="I1009" s="655" t="s">
        <v>270</v>
      </c>
      <c r="J1009" s="657">
        <v>44365</v>
      </c>
      <c r="K1009" s="645" t="s">
        <v>3936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6535</v>
      </c>
      <c r="C1010" s="645" t="s">
        <v>67</v>
      </c>
      <c r="D1010" s="655" t="s">
        <v>6244</v>
      </c>
      <c r="E1010" s="656">
        <v>5500</v>
      </c>
      <c r="F1010" s="655" t="s">
        <v>2584</v>
      </c>
      <c r="G1010" s="655" t="s">
        <v>19</v>
      </c>
      <c r="H1010" s="655" t="s">
        <v>68</v>
      </c>
      <c r="I1010" s="655" t="s">
        <v>3205</v>
      </c>
      <c r="J1010" s="657">
        <v>44293</v>
      </c>
      <c r="K1010" s="645" t="s">
        <v>3930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6695</v>
      </c>
      <c r="C1011" s="645" t="s">
        <v>3055</v>
      </c>
      <c r="D1011" s="655" t="s">
        <v>1854</v>
      </c>
      <c r="E1011" s="656">
        <v>111338.29</v>
      </c>
      <c r="F1011" s="655" t="s">
        <v>3439</v>
      </c>
      <c r="G1011" s="655" t="s">
        <v>19</v>
      </c>
      <c r="H1011" s="655" t="s">
        <v>20</v>
      </c>
      <c r="I1011" s="655" t="s">
        <v>321</v>
      </c>
      <c r="J1011" s="657">
        <v>44600</v>
      </c>
      <c r="K1011" s="645" t="s">
        <v>3947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6696</v>
      </c>
      <c r="C1012" s="645" t="s">
        <v>67</v>
      </c>
      <c r="D1012" s="655" t="s">
        <v>1854</v>
      </c>
      <c r="E1012" s="656" t="s">
        <v>6697</v>
      </c>
      <c r="F1012" s="655" t="s">
        <v>4592</v>
      </c>
      <c r="G1012" s="655" t="s">
        <v>109</v>
      </c>
      <c r="H1012" s="655" t="s">
        <v>68</v>
      </c>
      <c r="I1012" s="655" t="s">
        <v>4593</v>
      </c>
      <c r="J1012" s="657">
        <v>44211</v>
      </c>
      <c r="K1012" s="645" t="s">
        <v>3951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6566</v>
      </c>
      <c r="C1013" s="645" t="s">
        <v>67</v>
      </c>
      <c r="D1013" s="655" t="s">
        <v>6244</v>
      </c>
      <c r="E1013" s="656">
        <v>30000</v>
      </c>
      <c r="F1013" s="655" t="s">
        <v>1849</v>
      </c>
      <c r="G1013" s="655" t="s">
        <v>19</v>
      </c>
      <c r="H1013" s="655" t="s">
        <v>68</v>
      </c>
      <c r="I1013" s="655" t="s">
        <v>5179</v>
      </c>
      <c r="J1013" s="657">
        <v>44594</v>
      </c>
      <c r="K1013" s="645" t="s">
        <v>3944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6621</v>
      </c>
      <c r="C1014" s="427" t="s">
        <v>67</v>
      </c>
      <c r="D1014" s="583" t="s">
        <v>6244</v>
      </c>
      <c r="E1014" s="606">
        <v>125000</v>
      </c>
      <c r="F1014" s="583" t="s">
        <v>6622</v>
      </c>
      <c r="G1014" s="593" t="s">
        <v>19</v>
      </c>
      <c r="H1014" s="593" t="s">
        <v>77</v>
      </c>
      <c r="I1014" s="593" t="s">
        <v>6229</v>
      </c>
      <c r="J1014" s="593">
        <v>44454</v>
      </c>
      <c r="K1014" s="593" t="s">
        <v>3936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6698</v>
      </c>
      <c r="C1015" s="427" t="s">
        <v>67</v>
      </c>
      <c r="D1015" s="583" t="s">
        <v>1854</v>
      </c>
      <c r="E1015" s="606">
        <v>444418.17</v>
      </c>
      <c r="F1015" s="583" t="s">
        <v>5268</v>
      </c>
      <c r="G1015" s="593" t="s">
        <v>19</v>
      </c>
      <c r="H1015" s="593" t="s">
        <v>77</v>
      </c>
      <c r="I1015" s="593" t="s">
        <v>4276</v>
      </c>
      <c r="J1015" s="593">
        <v>44421</v>
      </c>
      <c r="K1015" s="593" t="s">
        <v>3944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6618</v>
      </c>
      <c r="C1016" s="552" t="s">
        <v>67</v>
      </c>
      <c r="D1016" s="618" t="s">
        <v>6244</v>
      </c>
      <c r="E1016" s="619">
        <v>10000</v>
      </c>
      <c r="F1016" s="618" t="s">
        <v>6699</v>
      </c>
      <c r="G1016" s="618" t="s">
        <v>19</v>
      </c>
      <c r="H1016" s="618" t="s">
        <v>77</v>
      </c>
      <c r="I1016" s="618" t="s">
        <v>123</v>
      </c>
      <c r="J1016" s="617">
        <v>44645</v>
      </c>
      <c r="K1016" s="552" t="s">
        <v>3944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6700</v>
      </c>
      <c r="C1017" s="552" t="s">
        <v>67</v>
      </c>
      <c r="D1017" s="618" t="s">
        <v>1854</v>
      </c>
      <c r="E1017" s="619">
        <v>608381.09</v>
      </c>
      <c r="F1017" s="618" t="s">
        <v>4966</v>
      </c>
      <c r="G1017" s="618" t="s">
        <v>19</v>
      </c>
      <c r="H1017" s="618" t="s">
        <v>68</v>
      </c>
      <c r="I1017" s="618" t="s">
        <v>3823</v>
      </c>
      <c r="J1017" s="617">
        <v>44341</v>
      </c>
      <c r="K1017" s="552" t="s">
        <v>4967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6656</v>
      </c>
      <c r="C1018" s="552" t="s">
        <v>67</v>
      </c>
      <c r="D1018" s="618" t="s">
        <v>6244</v>
      </c>
      <c r="E1018" s="619">
        <v>5000</v>
      </c>
      <c r="F1018" s="618" t="s">
        <v>1524</v>
      </c>
      <c r="G1018" s="618" t="s">
        <v>109</v>
      </c>
      <c r="H1018" s="618" t="s">
        <v>68</v>
      </c>
      <c r="I1018" s="618" t="s">
        <v>3774</v>
      </c>
      <c r="J1018" s="617">
        <v>44138</v>
      </c>
      <c r="K1018" s="552" t="s">
        <v>3947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6618</v>
      </c>
      <c r="C1019" s="552" t="s">
        <v>67</v>
      </c>
      <c r="D1019" s="618" t="s">
        <v>6244</v>
      </c>
      <c r="E1019" s="619">
        <v>5000</v>
      </c>
      <c r="F1019" s="618" t="s">
        <v>6699</v>
      </c>
      <c r="G1019" s="618" t="s">
        <v>19</v>
      </c>
      <c r="H1019" s="618" t="s">
        <v>77</v>
      </c>
      <c r="I1019" s="618" t="s">
        <v>123</v>
      </c>
      <c r="J1019" s="617">
        <v>44645</v>
      </c>
      <c r="K1019" s="552" t="s">
        <v>3944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6555</v>
      </c>
      <c r="C1020" s="552" t="s">
        <v>67</v>
      </c>
      <c r="D1020" s="618" t="s">
        <v>6244</v>
      </c>
      <c r="E1020" s="619">
        <v>25000</v>
      </c>
      <c r="F1020" s="618" t="s">
        <v>4093</v>
      </c>
      <c r="G1020" s="618" t="s">
        <v>19</v>
      </c>
      <c r="H1020" s="618" t="s">
        <v>68</v>
      </c>
      <c r="I1020" s="618" t="s">
        <v>4094</v>
      </c>
      <c r="J1020" s="617">
        <v>44061</v>
      </c>
      <c r="K1020" s="552" t="s">
        <v>3936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6701</v>
      </c>
      <c r="C1021" s="427" t="s">
        <v>67</v>
      </c>
      <c r="D1021" s="583" t="s">
        <v>1854</v>
      </c>
      <c r="E1021" s="606">
        <v>835364.29</v>
      </c>
      <c r="F1021" s="583" t="s">
        <v>4254</v>
      </c>
      <c r="G1021" s="593" t="s">
        <v>19</v>
      </c>
      <c r="H1021" s="593" t="s">
        <v>77</v>
      </c>
      <c r="I1021" s="593" t="s">
        <v>215</v>
      </c>
      <c r="J1021" s="593">
        <v>44648</v>
      </c>
      <c r="K1021" s="593" t="s">
        <v>3936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6702</v>
      </c>
      <c r="C1022" s="427" t="s">
        <v>67</v>
      </c>
      <c r="D1022" s="583" t="s">
        <v>1854</v>
      </c>
      <c r="E1022" s="606">
        <v>1652454.72</v>
      </c>
      <c r="F1022" s="583" t="s">
        <v>4254</v>
      </c>
      <c r="G1022" s="593" t="s">
        <v>19</v>
      </c>
      <c r="H1022" s="593" t="s">
        <v>77</v>
      </c>
      <c r="I1022" s="593" t="s">
        <v>215</v>
      </c>
      <c r="J1022" s="593">
        <v>44648</v>
      </c>
      <c r="K1022" s="593" t="s">
        <v>3936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6703</v>
      </c>
      <c r="C1023" s="427" t="s">
        <v>67</v>
      </c>
      <c r="D1023" s="583" t="s">
        <v>6244</v>
      </c>
      <c r="E1023" s="606">
        <v>10000</v>
      </c>
      <c r="F1023" s="583" t="s">
        <v>4841</v>
      </c>
      <c r="G1023" s="593" t="s">
        <v>19</v>
      </c>
      <c r="H1023" s="593" t="s">
        <v>77</v>
      </c>
      <c r="I1023" s="593" t="s">
        <v>6704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6705</v>
      </c>
      <c r="C1024" s="427" t="s">
        <v>67</v>
      </c>
      <c r="D1024" s="583" t="s">
        <v>1854</v>
      </c>
      <c r="E1024" s="606">
        <v>352012.79</v>
      </c>
      <c r="F1024" s="583" t="s">
        <v>4258</v>
      </c>
      <c r="G1024" s="593" t="s">
        <v>109</v>
      </c>
      <c r="H1024" s="593" t="s">
        <v>68</v>
      </c>
      <c r="I1024" s="593" t="s">
        <v>4209</v>
      </c>
      <c r="J1024" s="593">
        <v>44186</v>
      </c>
      <c r="K1024" s="593" t="s">
        <v>3947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6706</v>
      </c>
      <c r="C1025" s="427" t="s">
        <v>67</v>
      </c>
      <c r="D1025" s="583" t="s">
        <v>1854</v>
      </c>
      <c r="E1025" s="606">
        <v>130273.59</v>
      </c>
      <c r="F1025" s="583" t="s">
        <v>4431</v>
      </c>
      <c r="G1025" s="593" t="s">
        <v>109</v>
      </c>
      <c r="H1025" s="593" t="s">
        <v>68</v>
      </c>
      <c r="I1025" s="593" t="s">
        <v>3774</v>
      </c>
      <c r="J1025" s="593">
        <v>44211</v>
      </c>
      <c r="K1025" s="593" t="s">
        <v>3936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6707</v>
      </c>
      <c r="C1026" s="427" t="s">
        <v>67</v>
      </c>
      <c r="D1026" s="583" t="s">
        <v>6244</v>
      </c>
      <c r="E1026" s="606">
        <v>10000</v>
      </c>
      <c r="F1026" s="583" t="s">
        <v>4225</v>
      </c>
      <c r="G1026" s="593" t="s">
        <v>19</v>
      </c>
      <c r="H1026" s="593" t="s">
        <v>77</v>
      </c>
      <c r="I1026" s="593" t="s">
        <v>215</v>
      </c>
      <c r="J1026" s="593">
        <v>44762</v>
      </c>
      <c r="K1026" s="593" t="s">
        <v>3947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6369</v>
      </c>
      <c r="C1027" s="427" t="s">
        <v>67</v>
      </c>
      <c r="D1027" s="583" t="s">
        <v>1854</v>
      </c>
      <c r="E1027" s="606">
        <v>41167.949999999997</v>
      </c>
      <c r="F1027" s="583" t="s">
        <v>4172</v>
      </c>
      <c r="G1027" s="593" t="s">
        <v>109</v>
      </c>
      <c r="H1027" s="593" t="s">
        <v>68</v>
      </c>
      <c r="I1027" s="593" t="s">
        <v>3774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6707</v>
      </c>
      <c r="C1028" s="427" t="s">
        <v>67</v>
      </c>
      <c r="D1028" s="583" t="s">
        <v>6244</v>
      </c>
      <c r="E1028" s="606">
        <v>10000</v>
      </c>
      <c r="F1028" s="583" t="s">
        <v>4225</v>
      </c>
      <c r="G1028" s="593" t="s">
        <v>19</v>
      </c>
      <c r="H1028" s="593" t="s">
        <v>77</v>
      </c>
      <c r="I1028" s="593" t="s">
        <v>215</v>
      </c>
      <c r="J1028" s="593">
        <v>44762</v>
      </c>
      <c r="K1028" s="593" t="s">
        <v>3947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6708</v>
      </c>
      <c r="C1029" s="427" t="s">
        <v>67</v>
      </c>
      <c r="D1029" s="583" t="s">
        <v>6244</v>
      </c>
      <c r="E1029" s="606">
        <v>4000</v>
      </c>
      <c r="F1029" s="583" t="s">
        <v>4192</v>
      </c>
      <c r="G1029" s="593" t="s">
        <v>19</v>
      </c>
      <c r="H1029" s="593" t="s">
        <v>77</v>
      </c>
      <c r="I1029" s="593" t="s">
        <v>99</v>
      </c>
      <c r="J1029" s="593">
        <v>44497</v>
      </c>
      <c r="K1029" s="593" t="s">
        <v>3947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6709</v>
      </c>
      <c r="C1030" s="427" t="s">
        <v>67</v>
      </c>
      <c r="D1030" s="583" t="s">
        <v>1854</v>
      </c>
      <c r="E1030" s="606">
        <v>160322.21</v>
      </c>
      <c r="F1030" s="583" t="s">
        <v>4919</v>
      </c>
      <c r="G1030" s="593" t="s">
        <v>19</v>
      </c>
      <c r="H1030" s="593" t="s">
        <v>77</v>
      </c>
      <c r="I1030" s="593" t="s">
        <v>4276</v>
      </c>
      <c r="J1030" s="593">
        <v>44487</v>
      </c>
      <c r="K1030" s="593" t="s">
        <v>3936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6710</v>
      </c>
      <c r="C1031" s="427" t="s">
        <v>67</v>
      </c>
      <c r="D1031" s="583" t="s">
        <v>6244</v>
      </c>
      <c r="E1031" s="606">
        <v>96000</v>
      </c>
      <c r="F1031" s="583" t="s">
        <v>4998</v>
      </c>
      <c r="G1031" s="593" t="s">
        <v>19</v>
      </c>
      <c r="H1031" s="593" t="s">
        <v>77</v>
      </c>
      <c r="I1031" s="593" t="s">
        <v>340</v>
      </c>
      <c r="J1031" s="593">
        <v>44698</v>
      </c>
      <c r="K1031" s="593" t="s">
        <v>3951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6711</v>
      </c>
      <c r="C1032" s="427" t="s">
        <v>67</v>
      </c>
      <c r="D1032" s="583" t="s">
        <v>1854</v>
      </c>
      <c r="E1032" s="606">
        <v>217697.33</v>
      </c>
      <c r="F1032" s="583" t="s">
        <v>5479</v>
      </c>
      <c r="G1032" s="593" t="s">
        <v>19</v>
      </c>
      <c r="H1032" s="593" t="s">
        <v>77</v>
      </c>
      <c r="I1032" s="593" t="s">
        <v>4276</v>
      </c>
      <c r="J1032" s="593">
        <v>44426</v>
      </c>
      <c r="K1032" s="593" t="s">
        <v>3947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6712</v>
      </c>
      <c r="C1033" s="427" t="s">
        <v>3055</v>
      </c>
      <c r="D1033" s="583" t="s">
        <v>1854</v>
      </c>
      <c r="E1033" s="606">
        <v>865757.17</v>
      </c>
      <c r="F1033" s="583" t="s">
        <v>3134</v>
      </c>
      <c r="G1033" s="593" t="s">
        <v>19</v>
      </c>
      <c r="H1033" s="593" t="s">
        <v>20</v>
      </c>
      <c r="I1033" s="593" t="s">
        <v>3104</v>
      </c>
      <c r="J1033" s="593">
        <v>44263</v>
      </c>
      <c r="K1033" s="593" t="s">
        <v>3944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6713</v>
      </c>
      <c r="C1034" s="427" t="s">
        <v>67</v>
      </c>
      <c r="D1034" s="583" t="s">
        <v>1854</v>
      </c>
      <c r="E1034" s="606">
        <v>662610.46</v>
      </c>
      <c r="F1034" s="583" t="s">
        <v>5019</v>
      </c>
      <c r="G1034" s="593" t="s">
        <v>19</v>
      </c>
      <c r="H1034" s="593" t="s">
        <v>77</v>
      </c>
      <c r="I1034" s="593" t="s">
        <v>4276</v>
      </c>
      <c r="J1034" s="593">
        <v>44517</v>
      </c>
      <c r="K1034" s="583" t="s">
        <v>3984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6714</v>
      </c>
      <c r="C1035" s="427" t="s">
        <v>67</v>
      </c>
      <c r="D1035" s="583" t="s">
        <v>6244</v>
      </c>
      <c r="E1035" s="606">
        <v>17000</v>
      </c>
      <c r="F1035" s="583" t="s">
        <v>5441</v>
      </c>
      <c r="G1035" s="593" t="s">
        <v>109</v>
      </c>
      <c r="H1035" s="593" t="s">
        <v>68</v>
      </c>
      <c r="I1035" s="593" t="s">
        <v>1777</v>
      </c>
      <c r="J1035" s="593">
        <v>44147</v>
      </c>
      <c r="K1035" s="593" t="s">
        <v>3951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6656</v>
      </c>
      <c r="C1036" s="427" t="s">
        <v>67</v>
      </c>
      <c r="D1036" s="583" t="s">
        <v>6244</v>
      </c>
      <c r="E1036" s="606">
        <v>20000</v>
      </c>
      <c r="F1036" s="583" t="s">
        <v>1524</v>
      </c>
      <c r="G1036" s="593" t="s">
        <v>109</v>
      </c>
      <c r="H1036" s="593" t="s">
        <v>68</v>
      </c>
      <c r="I1036" s="593" t="s">
        <v>3774</v>
      </c>
      <c r="J1036" s="593">
        <v>44138</v>
      </c>
      <c r="K1036" s="593" t="s">
        <v>3947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6555</v>
      </c>
      <c r="C1037" s="427" t="s">
        <v>67</v>
      </c>
      <c r="D1037" s="583" t="s">
        <v>6244</v>
      </c>
      <c r="E1037" s="606">
        <v>25000</v>
      </c>
      <c r="F1037" s="583" t="s">
        <v>4093</v>
      </c>
      <c r="G1037" s="593" t="s">
        <v>19</v>
      </c>
      <c r="H1037" s="593" t="s">
        <v>68</v>
      </c>
      <c r="I1037" s="593" t="s">
        <v>4094</v>
      </c>
      <c r="J1037" s="593">
        <v>44061</v>
      </c>
      <c r="K1037" s="593" t="s">
        <v>3936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6715</v>
      </c>
      <c r="C1038" s="427" t="s">
        <v>67</v>
      </c>
      <c r="D1038" s="583" t="s">
        <v>1854</v>
      </c>
      <c r="E1038" s="606">
        <v>384533.87</v>
      </c>
      <c r="F1038" s="583" t="s">
        <v>5423</v>
      </c>
      <c r="G1038" s="593" t="s">
        <v>19</v>
      </c>
      <c r="H1038" s="593" t="s">
        <v>77</v>
      </c>
      <c r="I1038" s="593" t="s">
        <v>4276</v>
      </c>
      <c r="J1038" s="593">
        <v>44421</v>
      </c>
      <c r="K1038" s="593" t="s">
        <v>3947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6566</v>
      </c>
      <c r="C1039" s="427" t="s">
        <v>67</v>
      </c>
      <c r="D1039" s="583" t="s">
        <v>6244</v>
      </c>
      <c r="E1039" s="606">
        <v>30000</v>
      </c>
      <c r="F1039" s="583" t="s">
        <v>1849</v>
      </c>
      <c r="G1039" s="593" t="s">
        <v>19</v>
      </c>
      <c r="H1039" s="593" t="s">
        <v>68</v>
      </c>
      <c r="I1039" s="593" t="s">
        <v>6233</v>
      </c>
      <c r="J1039" s="593">
        <v>44594</v>
      </c>
      <c r="K1039" s="593" t="s">
        <v>3944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6716</v>
      </c>
      <c r="C1040" s="427" t="s">
        <v>67</v>
      </c>
      <c r="D1040" s="583" t="s">
        <v>1271</v>
      </c>
      <c r="E1040" s="606">
        <v>190943.67</v>
      </c>
      <c r="F1040" s="583" t="s">
        <v>6717</v>
      </c>
      <c r="G1040" s="593" t="s">
        <v>3057</v>
      </c>
      <c r="H1040" s="593" t="s">
        <v>68</v>
      </c>
      <c r="I1040" s="593" t="s">
        <v>3057</v>
      </c>
      <c r="J1040" s="593">
        <v>44361</v>
      </c>
      <c r="K1040" s="593" t="s">
        <v>3947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6718</v>
      </c>
      <c r="C1041" s="427" t="s">
        <v>67</v>
      </c>
      <c r="D1041" s="583" t="s">
        <v>1854</v>
      </c>
      <c r="E1041" s="606">
        <v>32923.57</v>
      </c>
      <c r="F1041" s="583" t="s">
        <v>5160</v>
      </c>
      <c r="G1041" s="593" t="s">
        <v>19</v>
      </c>
      <c r="H1041" s="593" t="s">
        <v>77</v>
      </c>
      <c r="I1041" s="593" t="s">
        <v>5161</v>
      </c>
      <c r="J1041" s="593">
        <v>44623</v>
      </c>
      <c r="K1041" s="583" t="s">
        <v>6719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6707</v>
      </c>
      <c r="C1042" s="427" t="s">
        <v>67</v>
      </c>
      <c r="D1042" s="583" t="s">
        <v>6244</v>
      </c>
      <c r="E1042" s="606">
        <v>10000</v>
      </c>
      <c r="F1042" s="583" t="s">
        <v>4225</v>
      </c>
      <c r="G1042" s="593" t="s">
        <v>19</v>
      </c>
      <c r="H1042" s="593" t="s">
        <v>77</v>
      </c>
      <c r="I1042" s="593" t="s">
        <v>215</v>
      </c>
      <c r="J1042" s="593">
        <v>44762</v>
      </c>
      <c r="K1042" s="593" t="s">
        <v>3947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6720</v>
      </c>
      <c r="C1043" s="427" t="s">
        <v>67</v>
      </c>
      <c r="D1043" s="583" t="s">
        <v>6244</v>
      </c>
      <c r="E1043" s="606">
        <v>96196</v>
      </c>
      <c r="F1043" s="583" t="s">
        <v>4654</v>
      </c>
      <c r="G1043" s="593" t="s">
        <v>19</v>
      </c>
      <c r="H1043" s="593" t="s">
        <v>68</v>
      </c>
      <c r="I1043" s="593" t="s">
        <v>4270</v>
      </c>
      <c r="J1043" s="593">
        <v>44218</v>
      </c>
      <c r="K1043" s="593" t="s">
        <v>3930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6244</v>
      </c>
      <c r="E1044" s="606">
        <v>21000</v>
      </c>
      <c r="F1044" s="583" t="s">
        <v>5077</v>
      </c>
      <c r="G1044" s="593" t="s">
        <v>19</v>
      </c>
      <c r="H1044" s="593" t="s">
        <v>68</v>
      </c>
      <c r="I1044" s="593" t="s">
        <v>289</v>
      </c>
      <c r="J1044" s="593">
        <v>44385</v>
      </c>
      <c r="K1044" s="593" t="s">
        <v>3984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6721</v>
      </c>
      <c r="C1045" s="427" t="s">
        <v>67</v>
      </c>
      <c r="D1045" s="583" t="s">
        <v>1854</v>
      </c>
      <c r="E1045" s="606" t="s">
        <v>3278</v>
      </c>
      <c r="F1045" s="583" t="s">
        <v>6722</v>
      </c>
      <c r="G1045" s="593" t="s">
        <v>19</v>
      </c>
      <c r="H1045" s="593" t="s">
        <v>20</v>
      </c>
      <c r="I1045" s="593" t="s">
        <v>321</v>
      </c>
      <c r="J1045" s="593">
        <v>44824</v>
      </c>
      <c r="K1045" s="593" t="s">
        <v>3951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6723</v>
      </c>
      <c r="C1046" s="427" t="s">
        <v>67</v>
      </c>
      <c r="D1046" s="583" t="s">
        <v>6244</v>
      </c>
      <c r="E1046" s="606">
        <v>60000</v>
      </c>
      <c r="F1046" s="583" t="s">
        <v>3979</v>
      </c>
      <c r="G1046" s="593" t="s">
        <v>19</v>
      </c>
      <c r="H1046" s="593" t="s">
        <v>68</v>
      </c>
      <c r="I1046" s="593" t="s">
        <v>289</v>
      </c>
      <c r="J1046" s="593">
        <v>44652</v>
      </c>
      <c r="K1046" s="593" t="s">
        <v>3944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6703</v>
      </c>
      <c r="C1047" s="427" t="s">
        <v>67</v>
      </c>
      <c r="D1047" s="583" t="s">
        <v>6244</v>
      </c>
      <c r="E1047" s="606">
        <v>18000</v>
      </c>
      <c r="F1047" s="583" t="s">
        <v>4841</v>
      </c>
      <c r="G1047" s="593" t="s">
        <v>19</v>
      </c>
      <c r="H1047" s="593" t="s">
        <v>77</v>
      </c>
      <c r="I1047" s="593" t="s">
        <v>6704</v>
      </c>
      <c r="J1047" s="593">
        <v>44776</v>
      </c>
      <c r="K1047" s="593" t="s">
        <v>3951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6724</v>
      </c>
      <c r="C1048" s="427" t="s">
        <v>67</v>
      </c>
      <c r="D1048" s="583" t="s">
        <v>1854</v>
      </c>
      <c r="E1048" s="606">
        <v>156696.82</v>
      </c>
      <c r="F1048" s="583" t="s">
        <v>6725</v>
      </c>
      <c r="G1048" s="593" t="s">
        <v>19</v>
      </c>
      <c r="H1048" s="593" t="s">
        <v>77</v>
      </c>
      <c r="I1048" s="593" t="s">
        <v>4276</v>
      </c>
      <c r="J1048" s="593">
        <v>44461</v>
      </c>
      <c r="K1048" s="593" t="s">
        <v>3944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6726</v>
      </c>
      <c r="C1049" s="427" t="s">
        <v>67</v>
      </c>
      <c r="D1049" s="583" t="s">
        <v>6244</v>
      </c>
      <c r="E1049" s="606">
        <v>4800</v>
      </c>
      <c r="F1049" s="583" t="s">
        <v>722</v>
      </c>
      <c r="G1049" s="593" t="s">
        <v>19</v>
      </c>
      <c r="H1049" s="593" t="s">
        <v>68</v>
      </c>
      <c r="I1049" s="593" t="s">
        <v>255</v>
      </c>
      <c r="J1049" s="593">
        <v>44819</v>
      </c>
      <c r="K1049" s="593" t="s">
        <v>3947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6726</v>
      </c>
      <c r="C1050" s="427" t="s">
        <v>67</v>
      </c>
      <c r="D1050" s="583" t="s">
        <v>6244</v>
      </c>
      <c r="E1050" s="606">
        <v>7477.76</v>
      </c>
      <c r="F1050" s="583" t="s">
        <v>722</v>
      </c>
      <c r="G1050" s="593" t="s">
        <v>19</v>
      </c>
      <c r="H1050" s="593" t="s">
        <v>68</v>
      </c>
      <c r="I1050" s="593" t="s">
        <v>255</v>
      </c>
      <c r="J1050" s="593">
        <v>44819</v>
      </c>
      <c r="K1050" s="593" t="s">
        <v>3947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6727</v>
      </c>
      <c r="C1051" s="427" t="s">
        <v>67</v>
      </c>
      <c r="D1051" s="583" t="s">
        <v>6244</v>
      </c>
      <c r="E1051" s="606">
        <v>199998</v>
      </c>
      <c r="F1051" s="583" t="s">
        <v>4688</v>
      </c>
      <c r="G1051" s="593" t="s">
        <v>19</v>
      </c>
      <c r="H1051" s="593" t="s">
        <v>77</v>
      </c>
      <c r="I1051" s="593" t="s">
        <v>99</v>
      </c>
      <c r="J1051" s="593">
        <v>44739</v>
      </c>
      <c r="K1051" s="593" t="s">
        <v>3944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6728</v>
      </c>
      <c r="C1052" s="427" t="s">
        <v>67</v>
      </c>
      <c r="D1052" s="583" t="s">
        <v>1854</v>
      </c>
      <c r="E1052" s="606">
        <v>104271.35</v>
      </c>
      <c r="F1052" s="583" t="s">
        <v>4052</v>
      </c>
      <c r="G1052" s="593" t="s">
        <v>19</v>
      </c>
      <c r="H1052" s="593" t="s">
        <v>77</v>
      </c>
      <c r="I1052" s="593" t="s">
        <v>99</v>
      </c>
      <c r="J1052" s="593">
        <v>44460</v>
      </c>
      <c r="K1052" s="593" t="s">
        <v>4053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6710</v>
      </c>
      <c r="C1053" s="427" t="s">
        <v>67</v>
      </c>
      <c r="D1053" s="583" t="s">
        <v>6244</v>
      </c>
      <c r="E1053" s="606">
        <v>400000</v>
      </c>
      <c r="F1053" s="583" t="s">
        <v>2036</v>
      </c>
      <c r="G1053" s="593" t="s">
        <v>19</v>
      </c>
      <c r="H1053" s="593" t="s">
        <v>77</v>
      </c>
      <c r="I1053" s="593" t="s">
        <v>340</v>
      </c>
      <c r="J1053" s="593">
        <v>44698</v>
      </c>
      <c r="K1053" s="593" t="s">
        <v>3951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6315</v>
      </c>
      <c r="C1054" s="427" t="s">
        <v>67</v>
      </c>
      <c r="D1054" s="583" t="s">
        <v>6244</v>
      </c>
      <c r="E1054" s="606">
        <v>10000</v>
      </c>
      <c r="F1054" s="583" t="s">
        <v>4515</v>
      </c>
      <c r="G1054" s="593" t="s">
        <v>109</v>
      </c>
      <c r="H1054" s="593" t="s">
        <v>68</v>
      </c>
      <c r="I1054" s="593" t="s">
        <v>4004</v>
      </c>
      <c r="J1054" s="593">
        <v>44263</v>
      </c>
      <c r="K1054" s="593" t="s">
        <v>3936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6566</v>
      </c>
      <c r="C1055" s="427" t="s">
        <v>67</v>
      </c>
      <c r="D1055" s="583" t="s">
        <v>6244</v>
      </c>
      <c r="E1055" s="606">
        <v>30000</v>
      </c>
      <c r="F1055" s="583" t="s">
        <v>1849</v>
      </c>
      <c r="G1055" s="593" t="s">
        <v>19</v>
      </c>
      <c r="H1055" s="593" t="s">
        <v>68</v>
      </c>
      <c r="I1055" s="593" t="s">
        <v>6233</v>
      </c>
      <c r="J1055" s="593">
        <v>44594</v>
      </c>
      <c r="K1055" s="593" t="s">
        <v>3944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6729</v>
      </c>
      <c r="C1056" s="427" t="s">
        <v>67</v>
      </c>
      <c r="D1056" s="583" t="s">
        <v>6244</v>
      </c>
      <c r="E1056" s="606">
        <v>10000</v>
      </c>
      <c r="F1056" s="583" t="s">
        <v>4067</v>
      </c>
      <c r="G1056" s="593" t="s">
        <v>109</v>
      </c>
      <c r="H1056" s="593" t="s">
        <v>68</v>
      </c>
      <c r="I1056" s="593" t="s">
        <v>3774</v>
      </c>
      <c r="J1056" s="593">
        <v>44217</v>
      </c>
      <c r="K1056" s="593" t="s">
        <v>3936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6730</v>
      </c>
      <c r="C1057" s="427" t="s">
        <v>67</v>
      </c>
      <c r="D1057" s="583" t="s">
        <v>6244</v>
      </c>
      <c r="E1057" s="606">
        <v>2000</v>
      </c>
      <c r="F1057" s="583" t="s">
        <v>864</v>
      </c>
      <c r="G1057" s="593" t="s">
        <v>109</v>
      </c>
      <c r="H1057" s="593" t="s">
        <v>68</v>
      </c>
      <c r="I1057" s="593" t="s">
        <v>6185</v>
      </c>
      <c r="J1057" s="593">
        <v>44421</v>
      </c>
      <c r="K1057" s="593" t="s">
        <v>3936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6710</v>
      </c>
      <c r="C1058" s="427" t="s">
        <v>67</v>
      </c>
      <c r="D1058" s="583" t="s">
        <v>6244</v>
      </c>
      <c r="E1058" s="606">
        <v>122000</v>
      </c>
      <c r="F1058" s="583" t="s">
        <v>4998</v>
      </c>
      <c r="G1058" s="593" t="s">
        <v>19</v>
      </c>
      <c r="H1058" s="593" t="s">
        <v>77</v>
      </c>
      <c r="I1058" s="593" t="s">
        <v>340</v>
      </c>
      <c r="J1058" s="593">
        <v>44698</v>
      </c>
      <c r="K1058" s="593" t="s">
        <v>3951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6710</v>
      </c>
      <c r="C1059" s="427" t="s">
        <v>67</v>
      </c>
      <c r="D1059" s="583" t="s">
        <v>6244</v>
      </c>
      <c r="E1059" s="606">
        <v>13000</v>
      </c>
      <c r="F1059" s="583" t="s">
        <v>4998</v>
      </c>
      <c r="G1059" s="593" t="s">
        <v>19</v>
      </c>
      <c r="H1059" s="593" t="s">
        <v>77</v>
      </c>
      <c r="I1059" s="593" t="s">
        <v>340</v>
      </c>
      <c r="J1059" s="593">
        <v>44698</v>
      </c>
      <c r="K1059" s="593" t="s">
        <v>3951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6555</v>
      </c>
      <c r="C1060" s="427" t="s">
        <v>67</v>
      </c>
      <c r="D1060" s="583" t="s">
        <v>6244</v>
      </c>
      <c r="E1060" s="606">
        <v>25000</v>
      </c>
      <c r="F1060" s="583" t="s">
        <v>4093</v>
      </c>
      <c r="G1060" s="593" t="s">
        <v>19</v>
      </c>
      <c r="H1060" s="593" t="s">
        <v>68</v>
      </c>
      <c r="I1060" s="593" t="s">
        <v>4094</v>
      </c>
      <c r="J1060" s="593">
        <v>44061</v>
      </c>
      <c r="K1060" s="593" t="s">
        <v>3936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6609</v>
      </c>
      <c r="C1061" s="552" t="s">
        <v>67</v>
      </c>
      <c r="D1061" s="583" t="s">
        <v>6244</v>
      </c>
      <c r="E1061" s="595">
        <v>50000</v>
      </c>
      <c r="F1061" s="552" t="s">
        <v>2172</v>
      </c>
      <c r="G1061" s="583" t="s">
        <v>19</v>
      </c>
      <c r="H1061" s="583" t="s">
        <v>77</v>
      </c>
      <c r="I1061" s="583" t="s">
        <v>215</v>
      </c>
      <c r="J1061" s="593">
        <v>44614</v>
      </c>
      <c r="K1061" s="576" t="s">
        <v>3936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6575</v>
      </c>
      <c r="C1062" s="552" t="s">
        <v>67</v>
      </c>
      <c r="D1062" s="618" t="s">
        <v>6244</v>
      </c>
      <c r="E1062" s="619">
        <v>18000</v>
      </c>
      <c r="F1062" s="618" t="s">
        <v>3981</v>
      </c>
      <c r="G1062" s="618" t="s">
        <v>19</v>
      </c>
      <c r="H1062" s="618" t="s">
        <v>77</v>
      </c>
      <c r="I1062" s="618" t="s">
        <v>215</v>
      </c>
      <c r="J1062" s="617">
        <v>44609</v>
      </c>
      <c r="K1062" s="552" t="s">
        <v>3947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6731</v>
      </c>
      <c r="C1063" s="552" t="s">
        <v>67</v>
      </c>
      <c r="D1063" s="618" t="s">
        <v>6244</v>
      </c>
      <c r="E1063" s="619">
        <v>50000</v>
      </c>
      <c r="F1063" s="618" t="s">
        <v>6732</v>
      </c>
      <c r="G1063" s="618" t="s">
        <v>19</v>
      </c>
      <c r="H1063" s="618" t="s">
        <v>68</v>
      </c>
      <c r="I1063" s="618" t="s">
        <v>879</v>
      </c>
      <c r="J1063" s="617">
        <v>44831</v>
      </c>
      <c r="K1063" s="593" t="s">
        <v>3930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6733</v>
      </c>
      <c r="C1064" s="583" t="s">
        <v>67</v>
      </c>
      <c r="D1064" s="583" t="s">
        <v>6244</v>
      </c>
      <c r="E1064" s="619">
        <v>10000</v>
      </c>
      <c r="F1064" s="618" t="s">
        <v>1644</v>
      </c>
      <c r="G1064" s="583" t="s">
        <v>19</v>
      </c>
      <c r="H1064" s="583" t="s">
        <v>77</v>
      </c>
      <c r="I1064" s="583" t="s">
        <v>6704</v>
      </c>
      <c r="J1064" s="593">
        <v>44733</v>
      </c>
      <c r="K1064" s="583" t="s">
        <v>3947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6575</v>
      </c>
      <c r="C1065" s="552" t="s">
        <v>67</v>
      </c>
      <c r="D1065" s="618" t="s">
        <v>6244</v>
      </c>
      <c r="E1065" s="619">
        <v>20000</v>
      </c>
      <c r="F1065" s="618" t="s">
        <v>3981</v>
      </c>
      <c r="G1065" s="618" t="s">
        <v>19</v>
      </c>
      <c r="H1065" s="618" t="s">
        <v>77</v>
      </c>
      <c r="I1065" s="618" t="s">
        <v>215</v>
      </c>
      <c r="J1065" s="617">
        <v>44609</v>
      </c>
      <c r="K1065" s="552" t="s">
        <v>3947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6244</v>
      </c>
      <c r="E1066" s="595">
        <v>50000</v>
      </c>
      <c r="F1066" s="575" t="s">
        <v>5394</v>
      </c>
      <c r="G1066" s="575" t="s">
        <v>19</v>
      </c>
      <c r="H1066" s="583" t="s">
        <v>77</v>
      </c>
      <c r="I1066" s="583" t="s">
        <v>123</v>
      </c>
      <c r="J1066" s="593">
        <v>44469</v>
      </c>
      <c r="K1066" s="576" t="s">
        <v>3947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6734</v>
      </c>
      <c r="C1067" s="583" t="s">
        <v>67</v>
      </c>
      <c r="D1067" s="583" t="s">
        <v>6244</v>
      </c>
      <c r="E1067" s="595">
        <v>10000</v>
      </c>
      <c r="F1067" s="583" t="s">
        <v>4456</v>
      </c>
      <c r="G1067" s="583" t="s">
        <v>19</v>
      </c>
      <c r="H1067" s="583" t="s">
        <v>2171</v>
      </c>
      <c r="I1067" s="583" t="s">
        <v>4457</v>
      </c>
      <c r="J1067" s="593">
        <v>44260</v>
      </c>
      <c r="K1067" s="583" t="s">
        <v>3951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6735</v>
      </c>
      <c r="C1068" s="583" t="s">
        <v>67</v>
      </c>
      <c r="D1068" s="583" t="s">
        <v>6244</v>
      </c>
      <c r="E1068" s="595">
        <v>4000</v>
      </c>
      <c r="F1068" s="583" t="s">
        <v>5027</v>
      </c>
      <c r="G1068" s="583" t="s">
        <v>19</v>
      </c>
      <c r="H1068" s="583" t="s">
        <v>68</v>
      </c>
      <c r="I1068" s="583" t="s">
        <v>123</v>
      </c>
      <c r="J1068" s="593">
        <v>44749</v>
      </c>
      <c r="K1068" s="583" t="s">
        <v>3944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6663</v>
      </c>
      <c r="C1069" s="552" t="s">
        <v>67</v>
      </c>
      <c r="D1069" s="618" t="s">
        <v>6244</v>
      </c>
      <c r="E1069" s="619">
        <v>30000</v>
      </c>
      <c r="F1069" s="618" t="s">
        <v>122</v>
      </c>
      <c r="G1069" s="618" t="s">
        <v>19</v>
      </c>
      <c r="H1069" s="618" t="s">
        <v>77</v>
      </c>
      <c r="I1069" s="618" t="s">
        <v>123</v>
      </c>
      <c r="J1069" s="617">
        <v>44568</v>
      </c>
      <c r="K1069" s="552" t="s">
        <v>4607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6244</v>
      </c>
      <c r="E1070" s="595">
        <v>500</v>
      </c>
      <c r="F1070" s="583" t="s">
        <v>4439</v>
      </c>
      <c r="G1070" s="575" t="s">
        <v>19</v>
      </c>
      <c r="H1070" s="583" t="s">
        <v>77</v>
      </c>
      <c r="I1070" s="583" t="s">
        <v>4276</v>
      </c>
      <c r="J1070" s="593">
        <v>44503</v>
      </c>
      <c r="K1070" s="552" t="s">
        <v>3984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6736</v>
      </c>
      <c r="C1071" s="583" t="s">
        <v>67</v>
      </c>
      <c r="D1071" s="583" t="s">
        <v>6244</v>
      </c>
      <c r="E1071" s="595">
        <v>15000</v>
      </c>
      <c r="F1071" s="583" t="s">
        <v>4003</v>
      </c>
      <c r="G1071" s="583" t="s">
        <v>109</v>
      </c>
      <c r="H1071" s="583" t="s">
        <v>68</v>
      </c>
      <c r="I1071" s="583" t="s">
        <v>5448</v>
      </c>
      <c r="J1071" s="593">
        <v>44085</v>
      </c>
      <c r="K1071" s="583" t="s">
        <v>3936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6726</v>
      </c>
      <c r="C1072" s="583" t="s">
        <v>67</v>
      </c>
      <c r="D1072" s="583" t="s">
        <v>6244</v>
      </c>
      <c r="E1072" s="595">
        <v>4500</v>
      </c>
      <c r="F1072" s="583" t="s">
        <v>722</v>
      </c>
      <c r="G1072" s="583" t="s">
        <v>19</v>
      </c>
      <c r="H1072" s="583" t="s">
        <v>68</v>
      </c>
      <c r="I1072" s="583" t="s">
        <v>255</v>
      </c>
      <c r="J1072" s="593">
        <v>44819</v>
      </c>
      <c r="K1072" s="583" t="s">
        <v>3947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6735</v>
      </c>
      <c r="C1073" s="583" t="s">
        <v>67</v>
      </c>
      <c r="D1073" s="583" t="s">
        <v>6244</v>
      </c>
      <c r="E1073" s="595">
        <v>6500</v>
      </c>
      <c r="F1073" s="583" t="s">
        <v>5027</v>
      </c>
      <c r="G1073" s="583" t="s">
        <v>19</v>
      </c>
      <c r="H1073" s="583" t="s">
        <v>68</v>
      </c>
      <c r="I1073" s="583" t="s">
        <v>123</v>
      </c>
      <c r="J1073" s="593">
        <v>44749</v>
      </c>
      <c r="K1073" s="583" t="s">
        <v>3944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6737</v>
      </c>
      <c r="C1074" s="583" t="s">
        <v>67</v>
      </c>
      <c r="D1074" s="583" t="s">
        <v>6244</v>
      </c>
      <c r="E1074" s="595">
        <v>100000</v>
      </c>
      <c r="F1074" s="583" t="s">
        <v>4883</v>
      </c>
      <c r="G1074" s="583" t="s">
        <v>19</v>
      </c>
      <c r="H1074" s="583" t="s">
        <v>77</v>
      </c>
      <c r="I1074" s="583" t="s">
        <v>340</v>
      </c>
      <c r="J1074" s="593">
        <v>44790</v>
      </c>
      <c r="K1074" s="583" t="s">
        <v>3947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6566</v>
      </c>
      <c r="C1075" s="583" t="s">
        <v>67</v>
      </c>
      <c r="D1075" s="583" t="s">
        <v>6244</v>
      </c>
      <c r="E1075" s="595">
        <v>30000</v>
      </c>
      <c r="F1075" s="583" t="s">
        <v>1849</v>
      </c>
      <c r="G1075" s="575" t="s">
        <v>19</v>
      </c>
      <c r="H1075" s="575" t="s">
        <v>68</v>
      </c>
      <c r="I1075" s="575" t="s">
        <v>6567</v>
      </c>
      <c r="J1075" s="616">
        <v>44594</v>
      </c>
      <c r="K1075" s="583" t="s">
        <v>3944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6733</v>
      </c>
      <c r="C1076" s="583" t="s">
        <v>67</v>
      </c>
      <c r="D1076" s="583" t="s">
        <v>6244</v>
      </c>
      <c r="E1076" s="595">
        <v>1000</v>
      </c>
      <c r="F1076" s="583" t="s">
        <v>6738</v>
      </c>
      <c r="G1076" s="583" t="s">
        <v>19</v>
      </c>
      <c r="H1076" s="583" t="s">
        <v>77</v>
      </c>
      <c r="I1076" s="583" t="s">
        <v>6704</v>
      </c>
      <c r="J1076" s="593">
        <v>44733</v>
      </c>
      <c r="K1076" s="583" t="s">
        <v>3947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6739</v>
      </c>
      <c r="C1077" s="583" t="s">
        <v>67</v>
      </c>
      <c r="D1077" s="583" t="s">
        <v>6244</v>
      </c>
      <c r="E1077" s="595">
        <v>60000</v>
      </c>
      <c r="F1077" s="583" t="s">
        <v>2783</v>
      </c>
      <c r="G1077" s="583" t="s">
        <v>19</v>
      </c>
      <c r="H1077" s="583" t="s">
        <v>68</v>
      </c>
      <c r="I1077" s="583" t="s">
        <v>289</v>
      </c>
      <c r="J1077" s="593">
        <v>44802</v>
      </c>
      <c r="K1077" s="583" t="s">
        <v>3944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6678</v>
      </c>
      <c r="C1078" s="583" t="s">
        <v>67</v>
      </c>
      <c r="D1078" s="583" t="s">
        <v>6244</v>
      </c>
      <c r="E1078" s="595">
        <v>8000</v>
      </c>
      <c r="F1078" s="583" t="s">
        <v>4865</v>
      </c>
      <c r="G1078" s="583" t="s">
        <v>19</v>
      </c>
      <c r="H1078" s="583" t="s">
        <v>68</v>
      </c>
      <c r="I1078" s="583" t="s">
        <v>3205</v>
      </c>
      <c r="J1078" s="593">
        <v>44393</v>
      </c>
      <c r="K1078" s="583" t="s">
        <v>3930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6740</v>
      </c>
      <c r="C1079" s="583" t="s">
        <v>67</v>
      </c>
      <c r="D1079" s="583" t="s">
        <v>6244</v>
      </c>
      <c r="E1079" s="595">
        <v>6000</v>
      </c>
      <c r="F1079" s="583" t="s">
        <v>481</v>
      </c>
      <c r="G1079" s="583" t="s">
        <v>19</v>
      </c>
      <c r="H1079" s="583" t="s">
        <v>77</v>
      </c>
      <c r="I1079" s="583" t="s">
        <v>123</v>
      </c>
      <c r="J1079" s="593">
        <v>44767</v>
      </c>
      <c r="K1079" s="583" t="s">
        <v>3944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6710</v>
      </c>
      <c r="C1080" s="427" t="s">
        <v>67</v>
      </c>
      <c r="D1080" s="583" t="s">
        <v>6244</v>
      </c>
      <c r="E1080" s="606">
        <v>85000</v>
      </c>
      <c r="F1080" s="583" t="s">
        <v>4998</v>
      </c>
      <c r="G1080" s="593" t="s">
        <v>19</v>
      </c>
      <c r="H1080" s="593" t="s">
        <v>77</v>
      </c>
      <c r="I1080" s="593" t="s">
        <v>340</v>
      </c>
      <c r="J1080" s="593">
        <v>44698</v>
      </c>
      <c r="K1080" s="593" t="s">
        <v>3951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6244</v>
      </c>
      <c r="E1081" s="595">
        <v>100000</v>
      </c>
      <c r="F1081" s="575" t="s">
        <v>5394</v>
      </c>
      <c r="G1081" s="575" t="s">
        <v>19</v>
      </c>
      <c r="H1081" s="583" t="s">
        <v>77</v>
      </c>
      <c r="I1081" s="583" t="s">
        <v>123</v>
      </c>
      <c r="J1081" s="593">
        <v>44469</v>
      </c>
      <c r="K1081" s="576" t="s">
        <v>3947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6741</v>
      </c>
      <c r="C1082" s="583" t="s">
        <v>67</v>
      </c>
      <c r="D1082" s="583" t="s">
        <v>6244</v>
      </c>
      <c r="E1082" s="595">
        <v>5000</v>
      </c>
      <c r="F1082" s="583" t="s">
        <v>334</v>
      </c>
      <c r="G1082" s="583" t="s">
        <v>109</v>
      </c>
      <c r="H1082" s="583" t="s">
        <v>68</v>
      </c>
      <c r="I1082" s="583" t="s">
        <v>3989</v>
      </c>
      <c r="J1082" s="593">
        <v>44231</v>
      </c>
      <c r="K1082" s="583" t="s">
        <v>3951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6555</v>
      </c>
      <c r="C1083" s="427" t="s">
        <v>67</v>
      </c>
      <c r="D1083" s="583" t="s">
        <v>6244</v>
      </c>
      <c r="E1083" s="606">
        <v>20000</v>
      </c>
      <c r="F1083" s="583" t="s">
        <v>4093</v>
      </c>
      <c r="G1083" s="583" t="s">
        <v>19</v>
      </c>
      <c r="H1083" s="583" t="s">
        <v>68</v>
      </c>
      <c r="I1083" s="583" t="s">
        <v>4094</v>
      </c>
      <c r="J1083" s="593">
        <v>44061</v>
      </c>
      <c r="K1083" s="583" t="s">
        <v>3936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6742</v>
      </c>
      <c r="C1084" s="583" t="s">
        <v>67</v>
      </c>
      <c r="D1084" s="583" t="s">
        <v>6244</v>
      </c>
      <c r="E1084" s="595">
        <v>10000</v>
      </c>
      <c r="F1084" s="583" t="s">
        <v>3255</v>
      </c>
      <c r="G1084" s="583" t="s">
        <v>19</v>
      </c>
      <c r="H1084" s="583" t="s">
        <v>68</v>
      </c>
      <c r="I1084" s="583" t="s">
        <v>289</v>
      </c>
      <c r="J1084" s="593">
        <v>44644</v>
      </c>
      <c r="K1084" s="583" t="s">
        <v>3944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6743</v>
      </c>
      <c r="C1085" s="583" t="s">
        <v>67</v>
      </c>
      <c r="D1085" s="583" t="s">
        <v>6244</v>
      </c>
      <c r="E1085" s="595">
        <v>18042.73</v>
      </c>
      <c r="F1085" s="583" t="s">
        <v>4751</v>
      </c>
      <c r="G1085" s="583" t="s">
        <v>19</v>
      </c>
      <c r="H1085" s="583" t="s">
        <v>77</v>
      </c>
      <c r="I1085" s="583" t="s">
        <v>2156</v>
      </c>
      <c r="J1085" s="583" t="s">
        <v>3278</v>
      </c>
      <c r="K1085" s="583" t="s">
        <v>3944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6678</v>
      </c>
      <c r="C1086" s="583" t="s">
        <v>67</v>
      </c>
      <c r="D1086" s="583" t="s">
        <v>6244</v>
      </c>
      <c r="E1086" s="595">
        <v>33000</v>
      </c>
      <c r="F1086" s="583" t="s">
        <v>4865</v>
      </c>
      <c r="G1086" s="583" t="s">
        <v>19</v>
      </c>
      <c r="H1086" s="583" t="s">
        <v>68</v>
      </c>
      <c r="I1086" s="583" t="s">
        <v>3205</v>
      </c>
      <c r="J1086" s="593">
        <v>44393</v>
      </c>
      <c r="K1086" s="583" t="s">
        <v>3930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6575</v>
      </c>
      <c r="C1087" s="552" t="s">
        <v>67</v>
      </c>
      <c r="D1087" s="618" t="s">
        <v>6244</v>
      </c>
      <c r="E1087" s="619">
        <v>7000</v>
      </c>
      <c r="F1087" s="618" t="s">
        <v>3981</v>
      </c>
      <c r="G1087" s="618" t="s">
        <v>19</v>
      </c>
      <c r="H1087" s="618" t="s">
        <v>77</v>
      </c>
      <c r="I1087" s="618" t="s">
        <v>215</v>
      </c>
      <c r="J1087" s="617">
        <v>44609</v>
      </c>
      <c r="K1087" s="552" t="s">
        <v>3947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6575</v>
      </c>
      <c r="C1088" s="552" t="s">
        <v>67</v>
      </c>
      <c r="D1088" s="618" t="s">
        <v>6244</v>
      </c>
      <c r="E1088" s="619">
        <v>7000</v>
      </c>
      <c r="F1088" s="618" t="s">
        <v>3981</v>
      </c>
      <c r="G1088" s="618" t="s">
        <v>19</v>
      </c>
      <c r="H1088" s="618" t="s">
        <v>77</v>
      </c>
      <c r="I1088" s="618" t="s">
        <v>215</v>
      </c>
      <c r="J1088" s="617">
        <v>44609</v>
      </c>
      <c r="K1088" s="552" t="s">
        <v>3947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6744</v>
      </c>
      <c r="C1089" s="583" t="s">
        <v>67</v>
      </c>
      <c r="D1089" s="583" t="s">
        <v>6244</v>
      </c>
      <c r="E1089" s="595">
        <v>3000</v>
      </c>
      <c r="F1089" s="583" t="s">
        <v>6745</v>
      </c>
      <c r="G1089" s="583" t="s">
        <v>109</v>
      </c>
      <c r="H1089" s="583" t="s">
        <v>68</v>
      </c>
      <c r="I1089" s="583" t="s">
        <v>4294</v>
      </c>
      <c r="J1089" s="593">
        <v>44840</v>
      </c>
      <c r="K1089" s="583" t="s">
        <v>3944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6663</v>
      </c>
      <c r="C1090" s="552" t="s">
        <v>67</v>
      </c>
      <c r="D1090" s="618" t="s">
        <v>6244</v>
      </c>
      <c r="E1090" s="619">
        <v>300000</v>
      </c>
      <c r="F1090" s="618" t="s">
        <v>122</v>
      </c>
      <c r="G1090" s="618" t="s">
        <v>19</v>
      </c>
      <c r="H1090" s="618" t="s">
        <v>77</v>
      </c>
      <c r="I1090" s="618" t="s">
        <v>123</v>
      </c>
      <c r="J1090" s="617">
        <v>44568</v>
      </c>
      <c r="K1090" s="552" t="s">
        <v>4607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6676</v>
      </c>
      <c r="C1091" s="583" t="s">
        <v>67</v>
      </c>
      <c r="D1091" s="583" t="s">
        <v>6244</v>
      </c>
      <c r="E1091" s="595">
        <v>5000</v>
      </c>
      <c r="F1091" s="583" t="s">
        <v>6677</v>
      </c>
      <c r="G1091" s="583" t="s">
        <v>19</v>
      </c>
      <c r="H1091" s="583" t="s">
        <v>68</v>
      </c>
      <c r="I1091" s="583" t="s">
        <v>879</v>
      </c>
      <c r="J1091" s="593">
        <v>44460</v>
      </c>
      <c r="K1091" s="583" t="s">
        <v>3944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6746</v>
      </c>
      <c r="C1092" s="583" t="s">
        <v>67</v>
      </c>
      <c r="D1092" s="583" t="s">
        <v>6244</v>
      </c>
      <c r="E1092" s="595">
        <v>30000</v>
      </c>
      <c r="F1092" s="583" t="s">
        <v>5304</v>
      </c>
      <c r="G1092" s="583" t="s">
        <v>19</v>
      </c>
      <c r="H1092" s="583" t="s">
        <v>77</v>
      </c>
      <c r="I1092" s="583" t="s">
        <v>3774</v>
      </c>
      <c r="J1092" s="593">
        <v>44186</v>
      </c>
      <c r="K1092" s="583" t="s">
        <v>3930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6244</v>
      </c>
      <c r="E1093" s="595">
        <v>4386.42</v>
      </c>
      <c r="F1093" s="583" t="s">
        <v>4439</v>
      </c>
      <c r="G1093" s="575" t="s">
        <v>19</v>
      </c>
      <c r="H1093" s="583" t="s">
        <v>77</v>
      </c>
      <c r="I1093" s="583" t="s">
        <v>4276</v>
      </c>
      <c r="J1093" s="593">
        <v>44503</v>
      </c>
      <c r="K1093" s="552" t="s">
        <v>3984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6710</v>
      </c>
      <c r="C1094" s="583" t="s">
        <v>67</v>
      </c>
      <c r="D1094" s="583" t="s">
        <v>1271</v>
      </c>
      <c r="E1094" s="595">
        <v>377183.5</v>
      </c>
      <c r="F1094" s="583" t="s">
        <v>4998</v>
      </c>
      <c r="G1094" s="583" t="s">
        <v>19</v>
      </c>
      <c r="H1094" s="583" t="s">
        <v>77</v>
      </c>
      <c r="I1094" s="583" t="s">
        <v>340</v>
      </c>
      <c r="J1094" s="593">
        <v>44714</v>
      </c>
      <c r="K1094" s="583" t="s">
        <v>3951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6747</v>
      </c>
      <c r="C1095" s="583" t="s">
        <v>67</v>
      </c>
      <c r="D1095" s="583" t="s">
        <v>6244</v>
      </c>
      <c r="E1095" s="595">
        <v>60000</v>
      </c>
      <c r="F1095" s="583" t="s">
        <v>2086</v>
      </c>
      <c r="G1095" s="583" t="s">
        <v>19</v>
      </c>
      <c r="H1095" s="583" t="s">
        <v>77</v>
      </c>
      <c r="I1095" s="583" t="s">
        <v>123</v>
      </c>
      <c r="J1095" s="593">
        <v>44714</v>
      </c>
      <c r="K1095" s="583" t="s">
        <v>3947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6609</v>
      </c>
      <c r="C1096" s="552" t="s">
        <v>67</v>
      </c>
      <c r="D1096" s="583" t="s">
        <v>6244</v>
      </c>
      <c r="E1096" s="595">
        <v>15000</v>
      </c>
      <c r="F1096" s="552" t="s">
        <v>2172</v>
      </c>
      <c r="G1096" s="583" t="s">
        <v>19</v>
      </c>
      <c r="H1096" s="583" t="s">
        <v>77</v>
      </c>
      <c r="I1096" s="583" t="s">
        <v>215</v>
      </c>
      <c r="J1096" s="593">
        <v>44614</v>
      </c>
      <c r="K1096" s="576" t="s">
        <v>3936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6566</v>
      </c>
      <c r="C1097" s="427" t="s">
        <v>67</v>
      </c>
      <c r="D1097" s="583" t="s">
        <v>6244</v>
      </c>
      <c r="E1097" s="606">
        <v>30000</v>
      </c>
      <c r="F1097" s="583" t="s">
        <v>1849</v>
      </c>
      <c r="G1097" s="593" t="s">
        <v>19</v>
      </c>
      <c r="H1097" s="593" t="s">
        <v>68</v>
      </c>
      <c r="I1097" s="593" t="s">
        <v>6233</v>
      </c>
      <c r="J1097" s="593">
        <v>44594</v>
      </c>
      <c r="K1097" s="593" t="s">
        <v>3944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6747</v>
      </c>
      <c r="C1098" s="583" t="s">
        <v>67</v>
      </c>
      <c r="D1098" s="583" t="s">
        <v>6244</v>
      </c>
      <c r="E1098" s="595">
        <v>60000</v>
      </c>
      <c r="F1098" s="583" t="s">
        <v>2086</v>
      </c>
      <c r="G1098" s="583" t="s">
        <v>19</v>
      </c>
      <c r="H1098" s="583" t="s">
        <v>77</v>
      </c>
      <c r="I1098" s="583" t="s">
        <v>123</v>
      </c>
      <c r="J1098" s="593">
        <v>44714</v>
      </c>
      <c r="K1098" s="583" t="s">
        <v>3947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6660</v>
      </c>
      <c r="C1099" s="583" t="s">
        <v>67</v>
      </c>
      <c r="D1099" s="583" t="s">
        <v>6244</v>
      </c>
      <c r="E1099" s="595">
        <v>30000</v>
      </c>
      <c r="F1099" s="583" t="s">
        <v>4242</v>
      </c>
      <c r="G1099" s="583" t="s">
        <v>19</v>
      </c>
      <c r="H1099" s="583" t="s">
        <v>77</v>
      </c>
      <c r="I1099" s="583" t="s">
        <v>5161</v>
      </c>
      <c r="J1099" s="593">
        <v>44445</v>
      </c>
      <c r="K1099" s="583" t="s">
        <v>3944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6244</v>
      </c>
      <c r="E1100" s="595">
        <v>1620</v>
      </c>
      <c r="F1100" s="583" t="s">
        <v>722</v>
      </c>
      <c r="G1100" s="583" t="s">
        <v>19</v>
      </c>
      <c r="H1100" s="583" t="s">
        <v>68</v>
      </c>
      <c r="I1100" s="583" t="s">
        <v>255</v>
      </c>
      <c r="J1100" s="593">
        <v>44819</v>
      </c>
      <c r="K1100" s="583" t="s">
        <v>3947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6739</v>
      </c>
      <c r="C1101" s="583" t="s">
        <v>67</v>
      </c>
      <c r="D1101" s="583" t="s">
        <v>6244</v>
      </c>
      <c r="E1101" s="595">
        <v>80000</v>
      </c>
      <c r="F1101" s="583" t="s">
        <v>2783</v>
      </c>
      <c r="G1101" s="583" t="s">
        <v>19</v>
      </c>
      <c r="H1101" s="583" t="s">
        <v>68</v>
      </c>
      <c r="I1101" s="583" t="s">
        <v>289</v>
      </c>
      <c r="J1101" s="593">
        <v>44802</v>
      </c>
      <c r="K1101" s="583" t="s">
        <v>3944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6746</v>
      </c>
      <c r="C1102" s="583" t="s">
        <v>67</v>
      </c>
      <c r="D1102" s="583" t="s">
        <v>1854</v>
      </c>
      <c r="E1102" s="595">
        <v>159092.51</v>
      </c>
      <c r="F1102" s="583" t="s">
        <v>5304</v>
      </c>
      <c r="G1102" s="583" t="s">
        <v>19</v>
      </c>
      <c r="H1102" s="583" t="s">
        <v>77</v>
      </c>
      <c r="I1102" s="583" t="s">
        <v>3774</v>
      </c>
      <c r="J1102" s="593">
        <v>44186</v>
      </c>
      <c r="K1102" s="583" t="s">
        <v>3930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1271</v>
      </c>
      <c r="E1103" s="595">
        <v>101114.41</v>
      </c>
      <c r="F1103" s="583" t="s">
        <v>4057</v>
      </c>
      <c r="G1103" s="583" t="s">
        <v>19</v>
      </c>
      <c r="H1103" s="583" t="s">
        <v>6748</v>
      </c>
      <c r="I1103" s="583" t="s">
        <v>6749</v>
      </c>
      <c r="J1103" s="593">
        <v>44078</v>
      </c>
      <c r="K1103" s="583" t="s">
        <v>3951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6750</v>
      </c>
      <c r="C1104" s="583" t="s">
        <v>67</v>
      </c>
      <c r="D1104" s="583" t="s">
        <v>1854</v>
      </c>
      <c r="E1104" s="595">
        <v>179504.09</v>
      </c>
      <c r="F1104" s="583" t="s">
        <v>4801</v>
      </c>
      <c r="G1104" s="583" t="s">
        <v>109</v>
      </c>
      <c r="H1104" s="583" t="s">
        <v>68</v>
      </c>
      <c r="I1104" s="583" t="s">
        <v>3774</v>
      </c>
      <c r="J1104" s="593">
        <v>44246</v>
      </c>
      <c r="K1104" s="583" t="s">
        <v>3936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6751</v>
      </c>
      <c r="C1105" s="583" t="s">
        <v>67</v>
      </c>
      <c r="D1105" s="583" t="s">
        <v>1854</v>
      </c>
      <c r="E1105" s="595" t="s">
        <v>6752</v>
      </c>
      <c r="F1105" s="585" t="s">
        <v>5351</v>
      </c>
      <c r="G1105" s="583" t="s">
        <v>19</v>
      </c>
      <c r="H1105" s="583" t="s">
        <v>77</v>
      </c>
      <c r="I1105" s="583" t="s">
        <v>99</v>
      </c>
      <c r="J1105" s="593">
        <v>44390</v>
      </c>
      <c r="K1105" s="583" t="s">
        <v>3951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6746</v>
      </c>
      <c r="C1106" s="583" t="s">
        <v>67</v>
      </c>
      <c r="D1106" s="583" t="s">
        <v>1854</v>
      </c>
      <c r="E1106" s="595">
        <v>156195.12</v>
      </c>
      <c r="F1106" s="583" t="s">
        <v>5304</v>
      </c>
      <c r="G1106" s="583" t="s">
        <v>109</v>
      </c>
      <c r="H1106" s="583" t="s">
        <v>68</v>
      </c>
      <c r="I1106" s="583" t="s">
        <v>3774</v>
      </c>
      <c r="J1106" s="593">
        <v>44186</v>
      </c>
      <c r="K1106" s="583" t="s">
        <v>3930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6521</v>
      </c>
      <c r="C1107" s="583" t="s">
        <v>67</v>
      </c>
      <c r="D1107" s="583" t="s">
        <v>1854</v>
      </c>
      <c r="E1107" s="595">
        <v>244812.62</v>
      </c>
      <c r="F1107" s="583" t="s">
        <v>5377</v>
      </c>
      <c r="G1107" s="583" t="s">
        <v>109</v>
      </c>
      <c r="H1107" s="583" t="s">
        <v>77</v>
      </c>
      <c r="I1107" s="583" t="s">
        <v>6749</v>
      </c>
      <c r="J1107" s="593">
        <v>44340</v>
      </c>
      <c r="K1107" s="583" t="s">
        <v>3951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6753</v>
      </c>
      <c r="C1108" s="583" t="s">
        <v>67</v>
      </c>
      <c r="D1108" s="583" t="s">
        <v>6244</v>
      </c>
      <c r="E1108" s="595">
        <v>5000</v>
      </c>
      <c r="F1108" s="583" t="s">
        <v>5298</v>
      </c>
      <c r="G1108" s="583" t="s">
        <v>109</v>
      </c>
      <c r="H1108" s="583" t="s">
        <v>68</v>
      </c>
      <c r="I1108" s="583" t="s">
        <v>3989</v>
      </c>
      <c r="J1108" s="593">
        <v>44421</v>
      </c>
      <c r="K1108" s="583" t="s">
        <v>3951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6754</v>
      </c>
      <c r="C1109" s="583" t="s">
        <v>67</v>
      </c>
      <c r="D1109" s="583" t="s">
        <v>6244</v>
      </c>
      <c r="E1109" s="595">
        <v>25000</v>
      </c>
      <c r="F1109" s="583" t="s">
        <v>5502</v>
      </c>
      <c r="G1109" s="583" t="s">
        <v>19</v>
      </c>
      <c r="H1109" s="583" t="s">
        <v>77</v>
      </c>
      <c r="I1109" s="583" t="s">
        <v>215</v>
      </c>
      <c r="J1109" s="593">
        <v>44655</v>
      </c>
      <c r="K1109" s="583" t="s">
        <v>3944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6439</v>
      </c>
      <c r="C1110" s="583" t="s">
        <v>3055</v>
      </c>
      <c r="D1110" s="583" t="s">
        <v>1854</v>
      </c>
      <c r="E1110" s="662">
        <v>70026.759999999995</v>
      </c>
      <c r="F1110" s="586" t="s">
        <v>3683</v>
      </c>
      <c r="G1110" s="583" t="s">
        <v>19</v>
      </c>
      <c r="H1110" s="583" t="s">
        <v>20</v>
      </c>
      <c r="I1110" s="583" t="s">
        <v>3104</v>
      </c>
      <c r="J1110" s="663">
        <v>44267</v>
      </c>
      <c r="K1110" s="583" t="s">
        <v>3936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3278</v>
      </c>
      <c r="C1111" s="583" t="s">
        <v>3055</v>
      </c>
      <c r="D1111" s="583" t="s">
        <v>1854</v>
      </c>
      <c r="E1111" s="595">
        <v>0</v>
      </c>
      <c r="F1111" s="585" t="s">
        <v>3683</v>
      </c>
      <c r="G1111" s="583" t="s">
        <v>19</v>
      </c>
      <c r="H1111" s="583" t="s">
        <v>20</v>
      </c>
      <c r="I1111" s="583" t="s">
        <v>3104</v>
      </c>
      <c r="J1111" s="583" t="s">
        <v>3278</v>
      </c>
      <c r="K1111" s="583" t="s">
        <v>6719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6755</v>
      </c>
      <c r="C1112" s="583" t="s">
        <v>3055</v>
      </c>
      <c r="D1112" s="583" t="s">
        <v>1854</v>
      </c>
      <c r="E1112" s="595" t="s">
        <v>6756</v>
      </c>
      <c r="F1112" s="583" t="s">
        <v>6757</v>
      </c>
      <c r="G1112" s="583" t="s">
        <v>19</v>
      </c>
      <c r="H1112" s="583" t="s">
        <v>20</v>
      </c>
      <c r="I1112" s="583" t="s">
        <v>3104</v>
      </c>
      <c r="J1112" s="593">
        <v>44733</v>
      </c>
      <c r="K1112" s="583" t="s">
        <v>3944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6664</v>
      </c>
      <c r="C1113" s="583" t="s">
        <v>67</v>
      </c>
      <c r="D1113" s="583" t="s">
        <v>1854</v>
      </c>
      <c r="E1113" s="595">
        <v>251143.6</v>
      </c>
      <c r="F1113" s="583" t="s">
        <v>4891</v>
      </c>
      <c r="G1113" s="583" t="s">
        <v>19</v>
      </c>
      <c r="H1113" s="583" t="s">
        <v>77</v>
      </c>
      <c r="I1113" s="583" t="s">
        <v>99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6575</v>
      </c>
      <c r="C1114" s="552" t="s">
        <v>67</v>
      </c>
      <c r="D1114" s="618" t="s">
        <v>6244</v>
      </c>
      <c r="E1114" s="619">
        <v>10000</v>
      </c>
      <c r="F1114" s="618" t="s">
        <v>3981</v>
      </c>
      <c r="G1114" s="618" t="s">
        <v>19</v>
      </c>
      <c r="H1114" s="618" t="s">
        <v>77</v>
      </c>
      <c r="I1114" s="618" t="s">
        <v>215</v>
      </c>
      <c r="J1114" s="617">
        <v>44609</v>
      </c>
      <c r="K1114" s="552" t="s">
        <v>3947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6347</v>
      </c>
      <c r="C1115" s="552" t="s">
        <v>67</v>
      </c>
      <c r="D1115" s="583" t="s">
        <v>1854</v>
      </c>
      <c r="E1115" s="595">
        <v>115969.72</v>
      </c>
      <c r="F1115" s="583" t="s">
        <v>5476</v>
      </c>
      <c r="G1115" s="583" t="s">
        <v>109</v>
      </c>
      <c r="H1115" s="583" t="s">
        <v>68</v>
      </c>
      <c r="I1115" s="583" t="s">
        <v>6758</v>
      </c>
      <c r="J1115" s="593">
        <v>44203</v>
      </c>
      <c r="K1115" s="583" t="s">
        <v>3936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6759</v>
      </c>
      <c r="C1116" s="583" t="s">
        <v>3055</v>
      </c>
      <c r="D1116" s="583" t="s">
        <v>1854</v>
      </c>
      <c r="E1116" s="662">
        <v>6543.8</v>
      </c>
      <c r="F1116" s="583" t="s">
        <v>6760</v>
      </c>
      <c r="G1116" s="583" t="s">
        <v>19</v>
      </c>
      <c r="H1116" s="583" t="s">
        <v>20</v>
      </c>
      <c r="I1116" s="583" t="s">
        <v>270</v>
      </c>
      <c r="J1116" s="593">
        <v>44263</v>
      </c>
      <c r="K1116" s="583" t="s">
        <v>3930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6244</v>
      </c>
      <c r="E1117" s="662">
        <v>3700</v>
      </c>
      <c r="F1117" s="583" t="s">
        <v>5025</v>
      </c>
      <c r="G1117" s="583" t="s">
        <v>19</v>
      </c>
      <c r="H1117" s="583" t="s">
        <v>68</v>
      </c>
      <c r="I1117" s="583" t="s">
        <v>879</v>
      </c>
      <c r="J1117" s="593">
        <v>44460</v>
      </c>
      <c r="K1117" s="583" t="s">
        <v>3944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6244</v>
      </c>
      <c r="E1118" s="662">
        <v>250000</v>
      </c>
      <c r="F1118" s="583" t="s">
        <v>5357</v>
      </c>
      <c r="G1118" s="583" t="s">
        <v>109</v>
      </c>
      <c r="H1118" s="583" t="s">
        <v>68</v>
      </c>
      <c r="I1118" s="583" t="s">
        <v>6232</v>
      </c>
      <c r="J1118" s="593">
        <v>44714</v>
      </c>
      <c r="K1118" s="585" t="s">
        <v>3947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6244</v>
      </c>
      <c r="E1119" s="662">
        <v>150000</v>
      </c>
      <c r="F1119" s="583" t="s">
        <v>5354</v>
      </c>
      <c r="G1119" s="583" t="s">
        <v>109</v>
      </c>
      <c r="H1119" s="583" t="s">
        <v>68</v>
      </c>
      <c r="I1119" s="583" t="s">
        <v>6232</v>
      </c>
      <c r="J1119" s="593">
        <v>44714</v>
      </c>
      <c r="K1119" s="585" t="s">
        <v>3947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6761</v>
      </c>
      <c r="C1120" s="583" t="s">
        <v>67</v>
      </c>
      <c r="D1120" s="583" t="s">
        <v>6244</v>
      </c>
      <c r="E1120" s="595">
        <v>54000</v>
      </c>
      <c r="F1120" s="583" t="s">
        <v>5533</v>
      </c>
      <c r="G1120" s="583" t="s">
        <v>109</v>
      </c>
      <c r="H1120" s="583" t="s">
        <v>68</v>
      </c>
      <c r="I1120" s="583" t="s">
        <v>1777</v>
      </c>
      <c r="J1120" s="593">
        <v>44134</v>
      </c>
      <c r="K1120" s="583" t="s">
        <v>3930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6762</v>
      </c>
      <c r="C1121" s="583" t="s">
        <v>67</v>
      </c>
      <c r="D1121" s="583" t="s">
        <v>1271</v>
      </c>
      <c r="E1121" s="595">
        <v>105535.73</v>
      </c>
      <c r="F1121" s="583" t="s">
        <v>6763</v>
      </c>
      <c r="G1121" s="583" t="s">
        <v>109</v>
      </c>
      <c r="H1121" s="583" t="s">
        <v>68</v>
      </c>
      <c r="I1121" s="583" t="s">
        <v>2933</v>
      </c>
      <c r="J1121" s="616">
        <v>44361</v>
      </c>
      <c r="K1121" s="583" t="s">
        <v>3947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6566</v>
      </c>
      <c r="C1122" s="583" t="s">
        <v>67</v>
      </c>
      <c r="D1122" s="583" t="s">
        <v>6244</v>
      </c>
      <c r="E1122" s="595">
        <v>30000</v>
      </c>
      <c r="F1122" s="583" t="s">
        <v>1849</v>
      </c>
      <c r="G1122" s="593" t="s">
        <v>19</v>
      </c>
      <c r="H1122" s="593" t="s">
        <v>68</v>
      </c>
      <c r="I1122" s="593" t="s">
        <v>6233</v>
      </c>
      <c r="J1122" s="593">
        <v>44594</v>
      </c>
      <c r="K1122" s="593" t="s">
        <v>3944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6678</v>
      </c>
      <c r="C1123" s="583" t="s">
        <v>67</v>
      </c>
      <c r="D1123" s="583" t="s">
        <v>6244</v>
      </c>
      <c r="E1123" s="595">
        <v>11000</v>
      </c>
      <c r="F1123" s="583" t="s">
        <v>4865</v>
      </c>
      <c r="G1123" s="583" t="s">
        <v>19</v>
      </c>
      <c r="H1123" s="583" t="s">
        <v>68</v>
      </c>
      <c r="I1123" s="583" t="s">
        <v>3205</v>
      </c>
      <c r="J1123" s="593">
        <v>44393</v>
      </c>
      <c r="K1123" s="583" t="s">
        <v>3930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6764</v>
      </c>
      <c r="C1124" s="583" t="s">
        <v>67</v>
      </c>
      <c r="D1124" s="583" t="s">
        <v>6244</v>
      </c>
      <c r="E1124" s="595">
        <v>12000</v>
      </c>
      <c r="F1124" s="583" t="s">
        <v>6765</v>
      </c>
      <c r="G1124" s="583" t="s">
        <v>19</v>
      </c>
      <c r="H1124" s="583" t="s">
        <v>68</v>
      </c>
      <c r="I1124" s="583" t="s">
        <v>438</v>
      </c>
      <c r="J1124" s="593">
        <v>44076</v>
      </c>
      <c r="K1124" s="583" t="s">
        <v>3947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6766</v>
      </c>
      <c r="C1125" s="583" t="s">
        <v>67</v>
      </c>
      <c r="D1125" s="583" t="s">
        <v>6244</v>
      </c>
      <c r="E1125" s="595">
        <v>36019.279999999999</v>
      </c>
      <c r="F1125" s="583" t="s">
        <v>4539</v>
      </c>
      <c r="G1125" s="593" t="s">
        <v>19</v>
      </c>
      <c r="H1125" s="593" t="s">
        <v>77</v>
      </c>
      <c r="I1125" s="593" t="s">
        <v>5161</v>
      </c>
      <c r="J1125" s="593">
        <v>44511</v>
      </c>
      <c r="K1125" s="593" t="s">
        <v>3936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6663</v>
      </c>
      <c r="C1126" s="583" t="s">
        <v>67</v>
      </c>
      <c r="D1126" s="583" t="s">
        <v>6244</v>
      </c>
      <c r="E1126" s="595">
        <v>10000</v>
      </c>
      <c r="F1126" s="583" t="s">
        <v>122</v>
      </c>
      <c r="G1126" s="618" t="s">
        <v>19</v>
      </c>
      <c r="H1126" s="618" t="s">
        <v>77</v>
      </c>
      <c r="I1126" s="618" t="s">
        <v>123</v>
      </c>
      <c r="J1126" s="617">
        <v>44568</v>
      </c>
      <c r="K1126" s="552" t="s">
        <v>4607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6723</v>
      </c>
      <c r="C1127" s="583" t="s">
        <v>67</v>
      </c>
      <c r="D1127" s="583" t="s">
        <v>1271</v>
      </c>
      <c r="E1127" s="595">
        <v>44803.44</v>
      </c>
      <c r="F1127" s="583" t="s">
        <v>3979</v>
      </c>
      <c r="G1127" s="583" t="s">
        <v>19</v>
      </c>
      <c r="H1127" s="583" t="s">
        <v>68</v>
      </c>
      <c r="I1127" s="583" t="s">
        <v>289</v>
      </c>
      <c r="J1127" s="664">
        <v>44652</v>
      </c>
      <c r="K1127" s="583" t="s">
        <v>3944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6522</v>
      </c>
      <c r="C1128" s="583" t="s">
        <v>67</v>
      </c>
      <c r="D1128" s="583" t="s">
        <v>1271</v>
      </c>
      <c r="E1128" s="595">
        <v>25323.14</v>
      </c>
      <c r="F1128" s="583" t="s">
        <v>6767</v>
      </c>
      <c r="G1128" s="583" t="s">
        <v>19</v>
      </c>
      <c r="H1128" s="583" t="s">
        <v>68</v>
      </c>
      <c r="I1128" s="583" t="s">
        <v>3205</v>
      </c>
      <c r="J1128" s="593">
        <v>44399</v>
      </c>
      <c r="K1128" s="583" t="s">
        <v>3936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6740</v>
      </c>
      <c r="C1129" s="583" t="s">
        <v>67</v>
      </c>
      <c r="D1129" s="583" t="s">
        <v>6244</v>
      </c>
      <c r="E1129" s="595">
        <v>5000</v>
      </c>
      <c r="F1129" s="583" t="s">
        <v>481</v>
      </c>
      <c r="G1129" s="583" t="s">
        <v>19</v>
      </c>
      <c r="H1129" s="583" t="s">
        <v>77</v>
      </c>
      <c r="I1129" s="583" t="s">
        <v>123</v>
      </c>
      <c r="J1129" s="617">
        <v>44767</v>
      </c>
      <c r="K1129" s="617" t="s">
        <v>3944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6322</v>
      </c>
      <c r="C1130" s="583" t="s">
        <v>67</v>
      </c>
      <c r="D1130" s="583" t="s">
        <v>1854</v>
      </c>
      <c r="E1130" s="595">
        <v>47562.04</v>
      </c>
      <c r="F1130" s="583" t="s">
        <v>6768</v>
      </c>
      <c r="G1130" s="583" t="s">
        <v>19</v>
      </c>
      <c r="H1130" s="583" t="s">
        <v>68</v>
      </c>
      <c r="I1130" s="583" t="s">
        <v>289</v>
      </c>
      <c r="J1130" s="593">
        <v>44089</v>
      </c>
      <c r="K1130" s="583" t="s">
        <v>3944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6769</v>
      </c>
      <c r="C1131" s="583" t="s">
        <v>67</v>
      </c>
      <c r="D1131" s="583" t="s">
        <v>6244</v>
      </c>
      <c r="E1131" s="595">
        <v>39735.11</v>
      </c>
      <c r="F1131" s="618" t="s">
        <v>6593</v>
      </c>
      <c r="G1131" s="618" t="s">
        <v>19</v>
      </c>
      <c r="H1131" s="618" t="s">
        <v>77</v>
      </c>
      <c r="I1131" s="618" t="s">
        <v>215</v>
      </c>
      <c r="J1131" s="617">
        <v>44645</v>
      </c>
      <c r="K1131" s="552" t="s">
        <v>3936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6678</v>
      </c>
      <c r="C1132" s="583" t="s">
        <v>67</v>
      </c>
      <c r="D1132" s="583" t="s">
        <v>6244</v>
      </c>
      <c r="E1132" s="595">
        <v>18000</v>
      </c>
      <c r="F1132" s="583" t="s">
        <v>4865</v>
      </c>
      <c r="G1132" s="583" t="s">
        <v>19</v>
      </c>
      <c r="H1132" s="583" t="s">
        <v>68</v>
      </c>
      <c r="I1132" s="583" t="s">
        <v>3205</v>
      </c>
      <c r="J1132" s="593">
        <v>44393</v>
      </c>
      <c r="K1132" s="583" t="s">
        <v>3930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2184</v>
      </c>
      <c r="C1133" s="583" t="s">
        <v>18</v>
      </c>
      <c r="D1133" s="583" t="s">
        <v>6244</v>
      </c>
      <c r="E1133" s="595">
        <v>51409.52</v>
      </c>
      <c r="F1133" s="583" t="s">
        <v>2183</v>
      </c>
      <c r="G1133" s="583" t="s">
        <v>19</v>
      </c>
      <c r="H1133" s="583" t="s">
        <v>77</v>
      </c>
      <c r="I1133" s="583" t="s">
        <v>340</v>
      </c>
      <c r="J1133" s="593">
        <v>44951</v>
      </c>
      <c r="K1133" s="583" t="s">
        <v>3944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883</v>
      </c>
      <c r="C1134" s="583" t="s">
        <v>18</v>
      </c>
      <c r="D1134" s="583" t="s">
        <v>6244</v>
      </c>
      <c r="E1134" s="595">
        <v>9000</v>
      </c>
      <c r="F1134" s="583" t="s">
        <v>6770</v>
      </c>
      <c r="G1134" s="583" t="s">
        <v>19</v>
      </c>
      <c r="H1134" s="583" t="s">
        <v>68</v>
      </c>
      <c r="I1134" s="583" t="s">
        <v>289</v>
      </c>
      <c r="J1134" s="593">
        <v>44888</v>
      </c>
      <c r="K1134" s="583" t="s">
        <v>3944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6678</v>
      </c>
      <c r="C1135" s="583" t="s">
        <v>67</v>
      </c>
      <c r="D1135" s="583" t="s">
        <v>6244</v>
      </c>
      <c r="E1135" s="595">
        <v>9500</v>
      </c>
      <c r="F1135" s="583" t="s">
        <v>4865</v>
      </c>
      <c r="G1135" s="583" t="s">
        <v>19</v>
      </c>
      <c r="H1135" s="583" t="s">
        <v>68</v>
      </c>
      <c r="I1135" s="583" t="s">
        <v>3205</v>
      </c>
      <c r="J1135" s="593">
        <v>44393</v>
      </c>
      <c r="K1135" s="583" t="s">
        <v>3930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3763</v>
      </c>
      <c r="C1136" s="583" t="s">
        <v>3747</v>
      </c>
      <c r="D1136" s="583" t="s">
        <v>6244</v>
      </c>
      <c r="E1136" s="595">
        <v>10000</v>
      </c>
      <c r="F1136" s="583" t="s">
        <v>6771</v>
      </c>
      <c r="G1136" s="583" t="s">
        <v>19</v>
      </c>
      <c r="H1136" s="583" t="s">
        <v>68</v>
      </c>
      <c r="I1136" s="583" t="s">
        <v>3205</v>
      </c>
      <c r="J1136" s="593">
        <v>43934</v>
      </c>
      <c r="K1136" s="583" t="s">
        <v>3930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6772</v>
      </c>
      <c r="C1137" s="583" t="s">
        <v>67</v>
      </c>
      <c r="D1137" s="583" t="s">
        <v>1271</v>
      </c>
      <c r="E1137" s="595" t="s">
        <v>6773</v>
      </c>
      <c r="F1137" s="587" t="s">
        <v>5488</v>
      </c>
      <c r="G1137" s="583" t="s">
        <v>19</v>
      </c>
      <c r="H1137" s="583" t="s">
        <v>77</v>
      </c>
      <c r="I1137" s="583" t="s">
        <v>99</v>
      </c>
      <c r="J1137" s="583" t="s">
        <v>3026</v>
      </c>
      <c r="K1137" s="583" t="s">
        <v>3936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6663</v>
      </c>
      <c r="C1138" s="583" t="s">
        <v>67</v>
      </c>
      <c r="D1138" s="583" t="s">
        <v>1271</v>
      </c>
      <c r="E1138" s="595">
        <v>4119326.59</v>
      </c>
      <c r="F1138" s="583" t="s">
        <v>122</v>
      </c>
      <c r="G1138" s="618" t="s">
        <v>19</v>
      </c>
      <c r="H1138" s="618" t="s">
        <v>77</v>
      </c>
      <c r="I1138" s="618" t="s">
        <v>123</v>
      </c>
      <c r="J1138" s="617">
        <v>44568</v>
      </c>
      <c r="K1138" s="552" t="s">
        <v>4607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6345</v>
      </c>
      <c r="C1139" s="583" t="s">
        <v>67</v>
      </c>
      <c r="D1139" s="583" t="s">
        <v>1271</v>
      </c>
      <c r="E1139" s="595">
        <v>97046.39</v>
      </c>
      <c r="F1139" s="586" t="s">
        <v>5230</v>
      </c>
      <c r="G1139" s="583" t="s">
        <v>109</v>
      </c>
      <c r="H1139" s="583" t="s">
        <v>68</v>
      </c>
      <c r="I1139" s="583" t="s">
        <v>4004</v>
      </c>
      <c r="J1139" s="593">
        <v>44180</v>
      </c>
      <c r="K1139" s="583" t="s">
        <v>3936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1232</v>
      </c>
      <c r="C1140" s="583" t="s">
        <v>18</v>
      </c>
      <c r="D1140" s="583" t="s">
        <v>6244</v>
      </c>
      <c r="E1140" s="595">
        <v>13092.93</v>
      </c>
      <c r="F1140" s="583" t="s">
        <v>6774</v>
      </c>
      <c r="G1140" s="583" t="s">
        <v>19</v>
      </c>
      <c r="H1140" s="583" t="s">
        <v>77</v>
      </c>
      <c r="I1140" s="583" t="s">
        <v>99</v>
      </c>
      <c r="J1140" s="664">
        <v>44951</v>
      </c>
      <c r="K1140" s="583" t="s">
        <v>3944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6740</v>
      </c>
      <c r="C1141" s="583" t="s">
        <v>67</v>
      </c>
      <c r="D1141" s="583" t="s">
        <v>6244</v>
      </c>
      <c r="E1141" s="595">
        <v>1000</v>
      </c>
      <c r="F1141" s="583" t="s">
        <v>481</v>
      </c>
      <c r="G1141" s="583" t="s">
        <v>19</v>
      </c>
      <c r="H1141" s="583" t="s">
        <v>77</v>
      </c>
      <c r="I1141" s="583" t="s">
        <v>123</v>
      </c>
      <c r="J1141" s="664">
        <v>44767</v>
      </c>
      <c r="K1141" s="583" t="s">
        <v>3944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E26587A6-B55E-4132-8587-C393FBD888C6}" filter="1" showAutoFilter="1">
      <pageMargins left="0.511811024" right="0.511811024" top="0.78740157499999996" bottom="0.78740157499999996" header="0.31496062000000002" footer="0.31496062000000002"/>
      <autoFilter ref="A2:K798" xr:uid="{D8FA0FEC-1347-485B-B709-CBA57B434C1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2024-12-27T12:23:52Z</dcterms:modified>
</cp:coreProperties>
</file>